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5.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6.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7.xml" ContentType="application/vnd.openxmlformats-officedocument.spreadsheetml.comments+xml"/>
  <Override PartName="/xl/drawings/drawing42.xml" ContentType="application/vnd.openxmlformats-officedocument.drawing+xml"/>
  <Override PartName="/xl/comments8.xml" ContentType="application/vnd.openxmlformats-officedocument.spreadsheetml.comments+xml"/>
  <Override PartName="/xl/drawings/drawing43.xml" ContentType="application/vnd.openxmlformats-officedocument.drawing+xml"/>
  <Override PartName="/xl/comments9.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omments10.xml" ContentType="application/vnd.openxmlformats-officedocument.spreadsheetml.comments+xml"/>
  <Override PartName="/xl/drawings/drawing49.xml" ContentType="application/vnd.openxmlformats-officedocument.drawing+xml"/>
  <Override PartName="/xl/comments11.xml" ContentType="application/vnd.openxmlformats-officedocument.spreadsheetml.comments+xml"/>
  <Override PartName="/xl/drawings/drawing50.xml" ContentType="application/vnd.openxmlformats-officedocument.drawing+xml"/>
  <Override PartName="/xl/drawings/drawing51.xml" ContentType="application/vnd.openxmlformats-officedocument.drawing+xml"/>
  <Override PartName="/xl/comments12.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13.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13" activeTab="25"/>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J27" i="305" l="1"/>
  <c r="AK27" i="305" s="1"/>
  <c r="AL27" i="305"/>
  <c r="S17" i="320" l="1"/>
  <c r="R17" i="320"/>
  <c r="Q17" i="320"/>
  <c r="M14" i="320"/>
  <c r="L14" i="320"/>
  <c r="K14" i="320"/>
  <c r="M9" i="320"/>
  <c r="L9" i="320"/>
  <c r="K9" i="320"/>
  <c r="S8" i="320"/>
  <c r="R8" i="320"/>
  <c r="Q8" i="320"/>
  <c r="M15" i="319"/>
  <c r="L15" i="319"/>
  <c r="K15" i="319"/>
  <c r="S18" i="319"/>
  <c r="R18" i="319"/>
  <c r="Q18" i="319"/>
  <c r="S9" i="319"/>
  <c r="R9" i="319"/>
  <c r="Q9" i="319"/>
  <c r="M10" i="319"/>
  <c r="L10" i="319"/>
  <c r="K10" i="319"/>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J7" i="316"/>
  <c r="AK7" i="316" s="1"/>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s="1"/>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s="1"/>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s="1"/>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s="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s="1"/>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s="1"/>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3" i="285"/>
  <c r="AK23" i="285" s="1"/>
  <c r="AL23" i="285"/>
  <c r="AJ24" i="285"/>
  <c r="AK24" i="285" s="1"/>
  <c r="AL24"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33" i="277"/>
  <c r="AL34" i="277"/>
  <c r="AL35" i="277"/>
  <c r="AL36" i="277"/>
  <c r="AJ8" i="277"/>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J33" i="277"/>
  <c r="AK33" i="277" s="1"/>
  <c r="AJ34" i="277"/>
  <c r="AK34" i="277" s="1"/>
  <c r="AJ35" i="277"/>
  <c r="AK35" i="277" s="1"/>
  <c r="AJ36" i="277"/>
  <c r="AK36" i="277" s="1"/>
  <c r="AL7" i="277"/>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J12" i="260"/>
  <c r="AJ13" i="260"/>
  <c r="AK13" i="260" s="1"/>
  <c r="AJ14" i="260"/>
  <c r="AK14" i="260" s="1"/>
  <c r="AJ15" i="260"/>
  <c r="AK15" i="260" s="1"/>
  <c r="AJ16" i="260"/>
  <c r="AK16" i="260" s="1"/>
  <c r="AJ17" i="260"/>
  <c r="AK17" i="260" s="1"/>
  <c r="AJ18" i="260"/>
  <c r="AJ19" i="260"/>
  <c r="AJ20" i="260"/>
  <c r="AJ21" i="260"/>
  <c r="AJ22" i="260"/>
  <c r="AJ23" i="260"/>
  <c r="AJ24" i="260"/>
  <c r="AK24" i="260" s="1"/>
  <c r="AJ25" i="260"/>
  <c r="AJ26" i="260"/>
  <c r="AJ27" i="260"/>
  <c r="AJ28" i="260"/>
  <c r="AK28" i="260" s="1"/>
  <c r="AJ29" i="260"/>
  <c r="AJ30" i="260"/>
  <c r="AK30" i="260" s="1"/>
  <c r="AJ31" i="260"/>
  <c r="AK31" i="260" s="1"/>
  <c r="AJ32" i="260"/>
  <c r="AJ33" i="260"/>
  <c r="AJ34" i="260"/>
  <c r="AJ35" i="260"/>
  <c r="AJ36" i="260"/>
  <c r="AJ37" i="260"/>
  <c r="AJ38" i="260"/>
  <c r="AK8" i="260"/>
  <c r="AK11" i="260"/>
  <c r="AK12" i="260"/>
  <c r="AK18" i="260"/>
  <c r="AK19" i="260"/>
  <c r="AK20" i="260"/>
  <c r="AK21" i="260"/>
  <c r="AK22" i="260"/>
  <c r="AK23" i="260"/>
  <c r="AK25" i="260"/>
  <c r="AK26" i="260"/>
  <c r="AK27" i="260"/>
  <c r="AK29" i="260"/>
  <c r="AK32" i="260"/>
  <c r="AK33" i="260"/>
  <c r="AK34" i="260"/>
  <c r="AK35" i="260"/>
  <c r="AK36"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J10" i="250"/>
  <c r="AJ11" i="250"/>
  <c r="AK11" i="250" s="1"/>
  <c r="AJ12" i="250"/>
  <c r="AK12" i="250" s="1"/>
  <c r="AJ13" i="250"/>
  <c r="AK13" i="250" s="1"/>
  <c r="AJ14" i="250"/>
  <c r="AJ15" i="250"/>
  <c r="AJ16" i="250"/>
  <c r="AK16" i="250" s="1"/>
  <c r="AJ17" i="250"/>
  <c r="AK17" i="250" s="1"/>
  <c r="AJ18" i="250"/>
  <c r="AK18" i="250" s="1"/>
  <c r="AJ19" i="250"/>
  <c r="AK19" i="250" s="1"/>
  <c r="AJ20" i="250"/>
  <c r="AK20" i="250" s="1"/>
  <c r="AJ21" i="250"/>
  <c r="AJ22" i="250"/>
  <c r="AK22" i="250" s="1"/>
  <c r="AJ23" i="250"/>
  <c r="AJ24" i="250"/>
  <c r="AK24" i="250" s="1"/>
  <c r="AJ25" i="250"/>
  <c r="AJ26" i="250"/>
  <c r="AJ27" i="250"/>
  <c r="AJ28" i="250"/>
  <c r="AK28" i="250" s="1"/>
  <c r="AJ29" i="250"/>
  <c r="AK29" i="250" s="1"/>
  <c r="AJ30" i="250"/>
  <c r="AK30" i="250" s="1"/>
  <c r="AJ31" i="250"/>
  <c r="AK31" i="250" s="1"/>
  <c r="AJ32" i="250"/>
  <c r="AK32" i="250" s="1"/>
  <c r="AJ33" i="250"/>
  <c r="AJ34" i="250"/>
  <c r="AK34" i="250" s="1"/>
  <c r="AJ35" i="250"/>
  <c r="AJ36" i="250"/>
  <c r="AK36" i="250" s="1"/>
  <c r="AJ37" i="250"/>
  <c r="AJ38" i="250"/>
  <c r="AJ39" i="250"/>
  <c r="AJ40" i="250"/>
  <c r="AK40" i="250" s="1"/>
  <c r="AJ41" i="250"/>
  <c r="AJ42" i="250"/>
  <c r="AJ43" i="250"/>
  <c r="AK9" i="250"/>
  <c r="AK10" i="250"/>
  <c r="AK14" i="250"/>
  <c r="AK15" i="250"/>
  <c r="AK21" i="250"/>
  <c r="AK23" i="250"/>
  <c r="AK25" i="250"/>
  <c r="AK26" i="250"/>
  <c r="AK27" i="250"/>
  <c r="AK33" i="250"/>
  <c r="AK35" i="250"/>
  <c r="AK37" i="250"/>
  <c r="AK38" i="250"/>
  <c r="AK39" i="250"/>
  <c r="AK41"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J18" i="249"/>
  <c r="AJ19" i="249"/>
  <c r="AK19" i="249" s="1"/>
  <c r="AJ20" i="249"/>
  <c r="AJ21" i="249"/>
  <c r="AJ22" i="249"/>
  <c r="AK22" i="249" s="1"/>
  <c r="AJ23" i="249"/>
  <c r="AK23" i="249" s="1"/>
  <c r="AJ24" i="249"/>
  <c r="AJ25" i="249"/>
  <c r="AJ26" i="249"/>
  <c r="AJ27" i="249"/>
  <c r="AK27" i="249" s="1"/>
  <c r="AJ28" i="249"/>
  <c r="AK28" i="249" s="1"/>
  <c r="AJ29" i="249"/>
  <c r="AJ30" i="249"/>
  <c r="AJ31" i="249"/>
  <c r="AK31" i="249" s="1"/>
  <c r="AJ32" i="249"/>
  <c r="AJ33" i="249"/>
  <c r="AJ34" i="249"/>
  <c r="AJ35" i="249"/>
  <c r="AK35" i="249" s="1"/>
  <c r="AJ36" i="249"/>
  <c r="AJ37" i="249"/>
  <c r="AJ38" i="249"/>
  <c r="AJ39" i="249"/>
  <c r="AK39" i="249" s="1"/>
  <c r="AJ40" i="249"/>
  <c r="AJ41" i="249"/>
  <c r="AK41" i="249" s="1"/>
  <c r="AJ42" i="249"/>
  <c r="AK42" i="249" s="1"/>
  <c r="AK8" i="249"/>
  <c r="AK13" i="249"/>
  <c r="AK14" i="249"/>
  <c r="AK16" i="249"/>
  <c r="AK17" i="249"/>
  <c r="AK18" i="249"/>
  <c r="AK20" i="249"/>
  <c r="AK21" i="249"/>
  <c r="AK24" i="249"/>
  <c r="AK25" i="249"/>
  <c r="AK26" i="249"/>
  <c r="AK29" i="249"/>
  <c r="AK30" i="249"/>
  <c r="AK32" i="249"/>
  <c r="AK33" i="249"/>
  <c r="AK34" i="249"/>
  <c r="AK36"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l="1"/>
  <c r="E6" i="319"/>
  <c r="E5" i="320"/>
  <c r="W14" i="319"/>
  <c r="W13" i="320"/>
  <c r="X13" i="320"/>
  <c r="X14" i="319"/>
  <c r="AL43"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l="1"/>
  <c r="G11" i="320"/>
  <c r="G12" i="319"/>
  <c r="H6" i="310"/>
  <c r="H6" i="299"/>
  <c r="I5" i="292"/>
  <c r="J5" i="292" s="1"/>
  <c r="AL32" i="315"/>
  <c r="AL36" i="314"/>
  <c r="AL36" i="313"/>
  <c r="AJ33" i="311"/>
  <c r="AL30"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AL40" i="308"/>
  <c r="AJ40" i="308"/>
  <c r="AL42" i="307"/>
  <c r="AJ31" i="306"/>
  <c r="AK31" i="306"/>
  <c r="AL31" i="306"/>
  <c r="AK28" i="305"/>
  <c r="AJ42" i="307"/>
  <c r="AK40" i="308"/>
  <c r="AL35" i="309"/>
  <c r="AJ41" i="310"/>
  <c r="AK41" i="310"/>
  <c r="AL41" i="310"/>
  <c r="AK33" i="311"/>
  <c r="AJ35" i="312"/>
  <c r="AL35" i="312"/>
  <c r="AK35" i="312"/>
  <c r="AJ36" i="313"/>
  <c r="AJ36" i="314"/>
  <c r="AJ32" i="315"/>
  <c r="AK32" i="315"/>
  <c r="AJ30" i="316"/>
  <c r="AK30" i="316"/>
  <c r="AK36" i="314"/>
  <c r="AK36" i="313"/>
  <c r="AK35" i="309"/>
  <c r="AJ35" i="309"/>
  <c r="AK42" i="307"/>
  <c r="AJ28"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0" i="320" l="1"/>
  <c r="B21" i="319"/>
  <c r="B24" i="318"/>
  <c r="B19" i="319"/>
  <c r="B22" i="318"/>
  <c r="F18" i="320"/>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AJ33" i="296"/>
  <c r="W11" i="318" s="1"/>
  <c r="AL27" i="295"/>
  <c r="AJ27" i="295"/>
  <c r="AL36" i="293"/>
  <c r="AJ36" i="293"/>
  <c r="W13" i="318" l="1"/>
  <c r="K11" i="320"/>
  <c r="K12" i="319"/>
  <c r="Y13" i="318"/>
  <c r="M12" i="319"/>
  <c r="M11" i="320"/>
  <c r="W18" i="318"/>
  <c r="K16" i="320"/>
  <c r="K17" i="319"/>
  <c r="Y18" i="318"/>
  <c r="M17" i="319"/>
  <c r="M16" i="320"/>
  <c r="Y14" i="318"/>
  <c r="M13" i="319"/>
  <c r="M12" i="320"/>
  <c r="AJ37" i="294"/>
  <c r="AL28" i="304"/>
  <c r="AL42" i="302"/>
  <c r="AJ35" i="301"/>
  <c r="AL35" i="301"/>
  <c r="AL40" i="299"/>
  <c r="AL31" i="297"/>
  <c r="AJ32" i="292"/>
  <c r="AL32"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AJ41" i="303"/>
  <c r="AL41" i="303"/>
  <c r="AJ42" i="302"/>
  <c r="AK35" i="301"/>
  <c r="AJ44" i="300"/>
  <c r="W16" i="318" s="1"/>
  <c r="AL44" i="300"/>
  <c r="Y16" i="318" s="1"/>
  <c r="AK40" i="299"/>
  <c r="AJ31" i="297"/>
  <c r="AL33" i="296"/>
  <c r="Y11" i="318" s="1"/>
  <c r="AL37" i="294"/>
  <c r="AK28" i="304"/>
  <c r="AK41" i="303"/>
  <c r="AK42" i="302"/>
  <c r="AK44" i="300"/>
  <c r="X16" i="318" s="1"/>
  <c r="AJ40" i="299"/>
  <c r="AK40" i="298"/>
  <c r="AJ40" i="298"/>
  <c r="AK31" i="297"/>
  <c r="AK33" i="296"/>
  <c r="X11" i="318" s="1"/>
  <c r="AK37" i="294"/>
  <c r="AK36" i="293"/>
  <c r="AK32" i="292"/>
  <c r="G15" i="318"/>
  <c r="E15" i="318"/>
  <c r="AJ29" i="284"/>
  <c r="AL46" i="282"/>
  <c r="X19" i="318" l="1"/>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2" i="286"/>
  <c r="AL29" i="284"/>
  <c r="AL32" i="283"/>
  <c r="G13" i="318" s="1"/>
  <c r="AL43" i="281"/>
  <c r="AL46"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2" i="287"/>
  <c r="AL32" i="287"/>
  <c r="AJ32" i="286"/>
  <c r="AJ25" i="285"/>
  <c r="AL25" i="285"/>
  <c r="AK25" i="285"/>
  <c r="AK29" i="284"/>
  <c r="AJ46" i="282"/>
  <c r="AJ43" i="281"/>
  <c r="AK43" i="281"/>
  <c r="AJ46" i="280"/>
  <c r="S16" i="318"/>
  <c r="Q16" i="318"/>
  <c r="AK27" i="295"/>
  <c r="AK33" i="290"/>
  <c r="AK26" i="289"/>
  <c r="AK26" i="288"/>
  <c r="AJ26" i="288"/>
  <c r="AK32" i="287"/>
  <c r="AK32" i="286"/>
  <c r="AK32" i="283"/>
  <c r="AJ32" i="283"/>
  <c r="AK46" i="282"/>
  <c r="AK46" i="280"/>
  <c r="R16" i="318"/>
  <c r="L12" i="319" l="1"/>
  <c r="L11" i="320"/>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H20" i="320"/>
  <c r="H21" i="319"/>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31"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31" i="278"/>
  <c r="AL31" i="278"/>
  <c r="AK31" i="275"/>
  <c r="AJ31" i="275"/>
  <c r="AJ31" i="278"/>
  <c r="T23" i="318" l="1"/>
  <c r="Q14" i="318"/>
  <c r="Q16" i="319"/>
  <c r="Q15" i="320"/>
  <c r="R14" i="318"/>
  <c r="R16" i="319"/>
  <c r="R15" i="320"/>
  <c r="S14" i="318"/>
  <c r="S16" i="319"/>
  <c r="S15" i="320"/>
  <c r="Q15" i="318"/>
  <c r="Q16" i="320"/>
  <c r="Q17" i="319"/>
  <c r="S15" i="318"/>
  <c r="S16" i="320"/>
  <c r="S17" i="319"/>
  <c r="R15" i="318"/>
  <c r="H23" i="318" s="1"/>
  <c r="R17" i="319"/>
  <c r="N22" i="319" s="1"/>
  <c r="R16" i="320"/>
  <c r="N22" i="320"/>
  <c r="R21" i="319"/>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H22" i="318"/>
  <c r="N23" i="319" l="1"/>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AJ37" i="277"/>
  <c r="AL37" i="277"/>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AK37" i="277"/>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AK26" i="276"/>
  <c r="AJ26" i="276"/>
  <c r="Y7" i="318" l="1"/>
  <c r="Y17" i="320"/>
  <c r="Y18" i="319"/>
  <c r="W7" i="318"/>
  <c r="W17" i="320"/>
  <c r="W18" i="319"/>
  <c r="X7" i="318"/>
  <c r="X18" i="319"/>
  <c r="X17" i="320"/>
  <c r="AL40" i="256"/>
  <c r="Y8" i="318" l="1"/>
  <c r="Y19" i="319"/>
  <c r="Y18" i="320"/>
  <c r="AK40" i="256"/>
  <c r="AJ40" i="256"/>
  <c r="X8" i="318" l="1"/>
  <c r="X18" i="320"/>
  <c r="X19" i="319"/>
  <c r="W8" i="318"/>
  <c r="W18" i="320"/>
  <c r="W19" i="319"/>
  <c r="AL17" i="273"/>
  <c r="AL32" i="270"/>
  <c r="AL34" i="267"/>
  <c r="AJ29" i="269"/>
  <c r="AJ32" i="270"/>
  <c r="AJ34" i="267"/>
  <c r="AJ17" i="273"/>
  <c r="AJ32" i="266"/>
  <c r="AL32" i="266"/>
  <c r="AJ34" i="265"/>
  <c r="AL34" i="265"/>
  <c r="AJ24" i="271"/>
  <c r="AL24" i="271"/>
  <c r="AL34" i="268"/>
  <c r="AL29" i="269"/>
  <c r="AJ34" i="268"/>
  <c r="AK17" i="273"/>
  <c r="AK24" i="271"/>
  <c r="AK32" i="270"/>
  <c r="AK34" i="268"/>
  <c r="AK32" i="266"/>
  <c r="AK34"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4" i="267"/>
  <c r="AK29" i="269"/>
  <c r="L11" i="318" l="1"/>
  <c r="X7" i="320"/>
  <c r="X8" i="319"/>
  <c r="L14" i="318"/>
  <c r="X10" i="320"/>
  <c r="X11" i="319"/>
  <c r="AL39" i="260"/>
  <c r="AJ39" i="260"/>
  <c r="AL34" i="257"/>
  <c r="AJ34" i="257"/>
  <c r="S18" i="318"/>
  <c r="AJ44" i="250"/>
  <c r="AJ30" i="255"/>
  <c r="AL30" i="255"/>
  <c r="Q18" i="318"/>
  <c r="R18" i="318"/>
  <c r="AK30" i="255"/>
  <c r="AL44" i="250"/>
  <c r="AK44"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N22" i="318"/>
  <c r="AK39" i="260"/>
  <c r="AK34" i="257"/>
  <c r="X9" i="318" l="1"/>
  <c r="X19" i="320"/>
  <c r="X20" i="319"/>
  <c r="B25" i="318"/>
  <c r="N24" i="318"/>
  <c r="X6" i="318"/>
  <c r="X16" i="320"/>
  <c r="O23" i="320" s="1"/>
  <c r="X17" i="319"/>
  <c r="B27" i="318"/>
  <c r="T23" i="320"/>
  <c r="T25" i="319"/>
  <c r="G25" i="319"/>
  <c r="T23" i="319"/>
  <c r="B23" i="319"/>
  <c r="P24" i="320"/>
  <c r="T24" i="320"/>
  <c r="X22" i="320"/>
  <c r="L22" i="320"/>
  <c r="D24" i="319" l="1"/>
  <c r="T24" i="319"/>
  <c r="N23" i="318"/>
  <c r="B26" i="318"/>
</calcChain>
</file>

<file path=xl/comments1.xml><?xml version="1.0" encoding="utf-8"?>
<comments xmlns="http://schemas.openxmlformats.org/spreadsheetml/2006/main">
  <authors>
    <author>LSTC</author>
    <author>t</author>
  </authors>
  <commentList>
    <comment ref="I5" authorId="0">
      <text>
        <r>
          <rPr>
            <b/>
            <sz val="9"/>
            <color indexed="81"/>
            <rFont val="Tahoma"/>
          </rPr>
          <t>LSTC:</t>
        </r>
        <r>
          <rPr>
            <sz val="9"/>
            <color indexed="81"/>
            <rFont val="Tahoma"/>
          </rPr>
          <t xml:space="preserve">
V:0</t>
        </r>
      </text>
    </comment>
    <comment ref="K5" authorId="1">
      <text>
        <r>
          <rPr>
            <b/>
            <sz val="9"/>
            <color indexed="81"/>
            <rFont val="Tahoma"/>
            <charset val="1"/>
          </rPr>
          <t>t:</t>
        </r>
        <r>
          <rPr>
            <sz val="9"/>
            <color indexed="81"/>
            <rFont val="Tahoma"/>
            <charset val="1"/>
          </rPr>
          <t xml:space="preserve">
SÁNG V;0</t>
        </r>
      </text>
    </comment>
  </commentList>
</comments>
</file>

<file path=xl/comments10.xml><?xml version="1.0" encoding="utf-8"?>
<comments xmlns="http://schemas.openxmlformats.org/spreadsheetml/2006/main">
  <authors>
    <author>LSTC</author>
  </authors>
  <commentList>
    <comment ref="U11" authorId="0">
      <text>
        <r>
          <rPr>
            <b/>
            <sz val="9"/>
            <color indexed="81"/>
            <rFont val="Tahoma"/>
            <family val="2"/>
          </rPr>
          <t>LSTC:</t>
        </r>
        <r>
          <rPr>
            <sz val="9"/>
            <color indexed="81"/>
            <rFont val="Tahoma"/>
            <family val="2"/>
          </rPr>
          <t xml:space="preserve">
XIN VỀ SỚM T5-6</t>
        </r>
      </text>
    </comment>
  </commentList>
</comments>
</file>

<file path=xl/comments11.xml><?xml version="1.0" encoding="utf-8"?>
<comments xmlns="http://schemas.openxmlformats.org/spreadsheetml/2006/main">
  <authors>
    <author>LSTC</author>
  </authors>
  <commentList>
    <comment ref="S27" authorId="0">
      <text>
        <r>
          <rPr>
            <b/>
            <sz val="9"/>
            <color indexed="81"/>
            <rFont val="Tahoma"/>
            <family val="2"/>
          </rPr>
          <t>LSTC:</t>
        </r>
        <r>
          <rPr>
            <sz val="9"/>
            <color indexed="81"/>
            <rFont val="Tahoma"/>
            <family val="2"/>
          </rPr>
          <t xml:space="preserve">
T 4-5</t>
        </r>
      </text>
    </comment>
  </commentList>
</comments>
</file>

<file path=xl/comments12.xml><?xml version="1.0" encoding="utf-8"?>
<comments xmlns="http://schemas.openxmlformats.org/spreadsheetml/2006/main">
  <authors>
    <author>anhtuan</author>
    <author>LSTC</author>
  </authors>
  <commentLis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comments13.xml><?xml version="1.0" encoding="utf-8"?>
<comments xmlns="http://schemas.openxmlformats.org/spreadsheetml/2006/main">
  <authors>
    <author>LSTC</author>
  </authors>
  <commentList>
    <comment ref="F6" authorId="0">
      <text>
        <r>
          <rPr>
            <b/>
            <sz val="9"/>
            <color indexed="81"/>
            <rFont val="Tahoma"/>
            <family val="2"/>
          </rPr>
          <t>LSTC:</t>
        </r>
        <r>
          <rPr>
            <sz val="9"/>
            <color indexed="81"/>
            <rFont val="Tahoma"/>
            <family val="2"/>
          </rPr>
          <t xml:space="preserve">
V:0</t>
        </r>
      </text>
    </comment>
  </commentList>
</comments>
</file>

<file path=xl/comments2.xml><?xml version="1.0" encoding="utf-8"?>
<comments xmlns="http://schemas.openxmlformats.org/spreadsheetml/2006/main">
  <authors>
    <author>t</author>
  </authors>
  <commentList>
    <comment ref="K16" authorId="0">
      <text>
        <r>
          <rPr>
            <b/>
            <sz val="9"/>
            <color indexed="81"/>
            <rFont val="Tahoma"/>
            <charset val="1"/>
          </rPr>
          <t>t:</t>
        </r>
        <r>
          <rPr>
            <sz val="9"/>
            <color indexed="81"/>
            <rFont val="Tahoma"/>
            <charset val="1"/>
          </rPr>
          <t xml:space="preserve">
1-3</t>
        </r>
      </text>
    </comment>
  </commentList>
</comments>
</file>

<file path=xl/comments3.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4.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5.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comments6.xml><?xml version="1.0" encoding="utf-8"?>
<comments xmlns="http://schemas.openxmlformats.org/spreadsheetml/2006/main">
  <authors>
    <author>anhtuan</author>
  </authors>
  <commentList>
    <comment ref="F6" authorId="0">
      <text>
        <r>
          <rPr>
            <b/>
            <sz val="9"/>
            <color indexed="81"/>
            <rFont val="Tahoma"/>
            <family val="2"/>
          </rPr>
          <t>anhtuan:</t>
        </r>
        <r>
          <rPr>
            <sz val="9"/>
            <color indexed="81"/>
            <rFont val="Tahoma"/>
            <family val="2"/>
          </rPr>
          <t xml:space="preserve">
VẮNG 0</t>
        </r>
      </text>
    </comment>
  </commentList>
</comments>
</file>

<file path=xl/comments7.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SÁNG V;0</t>
        </r>
      </text>
    </comment>
  </commentList>
</comments>
</file>

<file path=xl/comments8.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9.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sharedStrings.xml><?xml version="1.0" encoding="utf-8"?>
<sst xmlns="http://schemas.openxmlformats.org/spreadsheetml/2006/main" count="6392" uniqueCount="2863">
  <si>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</si>
  <si>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</si>
  <si>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</si>
  <si>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</si>
  <si>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</si>
  <si>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</si>
  <si>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</si>
  <si>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</si>
  <si>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</si>
  <si>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</si>
  <si>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</si>
  <si>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</si>
  <si>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</si>
  <si>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</si>
  <si>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</si>
  <si>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</si>
  <si>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</si>
  <si>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</si>
  <si>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</si>
  <si>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</si>
  <si>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</si>
  <si>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</si>
  <si>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</si>
  <si>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</si>
  <si>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</si>
  <si>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</si>
  <si>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</si>
  <si>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</si>
  <si>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</si>
  <si>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</si>
  <si>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</si>
  <si>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</si>
  <si>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</si>
  <si>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</si>
  <si>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</si>
  <si>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</si>
  <si>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</si>
  <si>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</si>
  <si>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</si>
  <si>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</si>
  <si>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</si>
  <si>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</si>
  <si>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</si>
  <si>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</si>
  <si>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</si>
  <si>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</si>
  <si>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</si>
  <si>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</si>
  <si>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</si>
  <si>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</si>
  <si>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</si>
  <si>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</si>
  <si>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</si>
  <si>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</si>
  <si>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</si>
  <si>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</si>
  <si>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</si>
  <si>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</si>
  <si>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</si>
  <si>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</si>
  <si>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</si>
  <si>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</si>
  <si>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</si>
  <si>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</si>
  <si>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</si>
  <si>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</si>
  <si>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</si>
  <si>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</si>
  <si>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</si>
  <si>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</si>
  <si>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</si>
  <si>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</si>
  <si>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</si>
  <si>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</si>
  <si>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</si>
  <si>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</si>
  <si>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</si>
  <si>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</si>
  <si>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</si>
  <si>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</si>
  <si>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</si>
  <si>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</si>
  <si>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</si>
  <si>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</si>
  <si>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</si>
  <si>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</si>
  <si>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</si>
  <si>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</si>
  <si>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</si>
  <si>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</si>
  <si>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</si>
  <si>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</si>
  <si>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</si>
  <si>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</si>
  <si>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</si>
  <si>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</si>
  <si>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</si>
  <si>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</si>
  <si>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</si>
  <si>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</si>
  <si>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</si>
  <si>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</si>
  <si>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</si>
  <si>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</si>
  <si>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</si>
  <si>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</si>
  <si>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</si>
  <si>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</si>
  <si>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</si>
  <si>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</si>
  <si>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</si>
  <si>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</si>
  <si>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</si>
  <si>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</si>
  <si>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</si>
  <si>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</si>
  <si>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</si>
  <si>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</si>
  <si>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</si>
  <si>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</si>
  <si>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</si>
  <si>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</si>
  <si>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</si>
  <si>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</si>
  <si>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</si>
  <si>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</si>
  <si>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</si>
  <si>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</si>
  <si>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</si>
  <si>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</si>
  <si>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</si>
  <si>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</si>
  <si>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</si>
  <si>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</si>
  <si>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</si>
  <si>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</si>
  <si>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</si>
  <si>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</si>
  <si>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</si>
  <si>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</si>
  <si>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</si>
  <si>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</si>
  <si>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</si>
  <si>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</si>
  <si>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</si>
  <si>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</si>
  <si>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</si>
  <si>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</si>
  <si>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</si>
  <si>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</si>
  <si>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</si>
  <si>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</si>
  <si>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</si>
  <si>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</si>
  <si>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</si>
  <si>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</si>
  <si>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</si>
  <si>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</si>
  <si>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</si>
  <si>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</si>
  <si>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</si>
  <si>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</si>
  <si>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</si>
  <si>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</si>
  <si>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</si>
  <si>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</si>
  <si>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</si>
  <si>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</si>
  <si>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</si>
  <si>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</si>
  <si>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</si>
  <si>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</si>
  <si>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</si>
  <si>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</si>
  <si>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</si>
  <si>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</si>
  <si>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</si>
  <si>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</si>
  <si>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</si>
  <si>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</si>
  <si>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</si>
  <si>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</si>
  <si>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</si>
  <si>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</si>
  <si>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</si>
  <si>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</si>
  <si>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</si>
  <si>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</si>
  <si>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</si>
  <si>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</si>
  <si>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</si>
  <si>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</si>
  <si>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</si>
  <si>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</si>
  <si>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</si>
  <si>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</si>
  <si>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</si>
  <si>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</si>
  <si>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</si>
  <si>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</si>
  <si>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</si>
  <si>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</si>
  <si>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</si>
  <si>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</si>
  <si>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</si>
  <si>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</si>
  <si>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</si>
  <si>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</si>
  <si>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</si>
  <si>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</si>
  <si>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</si>
  <si>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</si>
  <si>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</si>
  <si>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</si>
  <si>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</si>
  <si>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</si>
  <si>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</si>
  <si>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</si>
  <si>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</si>
  <si>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</si>
  <si>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</si>
  <si>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</si>
  <si>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</si>
  <si>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</si>
  <si>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</si>
  <si>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</si>
  <si>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</si>
  <si>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</si>
  <si>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</si>
  <si>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</si>
  <si>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</si>
  <si>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</si>
  <si>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</si>
  <si>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</si>
  <si>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</si>
  <si>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</si>
  <si>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</si>
  <si>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</si>
  <si>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</si>
  <si>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</si>
  <si>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</si>
  <si>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</si>
  <si>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</si>
  <si>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</si>
  <si>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</si>
  <si>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</si>
  <si>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</si>
  <si>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</si>
  <si>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</si>
  <si>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</si>
  <si>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</si>
  <si>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</si>
  <si>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</si>
  <si>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</si>
  <si>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</si>
  <si>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</si>
  <si>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</si>
  <si>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</si>
  <si>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</si>
  <si>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</si>
  <si>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</si>
  <si>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</si>
  <si>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</si>
  <si>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</si>
  <si>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</si>
  <si>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</si>
  <si>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</si>
  <si>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</si>
  <si>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</si>
  <si>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</si>
  <si>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</si>
  <si>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</si>
  <si>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</si>
  <si>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</si>
  <si>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</si>
  <si>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</si>
  <si>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</si>
  <si>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</si>
  <si>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</si>
  <si>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</si>
  <si>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</si>
  <si>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</si>
  <si>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</si>
  <si>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</si>
  <si>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</si>
  <si>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</si>
  <si>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</si>
  <si>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</si>
  <si>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</si>
  <si>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</si>
  <si>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</si>
  <si>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</si>
  <si>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</si>
  <si>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</si>
  <si>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</si>
  <si>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</si>
  <si>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</si>
  <si>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</si>
  <si>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</si>
  <si>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</si>
  <si>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</si>
  <si>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</si>
  <si>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</si>
  <si>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</si>
  <si>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</si>
  <si>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</si>
  <si>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</si>
  <si>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</si>
  <si>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</si>
  <si>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</si>
  <si>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</si>
  <si>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</si>
  <si>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</si>
  <si>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</si>
  <si>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</si>
  <si>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</si>
  <si>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</si>
  <si>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</si>
  <si>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</si>
  <si>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</si>
  <si>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</si>
  <si>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</si>
  <si>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</si>
  <si>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</si>
  <si>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</si>
  <si>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</si>
  <si>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</si>
  <si>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</si>
  <si>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</si>
  <si>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</si>
  <si>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</si>
  <si>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</si>
  <si>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</si>
  <si>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</si>
  <si>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</si>
  <si>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</si>
  <si>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</si>
  <si>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</si>
  <si>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</si>
  <si>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</si>
  <si>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</si>
  <si>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</si>
  <si>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</si>
  <si>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</si>
  <si>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</si>
  <si>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</si>
  <si>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</si>
  <si>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</si>
  <si>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</si>
  <si>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</si>
  <si>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</si>
  <si>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</si>
  <si>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</si>
  <si>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</si>
  <si>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</si>
  <si>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</si>
  <si>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</si>
  <si>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</si>
  <si>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</si>
  <si>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</si>
  <si>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</si>
  <si>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</si>
  <si>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</si>
  <si>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</si>
  <si>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</si>
  <si>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</si>
  <si>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</si>
  <si>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</si>
  <si>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</si>
  <si>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</si>
  <si>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</si>
  <si>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</si>
  <si>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</si>
  <si>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</si>
  <si>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</si>
  <si>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</si>
  <si>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</si>
  <si>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</si>
  <si>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</si>
  <si>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</si>
  <si>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</si>
  <si>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</si>
  <si>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</si>
  <si>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</si>
  <si>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</si>
  <si>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</si>
  <si>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</si>
  <si>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</si>
  <si>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</si>
  <si>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</si>
  <si>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</si>
  <si>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</si>
  <si>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</si>
  <si>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</si>
  <si>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</si>
  <si>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</si>
  <si>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</si>
  <si>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</si>
  <si>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</si>
  <si>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</si>
  <si>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</si>
  <si>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</si>
  <si>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</si>
  <si>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</si>
  <si>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</si>
  <si>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</si>
  <si>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</si>
  <si>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</si>
  <si>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</si>
  <si>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</si>
  <si>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</si>
  <si>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</si>
  <si>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</si>
  <si>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</si>
  <si>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</si>
  <si>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</si>
  <si>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</si>
  <si>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</si>
  <si>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</si>
  <si>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</si>
  <si>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</si>
  <si>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</si>
  <si>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</si>
  <si>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</si>
  <si>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</si>
  <si>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</si>
  <si>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</si>
  <si>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</si>
  <si>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</si>
  <si>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</si>
  <si>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</si>
  <si>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</si>
  <si>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</si>
  <si>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</si>
  <si>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</si>
  <si>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</si>
  <si>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</si>
  <si>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</si>
  <si>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</si>
  <si>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</si>
  <si>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</si>
  <si>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</si>
  <si>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</si>
  <si>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</si>
  <si>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</si>
  <si>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</si>
  <si>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</si>
  <si>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</si>
  <si>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</si>
  <si>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</si>
  <si>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</si>
  <si>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</si>
  <si>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</si>
  <si>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</si>
  <si>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</si>
  <si>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</si>
  <si>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</si>
  <si>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</si>
  <si>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</si>
  <si>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</si>
  <si>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</si>
  <si>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</si>
  <si>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</si>
  <si>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</si>
  <si>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</si>
  <si>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</si>
  <si>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</si>
  <si>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</si>
  <si>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</si>
  <si>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</si>
  <si>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</si>
  <si>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</si>
  <si>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</si>
  <si>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</si>
  <si>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</si>
  <si>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</si>
  <si>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</si>
  <si>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</si>
  <si>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</si>
  <si>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</si>
  <si>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</si>
  <si>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</si>
  <si>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</si>
  <si>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</si>
  <si>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</si>
  <si>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</si>
  <si>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</si>
  <si>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</si>
  <si>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</si>
  <si>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</si>
  <si>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</si>
  <si>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</si>
  <si>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</si>
  <si>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</si>
  <si>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</si>
  <si>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</si>
  <si>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</si>
  <si>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</si>
  <si>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</si>
  <si>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</si>
  <si>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</si>
  <si>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</si>
  <si>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</si>
  <si>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</si>
  <si>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</si>
  <si>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</si>
  <si>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</si>
  <si>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</si>
  <si>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</si>
  <si>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</si>
  <si>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</si>
  <si>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</si>
  <si>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</si>
  <si>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</si>
  <si>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</si>
  <si>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</si>
  <si>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</si>
  <si>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</si>
  <si>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</si>
  <si>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</si>
  <si>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</si>
  <si>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</si>
  <si>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</si>
  <si>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</si>
  <si>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</si>
  <si>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</si>
  <si>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</si>
  <si>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</si>
  <si>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</si>
  <si>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</si>
  <si>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</si>
  <si>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</si>
  <si>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</si>
  <si>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</si>
  <si>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</si>
  <si>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</si>
  <si>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</si>
  <si>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</si>
  <si>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</si>
  <si>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</si>
  <si>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</si>
  <si>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</si>
  <si>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</si>
  <si>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</si>
  <si>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</si>
  <si>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</si>
  <si>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</si>
  <si>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</si>
  <si>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</si>
  <si>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</si>
  <si>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</si>
  <si>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</si>
  <si>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</si>
  <si>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</si>
  <si>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</si>
  <si>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</si>
  <si>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</si>
  <si>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</si>
  <si>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</si>
  <si>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</si>
  <si>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</si>
  <si>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</si>
  <si>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</si>
  <si>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</si>
  <si>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</si>
  <si>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</si>
  <si>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</si>
  <si>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</si>
  <si>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</si>
  <si>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</si>
  <si>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</si>
  <si>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</si>
  <si>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</si>
  <si>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</si>
  <si>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</si>
  <si>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</si>
  <si>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</si>
  <si>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</si>
  <si>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</si>
  <si>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</si>
  <si>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</si>
  <si>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</si>
  <si>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</si>
  <si>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</si>
  <si>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</si>
  <si>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</si>
  <si>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</si>
  <si>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</si>
  <si>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</si>
  <si>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</si>
  <si>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</si>
  <si>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</si>
  <si>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</si>
  <si>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</si>
  <si>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</si>
  <si>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</si>
  <si>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</si>
  <si>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</si>
  <si>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</si>
  <si>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</si>
  <si>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</si>
  <si>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</si>
  <si>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</si>
  <si>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</si>
  <si>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</si>
  <si>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</si>
  <si>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</si>
  <si>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</si>
  <si>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</si>
  <si>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</si>
  <si>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</si>
  <si>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</si>
  <si>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</si>
  <si>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</si>
  <si>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</si>
  <si>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</si>
  <si>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</si>
  <si>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</si>
  <si>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</si>
  <si>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</si>
  <si>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</si>
  <si>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</si>
  <si>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</si>
  <si>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</si>
  <si>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</si>
  <si>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</si>
  <si>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</si>
  <si>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</si>
  <si>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</si>
  <si>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</si>
  <si>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</si>
  <si>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</si>
  <si>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</si>
  <si>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</si>
  <si>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</si>
  <si>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</si>
  <si>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</si>
  <si>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</si>
  <si>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</si>
  <si>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</si>
  <si>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</si>
  <si>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</si>
  <si>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</si>
  <si>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</si>
  <si>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</si>
  <si>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</si>
  <si>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</si>
  <si>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</si>
  <si>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</si>
  <si>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</si>
  <si>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</si>
  <si>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</si>
  <si>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</si>
  <si>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</si>
  <si>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</si>
  <si>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</si>
  <si>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</si>
  <si>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</si>
  <si>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</si>
  <si>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</si>
  <si>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</si>
  <si>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</si>
  <si>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</si>
  <si>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</si>
  <si>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</si>
  <si>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</si>
  <si>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</si>
  <si>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</si>
  <si>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</si>
  <si>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</si>
  <si>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</si>
  <si>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</si>
  <si>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</si>
  <si>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</si>
  <si>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</si>
  <si>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</si>
  <si>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</si>
  <si>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</si>
  <si>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</si>
  <si>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</si>
  <si>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</si>
  <si>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</si>
  <si>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</si>
  <si>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</si>
  <si>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</si>
  <si>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</si>
  <si>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</si>
  <si>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</si>
  <si>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</si>
  <si>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</si>
  <si>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</si>
  <si>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</si>
  <si>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</si>
  <si>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</si>
  <si>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</si>
  <si>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</si>
  <si>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</si>
  <si>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</si>
  <si>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</si>
  <si>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</si>
  <si>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</si>
  <si>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</si>
  <si>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</si>
  <si>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</si>
  <si>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</si>
  <si>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</si>
  <si>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</si>
  <si>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</si>
  <si>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</si>
  <si>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</si>
  <si>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</si>
  <si>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</si>
  <si>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</si>
  <si>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</si>
  <si>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</si>
  <si>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</si>
  <si>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</si>
  <si>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</si>
  <si>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</si>
  <si>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</si>
  <si>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</si>
  <si>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</si>
  <si>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</si>
  <si>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</si>
  <si>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</si>
  <si>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</si>
  <si>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</si>
  <si>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</si>
  <si>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</si>
  <si>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</si>
  <si>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</si>
  <si>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</si>
  <si>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</si>
  <si>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</si>
  <si>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</si>
  <si>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</si>
  <si>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</si>
  <si>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</si>
  <si>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</si>
  <si>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</si>
  <si>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</si>
  <si>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</si>
  <si>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</si>
  <si>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</si>
  <si>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</si>
  <si>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</si>
  <si>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</si>
  <si>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</si>
  <si>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</si>
  <si>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</si>
  <si>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</si>
  <si>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</si>
  <si>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</si>
  <si>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</si>
  <si>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</si>
  <si>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</si>
  <si>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</si>
  <si>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</si>
  <si>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</si>
  <si>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</si>
  <si>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</si>
  <si>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</si>
  <si>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</si>
  <si>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</si>
  <si>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</si>
  <si>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</si>
  <si>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</si>
  <si>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</si>
  <si>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</si>
  <si>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</si>
  <si>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</si>
  <si>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</si>
  <si>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</si>
  <si>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</si>
  <si>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</si>
  <si>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</si>
  <si>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</si>
  <si>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</si>
  <si>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</si>
  <si>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</si>
  <si>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</si>
  <si>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</si>
  <si>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</si>
  <si>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</si>
  <si>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</si>
  <si>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</si>
  <si>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</si>
  <si>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</si>
  <si>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</si>
  <si>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</si>
  <si>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</si>
  <si>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</si>
  <si>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</si>
  <si>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</si>
  <si>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</si>
  <si>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</si>
  <si>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</si>
  <si>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</si>
  <si>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</si>
  <si>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</si>
  <si>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</si>
  <si>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</si>
  <si>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</si>
  <si>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</si>
  <si>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</si>
  <si>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</si>
  <si>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</si>
  <si>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</si>
  <si>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</si>
  <si>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</si>
  <si>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</si>
  <si>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</si>
  <si>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</si>
  <si>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</si>
  <si>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</si>
  <si>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</si>
  <si>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</si>
  <si>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</si>
  <si>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</si>
  <si>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</si>
  <si>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</si>
  <si>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</si>
  <si>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</si>
  <si>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</si>
  <si>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</si>
  <si>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</si>
  <si>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</si>
  <si>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</si>
  <si>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</si>
  <si>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</si>
  <si>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</si>
  <si>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</si>
  <si>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</si>
  <si>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</si>
  <si>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</si>
  <si>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</si>
  <si>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</si>
  <si>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</si>
  <si>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</si>
  <si>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</si>
  <si>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</si>
  <si>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</si>
  <si>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</si>
  <si>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</si>
  <si>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</si>
  <si>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</si>
  <si>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</si>
  <si>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</si>
  <si>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</si>
  <si>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</si>
  <si>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</si>
  <si>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</si>
  <si>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</si>
  <si>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</si>
  <si>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</si>
  <si>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</si>
  <si>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</si>
  <si>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</si>
  <si>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</si>
  <si>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</si>
  <si>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</si>
  <si>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</si>
  <si>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</si>
  <si>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</si>
  <si>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</si>
  <si>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</si>
  <si>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</si>
  <si>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</si>
  <si>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</si>
  <si>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</si>
  <si>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</si>
  <si>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</si>
  <si>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</si>
  <si>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</si>
  <si>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</si>
  <si>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</si>
  <si>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</si>
  <si>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</si>
  <si>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</si>
  <si>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</si>
  <si>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</si>
  <si>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</si>
  <si>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</si>
  <si>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</si>
  <si>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</si>
  <si>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</si>
  <si>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</si>
  <si>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</si>
  <si>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</si>
  <si>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</si>
  <si>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</si>
  <si>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</si>
  <si>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</si>
  <si>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</si>
  <si>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</si>
  <si>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</si>
  <si>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</si>
  <si>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</si>
  <si>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</si>
  <si>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</si>
  <si>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</si>
  <si>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</si>
  <si>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</si>
  <si>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</si>
  <si>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</si>
  <si>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</si>
  <si>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</si>
  <si>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</si>
  <si>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</si>
  <si>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</si>
  <si>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</si>
  <si>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</si>
  <si>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</si>
  <si>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</si>
  <si>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</si>
  <si>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</si>
  <si>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</si>
  <si>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</si>
  <si>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</si>
  <si>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</si>
  <si>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</si>
  <si>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</si>
  <si>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</si>
  <si>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</si>
  <si>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</si>
  <si>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</si>
  <si>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</si>
  <si>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</si>
  <si>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</si>
  <si>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</si>
  <si>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</si>
  <si>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</si>
  <si>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</si>
  <si>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</si>
  <si>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</si>
  <si>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</si>
  <si>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</si>
  <si>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</si>
  <si>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</si>
  <si>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</si>
  <si>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</si>
  <si>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</si>
  <si>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</si>
  <si>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</si>
  <si>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</si>
  <si>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</si>
  <si>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</si>
  <si>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</si>
  <si>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</si>
  <si>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</si>
  <si>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</si>
  <si>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</si>
  <si>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</si>
  <si>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</si>
  <si>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</si>
  <si>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</si>
  <si>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</si>
  <si>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</si>
  <si>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</si>
  <si>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</si>
  <si>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</si>
  <si>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</si>
  <si>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</si>
  <si>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</si>
  <si>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</si>
  <si>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</si>
  <si>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</si>
  <si>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</si>
  <si>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</si>
  <si>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</si>
  <si>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</si>
  <si>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</si>
  <si>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</si>
  <si>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</si>
  <si>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</si>
  <si>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</si>
  <si>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</si>
  <si>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</si>
  <si>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</si>
  <si>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</si>
  <si>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</si>
  <si>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</si>
  <si>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</si>
  <si>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</si>
  <si>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</si>
  <si>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</si>
  <si>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</si>
  <si>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</si>
  <si>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</si>
  <si>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</si>
  <si>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</si>
  <si>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</si>
  <si>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</si>
  <si>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</si>
  <si>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</si>
  <si>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</si>
  <si>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</si>
  <si>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</si>
  <si>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</si>
  <si>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</si>
  <si>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</si>
  <si>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</si>
  <si>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</si>
  <si>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</si>
  <si>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</si>
  <si>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</si>
  <si>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</si>
  <si>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</si>
  <si>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</si>
  <si>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</si>
  <si>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</si>
  <si>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</si>
  <si>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</si>
  <si>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</si>
  <si>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</si>
  <si>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</si>
  <si>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</si>
  <si>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</si>
  <si>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</si>
  <si>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</si>
  <si>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</si>
  <si>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</si>
  <si>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</si>
  <si>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</si>
  <si>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</si>
  <si>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</si>
  <si>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</si>
  <si>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</si>
  <si>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</si>
  <si>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</si>
  <si>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</si>
  <si>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</si>
  <si>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</si>
  <si>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</si>
  <si>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</si>
  <si>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</si>
  <si>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</si>
  <si>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</si>
  <si>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</si>
  <si>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</si>
  <si>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</si>
  <si>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</si>
  <si>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</si>
  <si>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</si>
  <si>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</si>
  <si>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</si>
  <si>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</si>
  <si>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</si>
  <si>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</si>
  <si>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</si>
  <si>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</si>
  <si>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</si>
  <si>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</si>
  <si>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</si>
  <si>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</si>
  <si>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</si>
  <si>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</si>
  <si>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</si>
  <si>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</si>
  <si>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</si>
  <si>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</si>
  <si>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</si>
  <si>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</si>
  <si>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</si>
  <si>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</si>
  <si>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</si>
  <si>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</si>
  <si>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</si>
  <si>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</si>
  <si>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</si>
  <si>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</si>
  <si>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</si>
  <si>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</si>
  <si>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</si>
  <si>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</si>
  <si>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</si>
  <si>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</si>
  <si>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</si>
  <si>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</si>
  <si>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</si>
  <si>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</si>
  <si>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</si>
  <si>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</si>
  <si>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</si>
  <si>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</si>
  <si>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</si>
  <si>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</si>
  <si>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</si>
  <si>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</si>
  <si>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</si>
  <si>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</si>
  <si>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</si>
  <si>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</si>
  <si>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</si>
  <si>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</si>
  <si>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</si>
  <si>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</si>
  <si>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</si>
  <si>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</si>
  <si>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</si>
  <si>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</si>
  <si>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</si>
  <si>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</si>
  <si>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</si>
  <si>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</si>
  <si>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</si>
  <si>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</si>
  <si>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</si>
  <si>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</si>
  <si>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</si>
  <si>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</si>
  <si>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</si>
  <si>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</si>
  <si>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</si>
  <si>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</si>
  <si>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</si>
  <si>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</si>
  <si>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</si>
  <si>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</si>
  <si>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</si>
  <si>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</si>
  <si>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</si>
  <si>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</si>
  <si>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</si>
  <si>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</si>
  <si>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</si>
  <si>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</si>
  <si>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</si>
  <si>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</si>
  <si>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</si>
  <si>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</si>
  <si>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</si>
  <si>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</si>
  <si>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</si>
  <si>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</si>
  <si>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</si>
  <si>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</si>
  <si>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</si>
  <si>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</si>
  <si>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</si>
  <si>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</si>
  <si>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</si>
  <si>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</si>
  <si>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</si>
  <si>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</si>
  <si>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</si>
  <si>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</si>
  <si>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</si>
  <si>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</si>
  <si>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</si>
  <si>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</si>
  <si>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</si>
  <si>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</si>
  <si>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</si>
  <si>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</si>
  <si>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</si>
  <si>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</si>
  <si>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</si>
  <si>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</si>
  <si>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</si>
  <si>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</si>
  <si>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</si>
  <si>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</si>
  <si>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</si>
  <si>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</si>
  <si>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</si>
  <si>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</si>
  <si>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</si>
  <si>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</si>
  <si>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</si>
  <si>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</si>
  <si>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</si>
  <si>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</si>
  <si>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</si>
  <si>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</si>
  <si>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</si>
  <si>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</si>
  <si>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</si>
  <si>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</si>
  <si>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</si>
  <si>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</si>
  <si>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</si>
  <si>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</si>
  <si>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</si>
  <si>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</si>
  <si>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</si>
  <si>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</si>
  <si>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</si>
  <si>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</si>
  <si>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</si>
  <si>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</si>
  <si>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</si>
  <si>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</si>
  <si>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</si>
  <si>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</si>
  <si>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</si>
  <si>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</si>
  <si>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</si>
  <si>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</si>
  <si>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</si>
  <si>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</si>
  <si>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</si>
  <si>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</si>
  <si>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</si>
  <si>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</si>
  <si>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</si>
  <si>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</si>
  <si>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</si>
  <si>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</si>
  <si>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</si>
  <si>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</si>
  <si>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</si>
  <si>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</si>
  <si>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</si>
  <si>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</si>
  <si>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</si>
  <si>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</si>
  <si>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</si>
  <si>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</si>
  <si>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</si>
  <si>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</si>
  <si>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</si>
  <si>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</si>
  <si>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</si>
  <si>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</si>
  <si>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</si>
  <si>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</si>
  <si>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</si>
  <si>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</si>
  <si>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</si>
  <si>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</si>
  <si>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</si>
  <si>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</si>
  <si>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</si>
  <si>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</si>
  <si>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</si>
  <si>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</si>
  <si>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</si>
  <si>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</si>
  <si>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</si>
  <si>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</si>
  <si>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</si>
  <si>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</si>
  <si>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</si>
  <si>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</si>
  <si>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</si>
  <si>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</si>
  <si>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</si>
  <si>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</si>
  <si>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</si>
  <si>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</si>
  <si>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</si>
  <si>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</si>
  <si>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</si>
  <si>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</si>
  <si>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</si>
  <si>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</si>
  <si>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</si>
  <si>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</si>
  <si>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</si>
  <si>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</si>
  <si>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</si>
  <si>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</si>
  <si>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</si>
  <si>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</si>
  <si>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</si>
  <si>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</si>
  <si>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</si>
  <si>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</si>
  <si>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</si>
  <si>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</si>
  <si>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</si>
  <si>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</si>
  <si>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</si>
  <si>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</si>
  <si>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</si>
  <si>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</si>
  <si>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</si>
  <si>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</si>
  <si>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</si>
  <si>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</si>
  <si>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</si>
  <si>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</si>
  <si>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</si>
  <si>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</si>
  <si>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</si>
  <si>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</si>
  <si>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</si>
  <si>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</si>
  <si>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</si>
  <si>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</si>
  <si>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</si>
  <si>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</si>
  <si>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</si>
  <si>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</si>
  <si>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</si>
  <si>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</si>
  <si>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</si>
  <si>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</si>
  <si>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</si>
  <si>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</si>
  <si>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</si>
  <si>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</si>
  <si>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</si>
  <si>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</si>
  <si>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</si>
  <si>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</si>
  <si>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</si>
  <si>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</si>
  <si>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</si>
  <si>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</si>
  <si>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</si>
  <si>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</si>
  <si>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</si>
  <si>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</si>
  <si>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</si>
  <si>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</si>
  <si>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</si>
  <si>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</si>
  <si>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</si>
  <si>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</si>
  <si>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</si>
  <si>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</si>
  <si>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</si>
  <si>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</si>
  <si>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</si>
  <si>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</si>
  <si>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</si>
  <si>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</si>
  <si>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</si>
  <si>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</si>
  <si>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</si>
  <si>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</si>
  <si>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</si>
  <si>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</si>
  <si>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</si>
  <si>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</si>
  <si>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</si>
  <si>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</si>
  <si>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</si>
  <si>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</si>
  <si>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</si>
  <si>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</si>
  <si>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</si>
  <si>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</si>
  <si>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</si>
  <si>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</si>
  <si>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</si>
  <si>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</si>
  <si>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</si>
  <si>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</si>
  <si>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</si>
  <si>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</si>
  <si>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</si>
  <si>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</si>
  <si>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</si>
  <si>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</si>
  <si>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</si>
  <si>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</si>
  <si>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</si>
  <si>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</si>
  <si>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</si>
  <si>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</si>
  <si>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</si>
  <si>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</si>
  <si>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</si>
  <si>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</si>
  <si>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</si>
  <si>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</si>
  <si>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</si>
  <si>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</si>
  <si>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</si>
  <si>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</si>
  <si>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</si>
  <si>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</si>
  <si>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</si>
  <si>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</si>
  <si>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</si>
  <si>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</si>
  <si>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</si>
  <si>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</si>
  <si>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</si>
  <si>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</si>
  <si>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</si>
  <si>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</si>
  <si>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</si>
  <si>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</si>
  <si>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</si>
  <si>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</si>
  <si>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</si>
  <si>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</si>
  <si>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</si>
  <si>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</si>
  <si>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</si>
  <si>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</si>
  <si>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</si>
  <si>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</si>
  <si>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</si>
  <si>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</si>
  <si>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</si>
  <si>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</si>
  <si>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</si>
  <si>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</si>
  <si>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</si>
  <si>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</si>
  <si>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</si>
  <si>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</si>
  <si>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</si>
  <si>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</si>
  <si>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</si>
  <si>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</si>
  <si>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</si>
  <si>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</si>
  <si>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</si>
  <si>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</si>
  <si>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</si>
  <si>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</si>
  <si>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</si>
  <si>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</si>
  <si>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</si>
  <si>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</si>
  <si>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</si>
  <si>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</si>
  <si>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</si>
  <si>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</si>
  <si>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</si>
  <si>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</si>
  <si>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</si>
  <si>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</si>
  <si>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</si>
  <si>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</si>
  <si>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</si>
  <si>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</si>
  <si>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</si>
  <si>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</si>
  <si>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</si>
  <si>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</si>
  <si>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</si>
  <si>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</si>
  <si>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</si>
  <si>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</si>
  <si>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</si>
  <si>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</si>
  <si>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</si>
  <si>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</si>
  <si>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</si>
  <si>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</si>
  <si>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</si>
  <si>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</si>
  <si>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</si>
  <si>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</si>
  <si>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</si>
  <si>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</si>
  <si>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</si>
  <si>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</si>
  <si>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</si>
  <si>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</si>
  <si>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</si>
  <si>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</si>
  <si>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</si>
  <si>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</si>
  <si>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</si>
  <si>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</si>
  <si>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</si>
  <si>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</si>
  <si>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</si>
  <si>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</si>
  <si>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</si>
  <si>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</si>
  <si>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</si>
  <si>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</si>
  <si>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</si>
  <si>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</si>
  <si>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</si>
  <si>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</si>
  <si>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</si>
  <si>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</si>
  <si>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</si>
  <si>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</si>
  <si>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</si>
  <si>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</si>
  <si>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</si>
  <si>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</si>
  <si>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</si>
  <si>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</si>
  <si>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</si>
  <si>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</si>
  <si>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</si>
  <si>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</si>
  <si>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</si>
  <si>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</si>
  <si>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</si>
  <si>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</si>
  <si>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</si>
  <si>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</si>
  <si>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</si>
  <si>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</si>
  <si>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</si>
  <si>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</si>
  <si>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</si>
  <si>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</si>
  <si>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</si>
  <si>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</si>
  <si>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</si>
  <si>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</si>
  <si>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</si>
  <si>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</si>
  <si>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</si>
  <si>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</si>
  <si>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</si>
  <si>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</si>
  <si>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</si>
  <si>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</si>
  <si>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</si>
  <si>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</si>
  <si>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</si>
  <si>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</si>
  <si>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</si>
  <si>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</si>
  <si>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</si>
  <si>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</si>
  <si>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</si>
  <si>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</si>
  <si>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</si>
  <si>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</si>
  <si>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</si>
  <si>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</si>
  <si>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</si>
  <si>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</si>
  <si>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</si>
  <si>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</si>
  <si>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</si>
  <si>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</si>
  <si>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</si>
  <si>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</si>
  <si>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</si>
  <si>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</si>
  <si>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</si>
  <si>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</si>
  <si>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</si>
  <si>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</si>
  <si>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</si>
  <si>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</si>
  <si>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</si>
  <si>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</si>
  <si>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</si>
  <si>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</si>
  <si>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</si>
  <si>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</si>
  <si>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</si>
  <si>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</si>
  <si>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</si>
  <si>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</si>
  <si>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</si>
  <si>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</si>
  <si>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</si>
  <si>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</si>
  <si>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</si>
  <si>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</si>
  <si>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</si>
  <si>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</si>
  <si>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</si>
  <si>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</si>
  <si>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</si>
  <si>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</si>
  <si>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</si>
  <si>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</si>
  <si>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</si>
  <si>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</si>
  <si>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</si>
  <si>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</si>
  <si>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</si>
  <si>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</si>
  <si>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</si>
  <si>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</si>
  <si>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</si>
  <si>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</si>
  <si>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</si>
  <si>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</si>
  <si>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</si>
  <si>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</si>
  <si>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</si>
  <si>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</si>
  <si>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</si>
  <si>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</si>
  <si>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</si>
  <si>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</si>
  <si>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</si>
  <si>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</si>
  <si>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</si>
  <si>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</si>
  <si>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</si>
  <si>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</si>
  <si>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</si>
  <si>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</si>
  <si>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</si>
  <si>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</si>
  <si>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</si>
  <si>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</si>
  <si>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</si>
  <si>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</si>
  <si>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</si>
  <si>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</si>
  <si>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</si>
  <si>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</si>
  <si>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</si>
  <si>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</si>
  <si>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</si>
  <si>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</si>
  <si>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</si>
  <si>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</si>
  <si>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</si>
  <si>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</si>
  <si>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</si>
  <si>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</si>
  <si>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</si>
  <si>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</si>
  <si>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</si>
  <si>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</si>
  <si>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</si>
  <si>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</si>
  <si>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</si>
  <si>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</si>
  <si>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</si>
  <si>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</si>
  <si>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</si>
  <si>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</si>
  <si>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</si>
  <si>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</si>
  <si>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</si>
  <si>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</si>
  <si>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</si>
  <si>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</si>
  <si>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</si>
  <si>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</si>
  <si>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</si>
  <si>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</si>
  <si>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</si>
  <si>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</si>
  <si>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</si>
  <si>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</si>
  <si>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</si>
  <si>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</si>
  <si>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</si>
  <si>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</si>
  <si>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</si>
  <si>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</si>
  <si>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</si>
  <si>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</si>
  <si>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</si>
  <si>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</si>
  <si>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</si>
  <si>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</si>
  <si>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</si>
  <si>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</si>
  <si>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</si>
  <si>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</si>
  <si>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</si>
  <si>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</si>
  <si>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</si>
  <si>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</si>
  <si>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</si>
  <si>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</si>
  <si>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</si>
  <si>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</si>
  <si>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</si>
  <si>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</si>
  <si>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</si>
  <si>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</si>
  <si>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</si>
  <si>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</si>
  <si>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</si>
  <si>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</si>
  <si>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</si>
  <si>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</si>
  <si>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</si>
  <si>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</si>
  <si>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</si>
  <si>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</si>
  <si>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</si>
  <si>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</si>
  <si>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</si>
  <si>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</si>
  <si>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</si>
  <si>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</si>
  <si>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</si>
  <si>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</si>
  <si>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</si>
  <si>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</si>
  <si>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</si>
  <si>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</si>
  <si>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</si>
  <si>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</si>
  <si>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</si>
  <si>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</si>
  <si>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</si>
  <si>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</si>
  <si>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</si>
  <si>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</si>
  <si>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</si>
  <si>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</si>
  <si>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</si>
  <si>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</si>
  <si>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</si>
  <si>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</si>
  <si>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</si>
  <si>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</si>
  <si>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</si>
  <si>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</si>
  <si>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</si>
  <si>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</si>
  <si>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</si>
  <si>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</si>
  <si>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</si>
  <si>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</si>
  <si>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</si>
  <si>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</si>
  <si>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</si>
  <si>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</si>
  <si>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</si>
  <si>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</si>
  <si>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</si>
  <si>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</si>
  <si>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</si>
  <si>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</si>
  <si>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</si>
  <si>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</si>
  <si>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</si>
  <si>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</si>
  <si>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</si>
  <si>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</si>
  <si>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</si>
  <si>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</si>
  <si>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</si>
  <si>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</si>
  <si>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</si>
  <si>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</si>
  <si>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</si>
  <si>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</si>
  <si>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</si>
  <si>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</si>
  <si>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</si>
  <si>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</si>
  <si>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</si>
  <si>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</si>
  <si>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</si>
  <si>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</si>
  <si>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</si>
  <si>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</si>
  <si>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</si>
  <si>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</si>
  <si>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</si>
  <si>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</si>
  <si>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</si>
  <si>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</si>
  <si>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</si>
  <si>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</si>
  <si>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</si>
  <si>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</si>
  <si>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</si>
  <si>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</si>
  <si>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</si>
  <si>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</si>
  <si>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</si>
  <si>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</si>
  <si>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</si>
  <si>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</si>
  <si>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</si>
  <si>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</si>
  <si>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</si>
  <si>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</si>
  <si>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</si>
  <si>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</si>
  <si>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</si>
  <si>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</si>
  <si>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</si>
  <si>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</si>
  <si>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</si>
  <si>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</si>
  <si>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</si>
  <si>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</si>
  <si>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</si>
  <si>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</si>
  <si>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</si>
  <si>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</si>
  <si>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</si>
  <si>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</si>
  <si>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</si>
  <si>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</si>
  <si>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</si>
  <si>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</si>
  <si>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</si>
  <si>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</si>
  <si>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</si>
  <si>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</si>
  <si>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</si>
  <si>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</si>
  <si>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</si>
  <si>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</si>
  <si>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</si>
  <si>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</si>
  <si>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</si>
  <si>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</si>
  <si>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</si>
  <si>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</si>
  <si>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</si>
  <si>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</si>
  <si>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</si>
  <si>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</si>
  <si>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</si>
  <si>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</si>
  <si>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</si>
  <si>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</si>
  <si>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</si>
  <si>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</si>
  <si>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</si>
  <si>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</si>
  <si>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</si>
  <si>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</si>
  <si>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</si>
  <si>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</si>
  <si>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</si>
  <si>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</si>
  <si>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</si>
  <si>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</si>
  <si>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</si>
  <si>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</si>
  <si>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</si>
  <si>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</si>
  <si>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</si>
  <si>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</si>
  <si>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</si>
  <si>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</si>
  <si>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</si>
  <si>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</si>
  <si>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</si>
  <si>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</si>
  <si>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</si>
  <si>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</si>
  <si>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</si>
  <si>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</si>
  <si>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</si>
  <si>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</si>
  <si>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</si>
  <si>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</si>
  <si>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</si>
  <si>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</si>
  <si>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</si>
  <si>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</si>
  <si>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</si>
  <si>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</si>
  <si>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</si>
  <si>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</si>
  <si>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</si>
  <si>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</si>
  <si>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</si>
  <si>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</si>
  <si>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</si>
  <si>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</si>
  <si>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</si>
  <si>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</si>
  <si>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</si>
  <si>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</si>
  <si>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</si>
  <si>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</si>
  <si>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</si>
  <si>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</si>
  <si>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</si>
  <si>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</si>
  <si>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</si>
  <si>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</si>
  <si>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</si>
  <si>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</si>
  <si>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</si>
  <si>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</si>
  <si>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</si>
  <si>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</si>
  <si>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</si>
  <si>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</si>
  <si>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</si>
  <si>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</si>
  <si>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</si>
  <si>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</si>
  <si>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</si>
  <si>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</si>
  <si>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</si>
  <si>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</si>
  <si>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</si>
  <si>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</si>
  <si>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</si>
  <si>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</si>
  <si>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</si>
  <si>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</si>
  <si>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</si>
  <si>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</si>
  <si>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</si>
  <si>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</si>
  <si>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</si>
  <si>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</si>
  <si>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</si>
  <si>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</si>
  <si>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</si>
  <si>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</si>
  <si>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</si>
  <si>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</si>
  <si>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</si>
  <si>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</si>
  <si>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</si>
  <si>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</si>
  <si>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</si>
  <si>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</si>
  <si>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</si>
  <si>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</si>
  <si>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</si>
  <si>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</si>
  <si>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</si>
  <si>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</si>
  <si>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</si>
  <si>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</si>
  <si>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</si>
  <si>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</si>
  <si>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</si>
  <si>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</si>
  <si>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</si>
  <si>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</si>
  <si>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</si>
  <si>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</si>
  <si>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</si>
  <si>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</si>
  <si>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</si>
  <si>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</si>
  <si>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</si>
  <si>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</si>
  <si>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</si>
  <si>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</si>
  <si>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</si>
  <si>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</si>
  <si>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</si>
  <si>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</si>
  <si>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</si>
  <si>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</si>
  <si>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</si>
  <si>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</si>
  <si>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</si>
  <si>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</si>
  <si>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</si>
  <si>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</si>
  <si>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</si>
  <si>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</si>
  <si>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</si>
  <si>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</si>
  <si>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</si>
  <si>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</si>
  <si>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</si>
  <si>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</si>
  <si>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</si>
  <si>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</si>
  <si>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</si>
  <si>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</si>
  <si>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</si>
  <si>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</si>
  <si>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</si>
  <si>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</si>
  <si>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</si>
  <si>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</si>
  <si>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</si>
  <si>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</si>
  <si>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</si>
  <si>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</si>
  <si>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</si>
  <si>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</si>
  <si>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</si>
  <si>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</si>
  <si>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</si>
  <si>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</si>
  <si>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</si>
  <si>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</si>
  <si>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</si>
  <si>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</si>
  <si>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</si>
  <si>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</si>
  <si>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</si>
  <si>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</si>
  <si>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</si>
  <si>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</si>
  <si>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</si>
  <si>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</si>
  <si>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</si>
  <si>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</si>
  <si>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</si>
  <si>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</si>
  <si>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</si>
  <si>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</si>
  <si>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</si>
  <si>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</si>
  <si>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</si>
  <si>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</si>
  <si>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</si>
  <si>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</si>
  <si>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</si>
  <si>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</si>
  <si>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</si>
  <si>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</si>
  <si>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</si>
  <si>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</si>
  <si>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</si>
  <si>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</si>
  <si>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</si>
  <si>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</si>
  <si>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</si>
  <si>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</si>
  <si>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</si>
  <si>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</si>
  <si>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</si>
  <si>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</si>
  <si>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</si>
  <si>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</si>
  <si>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</si>
  <si>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</si>
  <si>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</si>
  <si>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</si>
  <si>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</si>
  <si>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</si>
  <si>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</si>
  <si>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</si>
  <si>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</si>
  <si>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</si>
  <si>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</si>
  <si>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</si>
  <si>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</si>
  <si>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</si>
  <si>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</si>
  <si>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</si>
  <si>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</si>
  <si>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</si>
  <si>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</si>
  <si>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</si>
  <si>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</si>
  <si>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</si>
  <si>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</si>
  <si>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</si>
  <si>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</si>
  <si>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</si>
  <si>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</si>
  <si>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</si>
  <si>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</si>
  <si>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</si>
  <si>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</si>
  <si>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</si>
  <si>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</si>
  <si>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</si>
  <si>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</si>
  <si>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</si>
  <si>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</si>
  <si>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</si>
  <si>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</si>
  <si>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</si>
  <si>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</si>
  <si>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</si>
  <si>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</si>
  <si>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</si>
  <si>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</si>
  <si>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</si>
  <si>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</si>
  <si>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</si>
  <si>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</si>
  <si>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</si>
  <si>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</si>
  <si>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</si>
  <si>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</si>
  <si>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</si>
  <si>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</si>
  <si>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</si>
  <si>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</si>
  <si>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</si>
  <si>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</si>
  <si>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</si>
  <si>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</si>
  <si>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</si>
  <si>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</si>
  <si>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</si>
  <si>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</si>
  <si>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</si>
  <si>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</si>
  <si>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</si>
  <si>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</si>
  <si>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</si>
  <si>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</si>
  <si>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</si>
  <si>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</si>
  <si>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</si>
  <si>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</si>
  <si>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</si>
  <si>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</si>
  <si>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</si>
  <si>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</si>
  <si>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</si>
  <si>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</si>
  <si>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</si>
  <si>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</si>
  <si>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</si>
  <si>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</si>
  <si>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</si>
  <si>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</si>
  <si>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</si>
  <si>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</si>
  <si>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</si>
  <si>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</si>
  <si>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</si>
  <si>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</si>
  <si>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</si>
  <si>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</si>
  <si>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</si>
  <si>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</si>
  <si>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</si>
  <si>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</si>
  <si>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</si>
  <si>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</si>
  <si>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</si>
  <si>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</si>
  <si>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</si>
  <si>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</si>
  <si>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</si>
  <si>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</si>
  <si>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</si>
  <si>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</si>
  <si>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</si>
  <si>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</si>
  <si>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</si>
  <si>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</si>
  <si>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</si>
  <si>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</si>
  <si>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</si>
  <si>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</si>
  <si>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</si>
  <si>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</si>
  <si>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</si>
  <si>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</si>
  <si>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</si>
  <si>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</si>
  <si>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</si>
  <si>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</si>
  <si>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</si>
  <si>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</si>
  <si>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</si>
  <si>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</si>
  <si>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</si>
  <si>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</si>
  <si>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</si>
  <si>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</si>
  <si>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</si>
  <si>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</si>
  <si>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</si>
  <si>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</si>
  <si>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</si>
  <si>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</si>
  <si>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</si>
  <si>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</si>
  <si>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</si>
  <si>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</si>
  <si>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</si>
  <si>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</si>
  <si>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</si>
  <si>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</si>
  <si>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</si>
  <si>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</si>
  <si>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</si>
  <si>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</si>
  <si>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</si>
  <si>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</si>
  <si>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</si>
  <si>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</si>
  <si>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</si>
  <si>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</si>
  <si>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</si>
  <si>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</si>
  <si>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</si>
  <si>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</si>
  <si>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</si>
  <si>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</si>
  <si>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</si>
  <si>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</si>
  <si>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</si>
  <si>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</si>
  <si>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</si>
  <si>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</si>
  <si>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</si>
  <si>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</si>
  <si>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</si>
  <si>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</si>
  <si>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</si>
  <si>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</si>
  <si>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</si>
  <si>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</si>
  <si>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</si>
  <si>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</si>
  <si>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</si>
  <si>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</si>
  <si>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</si>
  <si>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</si>
  <si>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</si>
  <si>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</si>
  <si>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</si>
  <si>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</si>
  <si>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</si>
  <si>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</si>
  <si>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</si>
  <si>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</si>
  <si>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</si>
  <si>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</si>
  <si>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</si>
  <si>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</si>
  <si>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</si>
  <si>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</si>
  <si>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</si>
  <si>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</si>
  <si>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</si>
  <si>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</si>
  <si>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</si>
  <si>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</si>
  <si>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</si>
  <si>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</si>
  <si>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</si>
  <si>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</si>
  <si>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</si>
  <si>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</si>
  <si>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</si>
  <si>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</si>
  <si>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</si>
  <si>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</si>
  <si>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</si>
  <si>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</si>
  <si>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</si>
  <si>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</si>
  <si>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</si>
  <si>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</si>
  <si>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</si>
  <si>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</si>
  <si>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</si>
  <si>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</si>
  <si>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</si>
  <si>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</si>
  <si>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</si>
  <si>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</si>
  <si>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</si>
  <si>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</si>
  <si>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</si>
  <si>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</si>
  <si>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</si>
  <si>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</si>
  <si>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</si>
  <si>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</si>
  <si>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</si>
  <si>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</si>
  <si>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</si>
  <si>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</si>
  <si>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</si>
  <si>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</si>
  <si>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</si>
  <si>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</si>
  <si>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</si>
  <si>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</si>
  <si>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</si>
  <si>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</si>
  <si>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</si>
  <si>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</si>
  <si>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</si>
  <si>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</si>
  <si>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</si>
  <si>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</si>
  <si>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</si>
  <si>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</si>
  <si>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</si>
  <si>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</si>
  <si>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</si>
  <si>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</si>
  <si>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</si>
  <si>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</si>
  <si>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</si>
  <si>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</si>
  <si>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</si>
  <si>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</si>
  <si>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</si>
  <si>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</si>
  <si>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</si>
  <si>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</si>
  <si>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</si>
  <si>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</si>
  <si>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</si>
  <si>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</si>
  <si>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</si>
  <si>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</si>
  <si>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</si>
  <si>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</si>
  <si>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</si>
  <si>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</si>
  <si>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</si>
  <si>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</si>
  <si>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</si>
  <si>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</si>
  <si>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</si>
  <si>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</si>
  <si>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</si>
  <si>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</si>
  <si>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</si>
  <si>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</si>
  <si>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</si>
  <si>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</si>
  <si>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</si>
  <si>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</si>
  <si>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</si>
  <si>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</si>
  <si>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</si>
  <si>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</si>
  <si>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</si>
  <si>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</si>
  <si>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</si>
  <si>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</si>
  <si>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</si>
  <si>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</si>
  <si>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</si>
  <si>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</si>
  <si>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</si>
  <si>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</si>
  <si>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</si>
  <si>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</si>
  <si>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</si>
  <si>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</si>
  <si>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</si>
  <si>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</si>
  <si>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</si>
  <si>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</si>
  <si>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</si>
  <si>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</si>
  <si>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</si>
  <si>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</si>
  <si>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</si>
  <si>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</si>
  <si>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</si>
  <si>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</si>
  <si>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</si>
  <si>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</si>
  <si>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</si>
  <si>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</si>
  <si>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</si>
  <si>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</si>
  <si>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</si>
  <si>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</si>
  <si>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</si>
  <si>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</si>
  <si>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</si>
  <si>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</si>
  <si>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</si>
  <si>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</si>
  <si>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</si>
  <si>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</si>
  <si>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</si>
  <si>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</si>
  <si>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</si>
  <si>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</si>
  <si>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</si>
  <si>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</si>
  <si>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</si>
  <si>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</si>
  <si>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</si>
  <si>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</si>
  <si>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</si>
  <si>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</si>
  <si>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</si>
  <si>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</si>
  <si>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</si>
  <si>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</si>
  <si>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</si>
  <si>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</si>
  <si>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</si>
  <si>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</si>
  <si>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</si>
  <si>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</si>
  <si>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</si>
  <si>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</si>
  <si>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</si>
  <si>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</si>
  <si>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</si>
  <si>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</si>
  <si>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</si>
  <si>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</si>
  <si>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</si>
  <si>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</si>
  <si>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</si>
  <si>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</si>
  <si>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</si>
  <si>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</si>
  <si>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</si>
  <si>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</si>
  <si>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</si>
  <si>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</si>
  <si>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</si>
  <si>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</si>
  <si>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</si>
  <si>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</si>
  <si>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</si>
  <si>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</si>
  <si>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</si>
  <si>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</si>
  <si>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</si>
  <si>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</si>
  <si>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</si>
  <si>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</si>
  <si>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</si>
  <si>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</si>
  <si>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</si>
  <si>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</si>
  <si>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</si>
  <si>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</si>
  <si>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</si>
  <si>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</si>
  <si>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</si>
  <si>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</si>
  <si>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</si>
  <si>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</si>
  <si>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</si>
  <si>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</si>
  <si>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</si>
  <si>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</si>
  <si>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</si>
  <si>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</si>
  <si>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</si>
  <si>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</si>
  <si>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</si>
  <si>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</si>
  <si>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</si>
  <si>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</si>
  <si>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</si>
  <si>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</si>
  <si>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</si>
  <si>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</si>
  <si>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</si>
  <si>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</si>
  <si>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</si>
  <si>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</si>
  <si>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</si>
  <si>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</si>
  <si>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</si>
  <si>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</si>
  <si>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</si>
  <si>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</si>
  <si>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</si>
  <si>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</si>
  <si>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</si>
  <si>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</si>
  <si>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</si>
  <si>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</si>
  <si>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</si>
  <si>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</si>
  <si>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</si>
  <si>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</si>
  <si>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</si>
  <si>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</si>
  <si>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</si>
  <si>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</si>
  <si>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</si>
  <si>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</si>
  <si>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</si>
  <si>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</si>
  <si>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</si>
  <si>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</si>
  <si>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</si>
  <si>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</si>
  <si>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</si>
  <si>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</si>
  <si>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</si>
  <si>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</si>
  <si>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</si>
  <si>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</si>
  <si>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</si>
  <si>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</si>
  <si>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</si>
  <si>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</si>
  <si>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</si>
  <si>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</si>
  <si>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</si>
  <si>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</si>
  <si>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</si>
  <si>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</si>
  <si>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</si>
  <si>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</si>
  <si>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</si>
  <si>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</si>
  <si>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</si>
  <si>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</si>
  <si>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</si>
  <si>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</si>
  <si>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</si>
  <si>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</si>
  <si>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</si>
  <si>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</si>
  <si>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</si>
  <si>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</si>
  <si>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</si>
  <si>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</si>
  <si>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</si>
  <si>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</si>
  <si>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</si>
  <si>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</si>
  <si>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</si>
  <si>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</si>
  <si>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</si>
  <si>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</si>
  <si>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</si>
  <si>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</si>
  <si>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</si>
  <si>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</si>
  <si>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</si>
  <si>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</si>
  <si>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</si>
  <si>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</si>
  <si>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</si>
  <si>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</si>
  <si>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</si>
  <si>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</si>
  <si>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</si>
  <si>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</si>
  <si>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</si>
  <si>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</si>
  <si>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</si>
  <si>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</si>
  <si>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</si>
  <si>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</si>
  <si>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</si>
  <si>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</si>
  <si>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</si>
  <si>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</si>
  <si>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</si>
  <si>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</si>
  <si>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</si>
  <si>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</si>
  <si>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</si>
  <si>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</si>
  <si>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</si>
  <si>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</si>
  <si>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</si>
  <si>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</si>
  <si>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</si>
  <si>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</si>
  <si>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</si>
  <si>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</si>
  <si>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</si>
  <si>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</si>
  <si>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</si>
  <si>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</si>
  <si>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</si>
  <si>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</si>
  <si>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</si>
  <si>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</si>
  <si>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</si>
  <si>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</si>
  <si>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</si>
  <si>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</si>
  <si>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</si>
  <si>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</si>
  <si>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</si>
  <si>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</si>
  <si>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</si>
  <si>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</si>
  <si>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</si>
  <si>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</si>
  <si>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</si>
  <si>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</si>
  <si>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</si>
  <si>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</si>
  <si>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</si>
  <si>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</si>
  <si>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</si>
  <si>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</si>
  <si>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</si>
  <si>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</si>
  <si>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</si>
  <si>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</si>
  <si>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</si>
  <si>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</si>
  <si>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</si>
  <si>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</si>
  <si>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</si>
  <si>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</si>
  <si>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</si>
  <si>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</si>
  <si>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</si>
  <si>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</si>
  <si>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</si>
  <si>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</si>
  <si>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</si>
  <si>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</si>
  <si>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</si>
  <si>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</si>
  <si>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</si>
  <si>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</si>
  <si>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</si>
  <si>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</si>
  <si>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</si>
  <si>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</si>
  <si>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</si>
  <si>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</si>
  <si>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</si>
  <si>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</si>
  <si>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</si>
  <si>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</si>
  <si>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</si>
  <si>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</si>
  <si>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</si>
  <si>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</si>
  <si>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</si>
  <si>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</si>
  <si>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</si>
  <si>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</si>
  <si>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</si>
  <si>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</si>
  <si>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</si>
  <si>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</si>
  <si>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</si>
  <si>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</si>
  <si>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</si>
  <si>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</si>
  <si>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</si>
  <si>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</si>
  <si>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</si>
  <si>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</si>
  <si>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</si>
  <si>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</si>
  <si>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</si>
  <si>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</si>
  <si>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</si>
  <si>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</si>
  <si>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</si>
  <si>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</si>
  <si>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</si>
  <si>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</si>
  <si>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</si>
  <si>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</si>
  <si>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</si>
  <si>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</si>
  <si>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</si>
  <si>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</si>
  <si>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</si>
  <si>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</si>
  <si>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</si>
  <si>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</si>
  <si>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</si>
  <si>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</si>
  <si>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</si>
  <si>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</si>
  <si>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</si>
  <si>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</si>
  <si>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</si>
  <si>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</si>
  <si>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</si>
  <si>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</si>
  <si>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</si>
  <si>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</si>
  <si>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</si>
  <si>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</si>
  <si>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</si>
  <si>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</si>
  <si>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</si>
  <si>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</si>
  <si>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</si>
  <si>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</si>
  <si>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</si>
  <si>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</si>
  <si>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</si>
  <si>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</si>
  <si>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</si>
  <si>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</si>
  <si>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</si>
  <si>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</si>
  <si>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</si>
  <si>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</si>
  <si>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</si>
  <si>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</si>
  <si>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</si>
  <si>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</si>
  <si>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</si>
  <si>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</si>
  <si>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</si>
  <si>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</si>
  <si>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</si>
  <si>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</si>
  <si>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</si>
  <si>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</si>
  <si>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</si>
  <si>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</si>
  <si>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</si>
  <si>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</si>
  <si>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</si>
  <si>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</si>
  <si>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</si>
  <si>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</si>
  <si>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</si>
  <si>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</si>
  <si>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</si>
  <si>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</si>
  <si>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</si>
  <si>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</si>
  <si>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</si>
  <si>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</si>
  <si>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</si>
  <si>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</si>
  <si>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</si>
  <si>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</si>
  <si>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</si>
  <si>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</si>
  <si>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</si>
  <si>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</si>
  <si>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</si>
  <si>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</si>
  <si>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</si>
  <si>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</si>
  <si>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</si>
  <si>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</si>
  <si>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</si>
  <si>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</si>
  <si>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</si>
  <si>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</si>
  <si>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</si>
  <si>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</si>
  <si>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</si>
  <si>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</si>
  <si>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</si>
  <si>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</si>
  <si>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</si>
  <si>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</si>
  <si>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</si>
  <si>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</si>
  <si>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</si>
  <si>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</si>
  <si>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</si>
  <si>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</si>
  <si>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</si>
  <si>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</si>
  <si>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</si>
  <si>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</si>
  <si>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</si>
  <si>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</si>
  <si>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</si>
  <si>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</si>
  <si>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</si>
  <si>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</si>
  <si>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</si>
  <si>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</si>
  <si>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</si>
  <si>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</si>
  <si>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</si>
  <si>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</si>
  <si>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</si>
  <si>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</si>
  <si>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</si>
  <si>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</si>
  <si>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</si>
  <si>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</si>
  <si>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</si>
  <si>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</si>
  <si>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</si>
  <si>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</si>
  <si>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</si>
  <si>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</si>
  <si>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</si>
  <si>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</si>
  <si>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</si>
  <si>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</si>
  <si>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</si>
  <si>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</si>
  <si>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</si>
  <si>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</si>
  <si>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</si>
  <si>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</si>
  <si>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</si>
  <si>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</si>
  <si>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</si>
  <si>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</si>
  <si>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</si>
  <si>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</si>
  <si>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</si>
  <si>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</si>
  <si>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</si>
  <si>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</si>
  <si>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</si>
  <si>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</si>
  <si>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</si>
  <si>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</si>
  <si>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</si>
  <si>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</si>
  <si>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</si>
  <si>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</si>
  <si>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</si>
  <si>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</si>
  <si>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</si>
  <si>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</si>
  <si>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</si>
  <si>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</si>
  <si>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</si>
  <si>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</si>
  <si>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</si>
  <si>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</si>
  <si>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</si>
  <si>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</si>
  <si>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</si>
  <si>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</si>
  <si>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</si>
  <si>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</si>
  <si>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</si>
  <si>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</si>
  <si>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</si>
  <si>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</si>
  <si>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</si>
  <si>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</si>
  <si>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KP</t>
  </si>
  <si>
    <t>1910020081</t>
  </si>
  <si>
    <t xml:space="preserve">Nguyễn Tuấn </t>
  </si>
  <si>
    <t>1910020026</t>
  </si>
  <si>
    <t>1910020146</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</si>
  <si>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</si>
  <si>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</si>
  <si>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</si>
  <si>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</si>
  <si>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</si>
  <si>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</si>
  <si>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</si>
  <si>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</si>
  <si>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</si>
  <si>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</si>
  <si>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</si>
  <si>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</si>
  <si>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</si>
  <si>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</si>
  <si>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</si>
  <si>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</si>
  <si>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</si>
  <si>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</si>
  <si>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</si>
  <si>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</si>
  <si>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</si>
  <si>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</si>
  <si>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</si>
  <si>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</si>
  <si>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</si>
  <si>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</si>
  <si>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</si>
  <si>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1910020071</t>
  </si>
  <si>
    <t>Hồ Hoàng</t>
  </si>
  <si>
    <t>1910020041</t>
  </si>
  <si>
    <t>1910020040</t>
  </si>
  <si>
    <t>Thạch Lê</t>
  </si>
  <si>
    <t>1910020165</t>
  </si>
  <si>
    <t>Bùi Trung</t>
  </si>
  <si>
    <t>1910020035</t>
  </si>
  <si>
    <t>Trịnh Huệ</t>
  </si>
  <si>
    <t>1910020038</t>
  </si>
  <si>
    <t>Ngô Thái</t>
  </si>
  <si>
    <t>Triều</t>
  </si>
  <si>
    <t>1910020046</t>
  </si>
  <si>
    <t xml:space="preserve">Nguyễn Phạm Lam </t>
  </si>
  <si>
    <t>1910020049</t>
  </si>
  <si>
    <t>Phạm Trần Nguyên</t>
  </si>
  <si>
    <t>NghỈ luôn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</si>
</sst>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_);_(* \(#.##0\);_(* &quot;-&quot;_);_(@_)"/>
    <numFmt numFmtId="166" formatCode="dd"/>
    <numFmt numFmtId="167" formatCode="&quot;T&quot;General"/>
  </numFmts>
  <fonts count="117">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0" fontId="54" fillId="0" borderId="0"/>
  </cellStyleXfs>
  <cellXfs count="554">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6" fontId="78" fillId="2" borderId="17" xfId="0" applyNumberFormat="1" applyFont="1" applyFill="1" applyBorder="1" applyAlignment="1">
      <alignment horizontal="center" vertical="center"/>
    </xf>
    <xf numFmtId="167"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110" fillId="31" borderId="0" xfId="0" applyFont="1" applyFill="1" applyBorder="1" applyAlignment="1">
      <alignment horizontal="right" vertical="center"/>
    </xf>
    <xf numFmtId="0" fontId="110" fillId="28" borderId="0" xfId="0" applyFont="1" applyFill="1" applyBorder="1" applyAlignment="1">
      <alignment horizontal="center" vertical="center"/>
    </xf>
    <xf numFmtId="0" fontId="112" fillId="28" borderId="0" xfId="0" applyFont="1" applyFill="1" applyBorder="1" applyAlignment="1">
      <alignment horizontal="center" vertical="center"/>
    </xf>
    <xf numFmtId="0" fontId="111" fillId="30" borderId="0"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xf numFmtId="0" fontId="108" fillId="26" borderId="4" xfId="0" applyFont="1" applyFill="1" applyBorder="1" applyAlignment="1">
      <alignment horizontal="center" vertical="center" wrapText="1"/>
    </xf>
    <xf numFmtId="0" fontId="97" fillId="26" borderId="5" xfId="0" applyFont="1" applyFill="1" applyBorder="1" applyAlignment="1">
      <alignment horizontal="center" vertical="center"/>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65" fillId="0" borderId="4" xfId="0" applyFont="1" applyBorder="1" applyAlignment="1">
      <alignment horizontal="center" vertical="top"/>
    </xf>
    <xf numFmtId="0" fontId="63" fillId="0" borderId="0" xfId="0" applyFont="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9" fillId="0" borderId="4" xfId="0" applyFont="1" applyBorder="1" applyAlignment="1">
      <alignment horizontal="center" vertical="top"/>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xf numFmtId="0" fontId="11" fillId="0" borderId="0" xfId="0" applyFont="1" applyAlignment="1">
      <alignment horizontal="center" vertical="top"/>
    </xf>
    <xf numFmtId="0" fontId="47" fillId="0" borderId="18"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19" xfId="0" applyFont="1" applyFill="1" applyBorder="1" applyAlignment="1">
      <alignment horizontal="center" vertical="center"/>
    </xf>
    <xf numFmtId="0" fontId="47" fillId="25" borderId="18" xfId="0" applyFont="1" applyFill="1" applyBorder="1" applyAlignment="1">
      <alignment horizontal="center" vertical="center"/>
    </xf>
    <xf numFmtId="0" fontId="47" fillId="25" borderId="34" xfId="0" applyFont="1" applyFill="1" applyBorder="1" applyAlignment="1">
      <alignment horizontal="center" vertical="center"/>
    </xf>
    <xf numFmtId="0" fontId="47" fillId="25" borderId="19"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5">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1085850</xdr:colOff>
      <xdr:row>2</xdr:row>
      <xdr:rowOff>26311</xdr:rowOff>
    </xdr:from>
    <xdr:to>
      <xdr:col>5</xdr:col>
      <xdr:colOff>152400</xdr:colOff>
      <xdr:row>2</xdr:row>
      <xdr:rowOff>26311</xdr:rowOff>
    </xdr:to>
    <xdr:cxnSp macro="">
      <xdr:nvCxnSpPr>
        <xdr:cNvPr id="7" name="Straight Connector 6"/>
        <xdr:cNvCxnSpPr/>
      </xdr:nvCxnSpPr>
      <xdr:spPr>
        <a:xfrm>
          <a:off x="2438400" y="502561"/>
          <a:ext cx="1304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23.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25" style="297" customWidth="1"/>
    <col min="3" max="3" width="17.375" style="306" customWidth="1"/>
    <col min="4" max="7" width="6.5" style="299" customWidth="1"/>
    <col min="8" max="8" width="5.125" style="299" customWidth="1"/>
    <col min="9" max="9" width="17.375" style="297" customWidth="1"/>
    <col min="10" max="13" width="6.5" style="297" customWidth="1"/>
    <col min="14" max="14" width="5.125" style="297" customWidth="1"/>
    <col min="15" max="15" width="17.375" style="306" customWidth="1"/>
    <col min="16" max="19" width="6.5" style="297" customWidth="1"/>
    <col min="20" max="20" width="5.125" style="297" customWidth="1"/>
    <col min="21" max="21" width="17.375" style="297" customWidth="1"/>
    <col min="22" max="25" width="6.5" style="297" customWidth="1"/>
    <col min="26" max="259" width="9.375" style="297"/>
    <col min="260" max="260" width="8" style="297" customWidth="1"/>
    <col min="261" max="261" width="16.625" style="297" customWidth="1"/>
    <col min="262" max="262" width="16.5" style="297" customWidth="1"/>
    <col min="263" max="263" width="7" style="297" customWidth="1"/>
    <col min="264" max="264" width="15.5" style="297" customWidth="1"/>
    <col min="265" max="265" width="13.625" style="297" customWidth="1"/>
    <col min="266" max="266" width="7.875" style="297" customWidth="1"/>
    <col min="267" max="267" width="15.125" style="297" customWidth="1"/>
    <col min="268" max="268" width="14" style="297" customWidth="1"/>
    <col min="269" max="269" width="7.875" style="297" customWidth="1"/>
    <col min="270" max="270" width="16.875" style="297" customWidth="1"/>
    <col min="271" max="271" width="13.625" style="297" customWidth="1"/>
    <col min="272" max="272" width="8.875" style="297" customWidth="1"/>
    <col min="273" max="273" width="15.5" style="297" customWidth="1"/>
    <col min="274" max="274" width="13.875" style="297" customWidth="1"/>
    <col min="275" max="515" width="9.375" style="297"/>
    <col min="516" max="516" width="8" style="297" customWidth="1"/>
    <col min="517" max="517" width="16.625" style="297" customWidth="1"/>
    <col min="518" max="518" width="16.5" style="297" customWidth="1"/>
    <col min="519" max="519" width="7" style="297" customWidth="1"/>
    <col min="520" max="520" width="15.5" style="297" customWidth="1"/>
    <col min="521" max="521" width="13.625" style="297" customWidth="1"/>
    <col min="522" max="522" width="7.875" style="297" customWidth="1"/>
    <col min="523" max="523" width="15.125" style="297" customWidth="1"/>
    <col min="524" max="524" width="14" style="297" customWidth="1"/>
    <col min="525" max="525" width="7.875" style="297" customWidth="1"/>
    <col min="526" max="526" width="16.875" style="297" customWidth="1"/>
    <col min="527" max="527" width="13.625" style="297" customWidth="1"/>
    <col min="528" max="528" width="8.875" style="297" customWidth="1"/>
    <col min="529" max="529" width="15.5" style="297" customWidth="1"/>
    <col min="530" max="530" width="13.875" style="297" customWidth="1"/>
    <col min="531" max="771" width="9.375" style="297"/>
    <col min="772" max="772" width="8" style="297" customWidth="1"/>
    <col min="773" max="773" width="16.625" style="297" customWidth="1"/>
    <col min="774" max="774" width="16.5" style="297" customWidth="1"/>
    <col min="775" max="775" width="7" style="297" customWidth="1"/>
    <col min="776" max="776" width="15.5" style="297" customWidth="1"/>
    <col min="777" max="777" width="13.625" style="297" customWidth="1"/>
    <col min="778" max="778" width="7.875" style="297" customWidth="1"/>
    <col min="779" max="779" width="15.125" style="297" customWidth="1"/>
    <col min="780" max="780" width="14" style="297" customWidth="1"/>
    <col min="781" max="781" width="7.875" style="297" customWidth="1"/>
    <col min="782" max="782" width="16.875" style="297" customWidth="1"/>
    <col min="783" max="783" width="13.625" style="297" customWidth="1"/>
    <col min="784" max="784" width="8.875" style="297" customWidth="1"/>
    <col min="785" max="785" width="15.5" style="297" customWidth="1"/>
    <col min="786" max="786" width="13.875" style="297" customWidth="1"/>
    <col min="787" max="1027" width="9.375" style="297"/>
    <col min="1028" max="1028" width="8" style="297" customWidth="1"/>
    <col min="1029" max="1029" width="16.625" style="297" customWidth="1"/>
    <col min="1030" max="1030" width="16.5" style="297" customWidth="1"/>
    <col min="1031" max="1031" width="7" style="297" customWidth="1"/>
    <col min="1032" max="1032" width="15.5" style="297" customWidth="1"/>
    <col min="1033" max="1033" width="13.625" style="297" customWidth="1"/>
    <col min="1034" max="1034" width="7.875" style="297" customWidth="1"/>
    <col min="1035" max="1035" width="15.125" style="297" customWidth="1"/>
    <col min="1036" max="1036" width="14" style="297" customWidth="1"/>
    <col min="1037" max="1037" width="7.875" style="297" customWidth="1"/>
    <col min="1038" max="1038" width="16.875" style="297" customWidth="1"/>
    <col min="1039" max="1039" width="13.625" style="297" customWidth="1"/>
    <col min="1040" max="1040" width="8.875" style="297" customWidth="1"/>
    <col min="1041" max="1041" width="15.5" style="297" customWidth="1"/>
    <col min="1042" max="1042" width="13.875" style="297" customWidth="1"/>
    <col min="1043" max="1283" width="9.375" style="297"/>
    <col min="1284" max="1284" width="8" style="297" customWidth="1"/>
    <col min="1285" max="1285" width="16.625" style="297" customWidth="1"/>
    <col min="1286" max="1286" width="16.5" style="297" customWidth="1"/>
    <col min="1287" max="1287" width="7" style="297" customWidth="1"/>
    <col min="1288" max="1288" width="15.5" style="297" customWidth="1"/>
    <col min="1289" max="1289" width="13.625" style="297" customWidth="1"/>
    <col min="1290" max="1290" width="7.875" style="297" customWidth="1"/>
    <col min="1291" max="1291" width="15.125" style="297" customWidth="1"/>
    <col min="1292" max="1292" width="14" style="297" customWidth="1"/>
    <col min="1293" max="1293" width="7.875" style="297" customWidth="1"/>
    <col min="1294" max="1294" width="16.875" style="297" customWidth="1"/>
    <col min="1295" max="1295" width="13.625" style="297" customWidth="1"/>
    <col min="1296" max="1296" width="8.875" style="297" customWidth="1"/>
    <col min="1297" max="1297" width="15.5" style="297" customWidth="1"/>
    <col min="1298" max="1298" width="13.875" style="297" customWidth="1"/>
    <col min="1299" max="1539" width="9.375" style="297"/>
    <col min="1540" max="1540" width="8" style="297" customWidth="1"/>
    <col min="1541" max="1541" width="16.625" style="297" customWidth="1"/>
    <col min="1542" max="1542" width="16.5" style="297" customWidth="1"/>
    <col min="1543" max="1543" width="7" style="297" customWidth="1"/>
    <col min="1544" max="1544" width="15.5" style="297" customWidth="1"/>
    <col min="1545" max="1545" width="13.625" style="297" customWidth="1"/>
    <col min="1546" max="1546" width="7.875" style="297" customWidth="1"/>
    <col min="1547" max="1547" width="15.125" style="297" customWidth="1"/>
    <col min="1548" max="1548" width="14" style="297" customWidth="1"/>
    <col min="1549" max="1549" width="7.875" style="297" customWidth="1"/>
    <col min="1550" max="1550" width="16.875" style="297" customWidth="1"/>
    <col min="1551" max="1551" width="13.625" style="297" customWidth="1"/>
    <col min="1552" max="1552" width="8.875" style="297" customWidth="1"/>
    <col min="1553" max="1553" width="15.5" style="297" customWidth="1"/>
    <col min="1554" max="1554" width="13.875" style="297" customWidth="1"/>
    <col min="1555" max="1795" width="9.375" style="297"/>
    <col min="1796" max="1796" width="8" style="297" customWidth="1"/>
    <col min="1797" max="1797" width="16.625" style="297" customWidth="1"/>
    <col min="1798" max="1798" width="16.5" style="297" customWidth="1"/>
    <col min="1799" max="1799" width="7" style="297" customWidth="1"/>
    <col min="1800" max="1800" width="15.5" style="297" customWidth="1"/>
    <col min="1801" max="1801" width="13.625" style="297" customWidth="1"/>
    <col min="1802" max="1802" width="7.875" style="297" customWidth="1"/>
    <col min="1803" max="1803" width="15.125" style="297" customWidth="1"/>
    <col min="1804" max="1804" width="14" style="297" customWidth="1"/>
    <col min="1805" max="1805" width="7.875" style="297" customWidth="1"/>
    <col min="1806" max="1806" width="16.875" style="297" customWidth="1"/>
    <col min="1807" max="1807" width="13.625" style="297" customWidth="1"/>
    <col min="1808" max="1808" width="8.875" style="297" customWidth="1"/>
    <col min="1809" max="1809" width="15.5" style="297" customWidth="1"/>
    <col min="1810" max="1810" width="13.875" style="297" customWidth="1"/>
    <col min="1811" max="2051" width="9.375" style="297"/>
    <col min="2052" max="2052" width="8" style="297" customWidth="1"/>
    <col min="2053" max="2053" width="16.625" style="297" customWidth="1"/>
    <col min="2054" max="2054" width="16.5" style="297" customWidth="1"/>
    <col min="2055" max="2055" width="7" style="297" customWidth="1"/>
    <col min="2056" max="2056" width="15.5" style="297" customWidth="1"/>
    <col min="2057" max="2057" width="13.625" style="297" customWidth="1"/>
    <col min="2058" max="2058" width="7.875" style="297" customWidth="1"/>
    <col min="2059" max="2059" width="15.125" style="297" customWidth="1"/>
    <col min="2060" max="2060" width="14" style="297" customWidth="1"/>
    <col min="2061" max="2061" width="7.875" style="297" customWidth="1"/>
    <col min="2062" max="2062" width="16.875" style="297" customWidth="1"/>
    <col min="2063" max="2063" width="13.625" style="297" customWidth="1"/>
    <col min="2064" max="2064" width="8.875" style="297" customWidth="1"/>
    <col min="2065" max="2065" width="15.5" style="297" customWidth="1"/>
    <col min="2066" max="2066" width="13.875" style="297" customWidth="1"/>
    <col min="2067" max="2307" width="9.375" style="297"/>
    <col min="2308" max="2308" width="8" style="297" customWidth="1"/>
    <col min="2309" max="2309" width="16.625" style="297" customWidth="1"/>
    <col min="2310" max="2310" width="16.5" style="297" customWidth="1"/>
    <col min="2311" max="2311" width="7" style="297" customWidth="1"/>
    <col min="2312" max="2312" width="15.5" style="297" customWidth="1"/>
    <col min="2313" max="2313" width="13.625" style="297" customWidth="1"/>
    <col min="2314" max="2314" width="7.875" style="297" customWidth="1"/>
    <col min="2315" max="2315" width="15.125" style="297" customWidth="1"/>
    <col min="2316" max="2316" width="14" style="297" customWidth="1"/>
    <col min="2317" max="2317" width="7.875" style="297" customWidth="1"/>
    <col min="2318" max="2318" width="16.875" style="297" customWidth="1"/>
    <col min="2319" max="2319" width="13.625" style="297" customWidth="1"/>
    <col min="2320" max="2320" width="8.875" style="297" customWidth="1"/>
    <col min="2321" max="2321" width="15.5" style="297" customWidth="1"/>
    <col min="2322" max="2322" width="13.875" style="297" customWidth="1"/>
    <col min="2323" max="2563" width="9.375" style="297"/>
    <col min="2564" max="2564" width="8" style="297" customWidth="1"/>
    <col min="2565" max="2565" width="16.625" style="297" customWidth="1"/>
    <col min="2566" max="2566" width="16.5" style="297" customWidth="1"/>
    <col min="2567" max="2567" width="7" style="297" customWidth="1"/>
    <col min="2568" max="2568" width="15.5" style="297" customWidth="1"/>
    <col min="2569" max="2569" width="13.625" style="297" customWidth="1"/>
    <col min="2570" max="2570" width="7.875" style="297" customWidth="1"/>
    <col min="2571" max="2571" width="15.125" style="297" customWidth="1"/>
    <col min="2572" max="2572" width="14" style="297" customWidth="1"/>
    <col min="2573" max="2573" width="7.875" style="297" customWidth="1"/>
    <col min="2574" max="2574" width="16.875" style="297" customWidth="1"/>
    <col min="2575" max="2575" width="13.625" style="297" customWidth="1"/>
    <col min="2576" max="2576" width="8.875" style="297" customWidth="1"/>
    <col min="2577" max="2577" width="15.5" style="297" customWidth="1"/>
    <col min="2578" max="2578" width="13.875" style="297" customWidth="1"/>
    <col min="2579" max="2819" width="9.375" style="297"/>
    <col min="2820" max="2820" width="8" style="297" customWidth="1"/>
    <col min="2821" max="2821" width="16.625" style="297" customWidth="1"/>
    <col min="2822" max="2822" width="16.5" style="297" customWidth="1"/>
    <col min="2823" max="2823" width="7" style="297" customWidth="1"/>
    <col min="2824" max="2824" width="15.5" style="297" customWidth="1"/>
    <col min="2825" max="2825" width="13.625" style="297" customWidth="1"/>
    <col min="2826" max="2826" width="7.875" style="297" customWidth="1"/>
    <col min="2827" max="2827" width="15.125" style="297" customWidth="1"/>
    <col min="2828" max="2828" width="14" style="297" customWidth="1"/>
    <col min="2829" max="2829" width="7.875" style="297" customWidth="1"/>
    <col min="2830" max="2830" width="16.875" style="297" customWidth="1"/>
    <col min="2831" max="2831" width="13.625" style="297" customWidth="1"/>
    <col min="2832" max="2832" width="8.875" style="297" customWidth="1"/>
    <col min="2833" max="2833" width="15.5" style="297" customWidth="1"/>
    <col min="2834" max="2834" width="13.875" style="297" customWidth="1"/>
    <col min="2835" max="3075" width="9.375" style="297"/>
    <col min="3076" max="3076" width="8" style="297" customWidth="1"/>
    <col min="3077" max="3077" width="16.625" style="297" customWidth="1"/>
    <col min="3078" max="3078" width="16.5" style="297" customWidth="1"/>
    <col min="3079" max="3079" width="7" style="297" customWidth="1"/>
    <col min="3080" max="3080" width="15.5" style="297" customWidth="1"/>
    <col min="3081" max="3081" width="13.625" style="297" customWidth="1"/>
    <col min="3082" max="3082" width="7.875" style="297" customWidth="1"/>
    <col min="3083" max="3083" width="15.125" style="297" customWidth="1"/>
    <col min="3084" max="3084" width="14" style="297" customWidth="1"/>
    <col min="3085" max="3085" width="7.875" style="297" customWidth="1"/>
    <col min="3086" max="3086" width="16.875" style="297" customWidth="1"/>
    <col min="3087" max="3087" width="13.625" style="297" customWidth="1"/>
    <col min="3088" max="3088" width="8.875" style="297" customWidth="1"/>
    <col min="3089" max="3089" width="15.5" style="297" customWidth="1"/>
    <col min="3090" max="3090" width="13.875" style="297" customWidth="1"/>
    <col min="3091" max="3331" width="9.375" style="297"/>
    <col min="3332" max="3332" width="8" style="297" customWidth="1"/>
    <col min="3333" max="3333" width="16.625" style="297" customWidth="1"/>
    <col min="3334" max="3334" width="16.5" style="297" customWidth="1"/>
    <col min="3335" max="3335" width="7" style="297" customWidth="1"/>
    <col min="3336" max="3336" width="15.5" style="297" customWidth="1"/>
    <col min="3337" max="3337" width="13.625" style="297" customWidth="1"/>
    <col min="3338" max="3338" width="7.875" style="297" customWidth="1"/>
    <col min="3339" max="3339" width="15.125" style="297" customWidth="1"/>
    <col min="3340" max="3340" width="14" style="297" customWidth="1"/>
    <col min="3341" max="3341" width="7.875" style="297" customWidth="1"/>
    <col min="3342" max="3342" width="16.875" style="297" customWidth="1"/>
    <col min="3343" max="3343" width="13.625" style="297" customWidth="1"/>
    <col min="3344" max="3344" width="8.875" style="297" customWidth="1"/>
    <col min="3345" max="3345" width="15.5" style="297" customWidth="1"/>
    <col min="3346" max="3346" width="13.875" style="297" customWidth="1"/>
    <col min="3347" max="3587" width="9.375" style="297"/>
    <col min="3588" max="3588" width="8" style="297" customWidth="1"/>
    <col min="3589" max="3589" width="16.625" style="297" customWidth="1"/>
    <col min="3590" max="3590" width="16.5" style="297" customWidth="1"/>
    <col min="3591" max="3591" width="7" style="297" customWidth="1"/>
    <col min="3592" max="3592" width="15.5" style="297" customWidth="1"/>
    <col min="3593" max="3593" width="13.625" style="297" customWidth="1"/>
    <col min="3594" max="3594" width="7.875" style="297" customWidth="1"/>
    <col min="3595" max="3595" width="15.125" style="297" customWidth="1"/>
    <col min="3596" max="3596" width="14" style="297" customWidth="1"/>
    <col min="3597" max="3597" width="7.875" style="297" customWidth="1"/>
    <col min="3598" max="3598" width="16.875" style="297" customWidth="1"/>
    <col min="3599" max="3599" width="13.625" style="297" customWidth="1"/>
    <col min="3600" max="3600" width="8.875" style="297" customWidth="1"/>
    <col min="3601" max="3601" width="15.5" style="297" customWidth="1"/>
    <col min="3602" max="3602" width="13.875" style="297" customWidth="1"/>
    <col min="3603" max="3843" width="9.375" style="297"/>
    <col min="3844" max="3844" width="8" style="297" customWidth="1"/>
    <col min="3845" max="3845" width="16.625" style="297" customWidth="1"/>
    <col min="3846" max="3846" width="16.5" style="297" customWidth="1"/>
    <col min="3847" max="3847" width="7" style="297" customWidth="1"/>
    <col min="3848" max="3848" width="15.5" style="297" customWidth="1"/>
    <col min="3849" max="3849" width="13.625" style="297" customWidth="1"/>
    <col min="3850" max="3850" width="7.875" style="297" customWidth="1"/>
    <col min="3851" max="3851" width="15.125" style="297" customWidth="1"/>
    <col min="3852" max="3852" width="14" style="297" customWidth="1"/>
    <col min="3853" max="3853" width="7.875" style="297" customWidth="1"/>
    <col min="3854" max="3854" width="16.875" style="297" customWidth="1"/>
    <col min="3855" max="3855" width="13.625" style="297" customWidth="1"/>
    <col min="3856" max="3856" width="8.875" style="297" customWidth="1"/>
    <col min="3857" max="3857" width="15.5" style="297" customWidth="1"/>
    <col min="3858" max="3858" width="13.875" style="297" customWidth="1"/>
    <col min="3859" max="4099" width="9.375" style="297"/>
    <col min="4100" max="4100" width="8" style="297" customWidth="1"/>
    <col min="4101" max="4101" width="16.625" style="297" customWidth="1"/>
    <col min="4102" max="4102" width="16.5" style="297" customWidth="1"/>
    <col min="4103" max="4103" width="7" style="297" customWidth="1"/>
    <col min="4104" max="4104" width="15.5" style="297" customWidth="1"/>
    <col min="4105" max="4105" width="13.625" style="297" customWidth="1"/>
    <col min="4106" max="4106" width="7.875" style="297" customWidth="1"/>
    <col min="4107" max="4107" width="15.125" style="297" customWidth="1"/>
    <col min="4108" max="4108" width="14" style="297" customWidth="1"/>
    <col min="4109" max="4109" width="7.875" style="297" customWidth="1"/>
    <col min="4110" max="4110" width="16.875" style="297" customWidth="1"/>
    <col min="4111" max="4111" width="13.625" style="297" customWidth="1"/>
    <col min="4112" max="4112" width="8.875" style="297" customWidth="1"/>
    <col min="4113" max="4113" width="15.5" style="297" customWidth="1"/>
    <col min="4114" max="4114" width="13.875" style="297" customWidth="1"/>
    <col min="4115" max="4355" width="9.375" style="297"/>
    <col min="4356" max="4356" width="8" style="297" customWidth="1"/>
    <col min="4357" max="4357" width="16.625" style="297" customWidth="1"/>
    <col min="4358" max="4358" width="16.5" style="297" customWidth="1"/>
    <col min="4359" max="4359" width="7" style="297" customWidth="1"/>
    <col min="4360" max="4360" width="15.5" style="297" customWidth="1"/>
    <col min="4361" max="4361" width="13.625" style="297" customWidth="1"/>
    <col min="4362" max="4362" width="7.875" style="297" customWidth="1"/>
    <col min="4363" max="4363" width="15.125" style="297" customWidth="1"/>
    <col min="4364" max="4364" width="14" style="297" customWidth="1"/>
    <col min="4365" max="4365" width="7.875" style="297" customWidth="1"/>
    <col min="4366" max="4366" width="16.875" style="297" customWidth="1"/>
    <col min="4367" max="4367" width="13.625" style="297" customWidth="1"/>
    <col min="4368" max="4368" width="8.875" style="297" customWidth="1"/>
    <col min="4369" max="4369" width="15.5" style="297" customWidth="1"/>
    <col min="4370" max="4370" width="13.875" style="297" customWidth="1"/>
    <col min="4371" max="4611" width="9.375" style="297"/>
    <col min="4612" max="4612" width="8" style="297" customWidth="1"/>
    <col min="4613" max="4613" width="16.625" style="297" customWidth="1"/>
    <col min="4614" max="4614" width="16.5" style="297" customWidth="1"/>
    <col min="4615" max="4615" width="7" style="297" customWidth="1"/>
    <col min="4616" max="4616" width="15.5" style="297" customWidth="1"/>
    <col min="4617" max="4617" width="13.625" style="297" customWidth="1"/>
    <col min="4618" max="4618" width="7.875" style="297" customWidth="1"/>
    <col min="4619" max="4619" width="15.125" style="297" customWidth="1"/>
    <col min="4620" max="4620" width="14" style="297" customWidth="1"/>
    <col min="4621" max="4621" width="7.875" style="297" customWidth="1"/>
    <col min="4622" max="4622" width="16.875" style="297" customWidth="1"/>
    <col min="4623" max="4623" width="13.625" style="297" customWidth="1"/>
    <col min="4624" max="4624" width="8.875" style="297" customWidth="1"/>
    <col min="4625" max="4625" width="15.5" style="297" customWidth="1"/>
    <col min="4626" max="4626" width="13.875" style="297" customWidth="1"/>
    <col min="4627" max="4867" width="9.375" style="297"/>
    <col min="4868" max="4868" width="8" style="297" customWidth="1"/>
    <col min="4869" max="4869" width="16.625" style="297" customWidth="1"/>
    <col min="4870" max="4870" width="16.5" style="297" customWidth="1"/>
    <col min="4871" max="4871" width="7" style="297" customWidth="1"/>
    <col min="4872" max="4872" width="15.5" style="297" customWidth="1"/>
    <col min="4873" max="4873" width="13.625" style="297" customWidth="1"/>
    <col min="4874" max="4874" width="7.875" style="297" customWidth="1"/>
    <col min="4875" max="4875" width="15.125" style="297" customWidth="1"/>
    <col min="4876" max="4876" width="14" style="297" customWidth="1"/>
    <col min="4877" max="4877" width="7.875" style="297" customWidth="1"/>
    <col min="4878" max="4878" width="16.875" style="297" customWidth="1"/>
    <col min="4879" max="4879" width="13.625" style="297" customWidth="1"/>
    <col min="4880" max="4880" width="8.875" style="297" customWidth="1"/>
    <col min="4881" max="4881" width="15.5" style="297" customWidth="1"/>
    <col min="4882" max="4882" width="13.875" style="297" customWidth="1"/>
    <col min="4883" max="5123" width="9.375" style="297"/>
    <col min="5124" max="5124" width="8" style="297" customWidth="1"/>
    <col min="5125" max="5125" width="16.625" style="297" customWidth="1"/>
    <col min="5126" max="5126" width="16.5" style="297" customWidth="1"/>
    <col min="5127" max="5127" width="7" style="297" customWidth="1"/>
    <col min="5128" max="5128" width="15.5" style="297" customWidth="1"/>
    <col min="5129" max="5129" width="13.625" style="297" customWidth="1"/>
    <col min="5130" max="5130" width="7.875" style="297" customWidth="1"/>
    <col min="5131" max="5131" width="15.125" style="297" customWidth="1"/>
    <col min="5132" max="5132" width="14" style="297" customWidth="1"/>
    <col min="5133" max="5133" width="7.875" style="297" customWidth="1"/>
    <col min="5134" max="5134" width="16.875" style="297" customWidth="1"/>
    <col min="5135" max="5135" width="13.625" style="297" customWidth="1"/>
    <col min="5136" max="5136" width="8.875" style="297" customWidth="1"/>
    <col min="5137" max="5137" width="15.5" style="297" customWidth="1"/>
    <col min="5138" max="5138" width="13.875" style="297" customWidth="1"/>
    <col min="5139" max="5379" width="9.375" style="297"/>
    <col min="5380" max="5380" width="8" style="297" customWidth="1"/>
    <col min="5381" max="5381" width="16.625" style="297" customWidth="1"/>
    <col min="5382" max="5382" width="16.5" style="297" customWidth="1"/>
    <col min="5383" max="5383" width="7" style="297" customWidth="1"/>
    <col min="5384" max="5384" width="15.5" style="297" customWidth="1"/>
    <col min="5385" max="5385" width="13.625" style="297" customWidth="1"/>
    <col min="5386" max="5386" width="7.875" style="297" customWidth="1"/>
    <col min="5387" max="5387" width="15.125" style="297" customWidth="1"/>
    <col min="5388" max="5388" width="14" style="297" customWidth="1"/>
    <col min="5389" max="5389" width="7.875" style="297" customWidth="1"/>
    <col min="5390" max="5390" width="16.875" style="297" customWidth="1"/>
    <col min="5391" max="5391" width="13.625" style="297" customWidth="1"/>
    <col min="5392" max="5392" width="8.875" style="297" customWidth="1"/>
    <col min="5393" max="5393" width="15.5" style="297" customWidth="1"/>
    <col min="5394" max="5394" width="13.875" style="297" customWidth="1"/>
    <col min="5395" max="5635" width="9.375" style="297"/>
    <col min="5636" max="5636" width="8" style="297" customWidth="1"/>
    <col min="5637" max="5637" width="16.625" style="297" customWidth="1"/>
    <col min="5638" max="5638" width="16.5" style="297" customWidth="1"/>
    <col min="5639" max="5639" width="7" style="297" customWidth="1"/>
    <col min="5640" max="5640" width="15.5" style="297" customWidth="1"/>
    <col min="5641" max="5641" width="13.625" style="297" customWidth="1"/>
    <col min="5642" max="5642" width="7.875" style="297" customWidth="1"/>
    <col min="5643" max="5643" width="15.125" style="297" customWidth="1"/>
    <col min="5644" max="5644" width="14" style="297" customWidth="1"/>
    <col min="5645" max="5645" width="7.875" style="297" customWidth="1"/>
    <col min="5646" max="5646" width="16.875" style="297" customWidth="1"/>
    <col min="5647" max="5647" width="13.625" style="297" customWidth="1"/>
    <col min="5648" max="5648" width="8.875" style="297" customWidth="1"/>
    <col min="5649" max="5649" width="15.5" style="297" customWidth="1"/>
    <col min="5650" max="5650" width="13.875" style="297" customWidth="1"/>
    <col min="5651" max="5891" width="9.375" style="297"/>
    <col min="5892" max="5892" width="8" style="297" customWidth="1"/>
    <col min="5893" max="5893" width="16.625" style="297" customWidth="1"/>
    <col min="5894" max="5894" width="16.5" style="297" customWidth="1"/>
    <col min="5895" max="5895" width="7" style="297" customWidth="1"/>
    <col min="5896" max="5896" width="15.5" style="297" customWidth="1"/>
    <col min="5897" max="5897" width="13.625" style="297" customWidth="1"/>
    <col min="5898" max="5898" width="7.875" style="297" customWidth="1"/>
    <col min="5899" max="5899" width="15.125" style="297" customWidth="1"/>
    <col min="5900" max="5900" width="14" style="297" customWidth="1"/>
    <col min="5901" max="5901" width="7.875" style="297" customWidth="1"/>
    <col min="5902" max="5902" width="16.875" style="297" customWidth="1"/>
    <col min="5903" max="5903" width="13.625" style="297" customWidth="1"/>
    <col min="5904" max="5904" width="8.875" style="297" customWidth="1"/>
    <col min="5905" max="5905" width="15.5" style="297" customWidth="1"/>
    <col min="5906" max="5906" width="13.875" style="297" customWidth="1"/>
    <col min="5907" max="6147" width="9.375" style="297"/>
    <col min="6148" max="6148" width="8" style="297" customWidth="1"/>
    <col min="6149" max="6149" width="16.625" style="297" customWidth="1"/>
    <col min="6150" max="6150" width="16.5" style="297" customWidth="1"/>
    <col min="6151" max="6151" width="7" style="297" customWidth="1"/>
    <col min="6152" max="6152" width="15.5" style="297" customWidth="1"/>
    <col min="6153" max="6153" width="13.625" style="297" customWidth="1"/>
    <col min="6154" max="6154" width="7.875" style="297" customWidth="1"/>
    <col min="6155" max="6155" width="15.125" style="297" customWidth="1"/>
    <col min="6156" max="6156" width="14" style="297" customWidth="1"/>
    <col min="6157" max="6157" width="7.875" style="297" customWidth="1"/>
    <col min="6158" max="6158" width="16.875" style="297" customWidth="1"/>
    <col min="6159" max="6159" width="13.625" style="297" customWidth="1"/>
    <col min="6160" max="6160" width="8.875" style="297" customWidth="1"/>
    <col min="6161" max="6161" width="15.5" style="297" customWidth="1"/>
    <col min="6162" max="6162" width="13.875" style="297" customWidth="1"/>
    <col min="6163" max="6403" width="9.375" style="297"/>
    <col min="6404" max="6404" width="8" style="297" customWidth="1"/>
    <col min="6405" max="6405" width="16.625" style="297" customWidth="1"/>
    <col min="6406" max="6406" width="16.5" style="297" customWidth="1"/>
    <col min="6407" max="6407" width="7" style="297" customWidth="1"/>
    <col min="6408" max="6408" width="15.5" style="297" customWidth="1"/>
    <col min="6409" max="6409" width="13.625" style="297" customWidth="1"/>
    <col min="6410" max="6410" width="7.875" style="297" customWidth="1"/>
    <col min="6411" max="6411" width="15.125" style="297" customWidth="1"/>
    <col min="6412" max="6412" width="14" style="297" customWidth="1"/>
    <col min="6413" max="6413" width="7.875" style="297" customWidth="1"/>
    <col min="6414" max="6414" width="16.875" style="297" customWidth="1"/>
    <col min="6415" max="6415" width="13.625" style="297" customWidth="1"/>
    <col min="6416" max="6416" width="8.875" style="297" customWidth="1"/>
    <col min="6417" max="6417" width="15.5" style="297" customWidth="1"/>
    <col min="6418" max="6418" width="13.875" style="297" customWidth="1"/>
    <col min="6419" max="6659" width="9.375" style="297"/>
    <col min="6660" max="6660" width="8" style="297" customWidth="1"/>
    <col min="6661" max="6661" width="16.625" style="297" customWidth="1"/>
    <col min="6662" max="6662" width="16.5" style="297" customWidth="1"/>
    <col min="6663" max="6663" width="7" style="297" customWidth="1"/>
    <col min="6664" max="6664" width="15.5" style="297" customWidth="1"/>
    <col min="6665" max="6665" width="13.625" style="297" customWidth="1"/>
    <col min="6666" max="6666" width="7.875" style="297" customWidth="1"/>
    <col min="6667" max="6667" width="15.125" style="297" customWidth="1"/>
    <col min="6668" max="6668" width="14" style="297" customWidth="1"/>
    <col min="6669" max="6669" width="7.875" style="297" customWidth="1"/>
    <col min="6670" max="6670" width="16.875" style="297" customWidth="1"/>
    <col min="6671" max="6671" width="13.625" style="297" customWidth="1"/>
    <col min="6672" max="6672" width="8.875" style="297" customWidth="1"/>
    <col min="6673" max="6673" width="15.5" style="297" customWidth="1"/>
    <col min="6674" max="6674" width="13.875" style="297" customWidth="1"/>
    <col min="6675" max="6915" width="9.375" style="297"/>
    <col min="6916" max="6916" width="8" style="297" customWidth="1"/>
    <col min="6917" max="6917" width="16.625" style="297" customWidth="1"/>
    <col min="6918" max="6918" width="16.5" style="297" customWidth="1"/>
    <col min="6919" max="6919" width="7" style="297" customWidth="1"/>
    <col min="6920" max="6920" width="15.5" style="297" customWidth="1"/>
    <col min="6921" max="6921" width="13.625" style="297" customWidth="1"/>
    <col min="6922" max="6922" width="7.875" style="297" customWidth="1"/>
    <col min="6923" max="6923" width="15.125" style="297" customWidth="1"/>
    <col min="6924" max="6924" width="14" style="297" customWidth="1"/>
    <col min="6925" max="6925" width="7.875" style="297" customWidth="1"/>
    <col min="6926" max="6926" width="16.875" style="297" customWidth="1"/>
    <col min="6927" max="6927" width="13.625" style="297" customWidth="1"/>
    <col min="6928" max="6928" width="8.875" style="297" customWidth="1"/>
    <col min="6929" max="6929" width="15.5" style="297" customWidth="1"/>
    <col min="6930" max="6930" width="13.875" style="297" customWidth="1"/>
    <col min="6931" max="7171" width="9.375" style="297"/>
    <col min="7172" max="7172" width="8" style="297" customWidth="1"/>
    <col min="7173" max="7173" width="16.625" style="297" customWidth="1"/>
    <col min="7174" max="7174" width="16.5" style="297" customWidth="1"/>
    <col min="7175" max="7175" width="7" style="297" customWidth="1"/>
    <col min="7176" max="7176" width="15.5" style="297" customWidth="1"/>
    <col min="7177" max="7177" width="13.625" style="297" customWidth="1"/>
    <col min="7178" max="7178" width="7.875" style="297" customWidth="1"/>
    <col min="7179" max="7179" width="15.125" style="297" customWidth="1"/>
    <col min="7180" max="7180" width="14" style="297" customWidth="1"/>
    <col min="7181" max="7181" width="7.875" style="297" customWidth="1"/>
    <col min="7182" max="7182" width="16.875" style="297" customWidth="1"/>
    <col min="7183" max="7183" width="13.625" style="297" customWidth="1"/>
    <col min="7184" max="7184" width="8.875" style="297" customWidth="1"/>
    <col min="7185" max="7185" width="15.5" style="297" customWidth="1"/>
    <col min="7186" max="7186" width="13.875" style="297" customWidth="1"/>
    <col min="7187" max="7427" width="9.375" style="297"/>
    <col min="7428" max="7428" width="8" style="297" customWidth="1"/>
    <col min="7429" max="7429" width="16.625" style="297" customWidth="1"/>
    <col min="7430" max="7430" width="16.5" style="297" customWidth="1"/>
    <col min="7431" max="7431" width="7" style="297" customWidth="1"/>
    <col min="7432" max="7432" width="15.5" style="297" customWidth="1"/>
    <col min="7433" max="7433" width="13.625" style="297" customWidth="1"/>
    <col min="7434" max="7434" width="7.875" style="297" customWidth="1"/>
    <col min="7435" max="7435" width="15.125" style="297" customWidth="1"/>
    <col min="7436" max="7436" width="14" style="297" customWidth="1"/>
    <col min="7437" max="7437" width="7.875" style="297" customWidth="1"/>
    <col min="7438" max="7438" width="16.875" style="297" customWidth="1"/>
    <col min="7439" max="7439" width="13.625" style="297" customWidth="1"/>
    <col min="7440" max="7440" width="8.875" style="297" customWidth="1"/>
    <col min="7441" max="7441" width="15.5" style="297" customWidth="1"/>
    <col min="7442" max="7442" width="13.875" style="297" customWidth="1"/>
    <col min="7443" max="7683" width="9.375" style="297"/>
    <col min="7684" max="7684" width="8" style="297" customWidth="1"/>
    <col min="7685" max="7685" width="16.625" style="297" customWidth="1"/>
    <col min="7686" max="7686" width="16.5" style="297" customWidth="1"/>
    <col min="7687" max="7687" width="7" style="297" customWidth="1"/>
    <col min="7688" max="7688" width="15.5" style="297" customWidth="1"/>
    <col min="7689" max="7689" width="13.625" style="297" customWidth="1"/>
    <col min="7690" max="7690" width="7.875" style="297" customWidth="1"/>
    <col min="7691" max="7691" width="15.125" style="297" customWidth="1"/>
    <col min="7692" max="7692" width="14" style="297" customWidth="1"/>
    <col min="7693" max="7693" width="7.875" style="297" customWidth="1"/>
    <col min="7694" max="7694" width="16.875" style="297" customWidth="1"/>
    <col min="7695" max="7695" width="13.625" style="297" customWidth="1"/>
    <col min="7696" max="7696" width="8.875" style="297" customWidth="1"/>
    <col min="7697" max="7697" width="15.5" style="297" customWidth="1"/>
    <col min="7698" max="7698" width="13.875" style="297" customWidth="1"/>
    <col min="7699" max="7939" width="9.375" style="297"/>
    <col min="7940" max="7940" width="8" style="297" customWidth="1"/>
    <col min="7941" max="7941" width="16.625" style="297" customWidth="1"/>
    <col min="7942" max="7942" width="16.5" style="297" customWidth="1"/>
    <col min="7943" max="7943" width="7" style="297" customWidth="1"/>
    <col min="7944" max="7944" width="15.5" style="297" customWidth="1"/>
    <col min="7945" max="7945" width="13.625" style="297" customWidth="1"/>
    <col min="7946" max="7946" width="7.875" style="297" customWidth="1"/>
    <col min="7947" max="7947" width="15.125" style="297" customWidth="1"/>
    <col min="7948" max="7948" width="14" style="297" customWidth="1"/>
    <col min="7949" max="7949" width="7.875" style="297" customWidth="1"/>
    <col min="7950" max="7950" width="16.875" style="297" customWidth="1"/>
    <col min="7951" max="7951" width="13.625" style="297" customWidth="1"/>
    <col min="7952" max="7952" width="8.875" style="297" customWidth="1"/>
    <col min="7953" max="7953" width="15.5" style="297" customWidth="1"/>
    <col min="7954" max="7954" width="13.875" style="297" customWidth="1"/>
    <col min="7955" max="8195" width="9.375" style="297"/>
    <col min="8196" max="8196" width="8" style="297" customWidth="1"/>
    <col min="8197" max="8197" width="16.625" style="297" customWidth="1"/>
    <col min="8198" max="8198" width="16.5" style="297" customWidth="1"/>
    <col min="8199" max="8199" width="7" style="297" customWidth="1"/>
    <col min="8200" max="8200" width="15.5" style="297" customWidth="1"/>
    <col min="8201" max="8201" width="13.625" style="297" customWidth="1"/>
    <col min="8202" max="8202" width="7.875" style="297" customWidth="1"/>
    <col min="8203" max="8203" width="15.125" style="297" customWidth="1"/>
    <col min="8204" max="8204" width="14" style="297" customWidth="1"/>
    <col min="8205" max="8205" width="7.875" style="297" customWidth="1"/>
    <col min="8206" max="8206" width="16.875" style="297" customWidth="1"/>
    <col min="8207" max="8207" width="13.625" style="297" customWidth="1"/>
    <col min="8208" max="8208" width="8.875" style="297" customWidth="1"/>
    <col min="8209" max="8209" width="15.5" style="297" customWidth="1"/>
    <col min="8210" max="8210" width="13.875" style="297" customWidth="1"/>
    <col min="8211" max="8451" width="9.375" style="297"/>
    <col min="8452" max="8452" width="8" style="297" customWidth="1"/>
    <col min="8453" max="8453" width="16.625" style="297" customWidth="1"/>
    <col min="8454" max="8454" width="16.5" style="297" customWidth="1"/>
    <col min="8455" max="8455" width="7" style="297" customWidth="1"/>
    <col min="8456" max="8456" width="15.5" style="297" customWidth="1"/>
    <col min="8457" max="8457" width="13.625" style="297" customWidth="1"/>
    <col min="8458" max="8458" width="7.875" style="297" customWidth="1"/>
    <col min="8459" max="8459" width="15.125" style="297" customWidth="1"/>
    <col min="8460" max="8460" width="14" style="297" customWidth="1"/>
    <col min="8461" max="8461" width="7.875" style="297" customWidth="1"/>
    <col min="8462" max="8462" width="16.875" style="297" customWidth="1"/>
    <col min="8463" max="8463" width="13.625" style="297" customWidth="1"/>
    <col min="8464" max="8464" width="8.875" style="297" customWidth="1"/>
    <col min="8465" max="8465" width="15.5" style="297" customWidth="1"/>
    <col min="8466" max="8466" width="13.875" style="297" customWidth="1"/>
    <col min="8467" max="8707" width="9.375" style="297"/>
    <col min="8708" max="8708" width="8" style="297" customWidth="1"/>
    <col min="8709" max="8709" width="16.625" style="297" customWidth="1"/>
    <col min="8710" max="8710" width="16.5" style="297" customWidth="1"/>
    <col min="8711" max="8711" width="7" style="297" customWidth="1"/>
    <col min="8712" max="8712" width="15.5" style="297" customWidth="1"/>
    <col min="8713" max="8713" width="13.625" style="297" customWidth="1"/>
    <col min="8714" max="8714" width="7.875" style="297" customWidth="1"/>
    <col min="8715" max="8715" width="15.125" style="297" customWidth="1"/>
    <col min="8716" max="8716" width="14" style="297" customWidth="1"/>
    <col min="8717" max="8717" width="7.875" style="297" customWidth="1"/>
    <col min="8718" max="8718" width="16.875" style="297" customWidth="1"/>
    <col min="8719" max="8719" width="13.625" style="297" customWidth="1"/>
    <col min="8720" max="8720" width="8.875" style="297" customWidth="1"/>
    <col min="8721" max="8721" width="15.5" style="297" customWidth="1"/>
    <col min="8722" max="8722" width="13.875" style="297" customWidth="1"/>
    <col min="8723" max="8963" width="9.375" style="297"/>
    <col min="8964" max="8964" width="8" style="297" customWidth="1"/>
    <col min="8965" max="8965" width="16.625" style="297" customWidth="1"/>
    <col min="8966" max="8966" width="16.5" style="297" customWidth="1"/>
    <col min="8967" max="8967" width="7" style="297" customWidth="1"/>
    <col min="8968" max="8968" width="15.5" style="297" customWidth="1"/>
    <col min="8969" max="8969" width="13.625" style="297" customWidth="1"/>
    <col min="8970" max="8970" width="7.875" style="297" customWidth="1"/>
    <col min="8971" max="8971" width="15.125" style="297" customWidth="1"/>
    <col min="8972" max="8972" width="14" style="297" customWidth="1"/>
    <col min="8973" max="8973" width="7.875" style="297" customWidth="1"/>
    <col min="8974" max="8974" width="16.875" style="297" customWidth="1"/>
    <col min="8975" max="8975" width="13.625" style="297" customWidth="1"/>
    <col min="8976" max="8976" width="8.875" style="297" customWidth="1"/>
    <col min="8977" max="8977" width="15.5" style="297" customWidth="1"/>
    <col min="8978" max="8978" width="13.875" style="297" customWidth="1"/>
    <col min="8979" max="9219" width="9.375" style="297"/>
    <col min="9220" max="9220" width="8" style="297" customWidth="1"/>
    <col min="9221" max="9221" width="16.625" style="297" customWidth="1"/>
    <col min="9222" max="9222" width="16.5" style="297" customWidth="1"/>
    <col min="9223" max="9223" width="7" style="297" customWidth="1"/>
    <col min="9224" max="9224" width="15.5" style="297" customWidth="1"/>
    <col min="9225" max="9225" width="13.625" style="297" customWidth="1"/>
    <col min="9226" max="9226" width="7.875" style="297" customWidth="1"/>
    <col min="9227" max="9227" width="15.125" style="297" customWidth="1"/>
    <col min="9228" max="9228" width="14" style="297" customWidth="1"/>
    <col min="9229" max="9229" width="7.875" style="297" customWidth="1"/>
    <col min="9230" max="9230" width="16.875" style="297" customWidth="1"/>
    <col min="9231" max="9231" width="13.625" style="297" customWidth="1"/>
    <col min="9232" max="9232" width="8.875" style="297" customWidth="1"/>
    <col min="9233" max="9233" width="15.5" style="297" customWidth="1"/>
    <col min="9234" max="9234" width="13.875" style="297" customWidth="1"/>
    <col min="9235" max="9475" width="9.375" style="297"/>
    <col min="9476" max="9476" width="8" style="297" customWidth="1"/>
    <col min="9477" max="9477" width="16.625" style="297" customWidth="1"/>
    <col min="9478" max="9478" width="16.5" style="297" customWidth="1"/>
    <col min="9479" max="9479" width="7" style="297" customWidth="1"/>
    <col min="9480" max="9480" width="15.5" style="297" customWidth="1"/>
    <col min="9481" max="9481" width="13.625" style="297" customWidth="1"/>
    <col min="9482" max="9482" width="7.875" style="297" customWidth="1"/>
    <col min="9483" max="9483" width="15.125" style="297" customWidth="1"/>
    <col min="9484" max="9484" width="14" style="297" customWidth="1"/>
    <col min="9485" max="9485" width="7.875" style="297" customWidth="1"/>
    <col min="9486" max="9486" width="16.875" style="297" customWidth="1"/>
    <col min="9487" max="9487" width="13.625" style="297" customWidth="1"/>
    <col min="9488" max="9488" width="8.875" style="297" customWidth="1"/>
    <col min="9489" max="9489" width="15.5" style="297" customWidth="1"/>
    <col min="9490" max="9490" width="13.875" style="297" customWidth="1"/>
    <col min="9491" max="9731" width="9.375" style="297"/>
    <col min="9732" max="9732" width="8" style="297" customWidth="1"/>
    <col min="9733" max="9733" width="16.625" style="297" customWidth="1"/>
    <col min="9734" max="9734" width="16.5" style="297" customWidth="1"/>
    <col min="9735" max="9735" width="7" style="297" customWidth="1"/>
    <col min="9736" max="9736" width="15.5" style="297" customWidth="1"/>
    <col min="9737" max="9737" width="13.625" style="297" customWidth="1"/>
    <col min="9738" max="9738" width="7.875" style="297" customWidth="1"/>
    <col min="9739" max="9739" width="15.125" style="297" customWidth="1"/>
    <col min="9740" max="9740" width="14" style="297" customWidth="1"/>
    <col min="9741" max="9741" width="7.875" style="297" customWidth="1"/>
    <col min="9742" max="9742" width="16.875" style="297" customWidth="1"/>
    <col min="9743" max="9743" width="13.625" style="297" customWidth="1"/>
    <col min="9744" max="9744" width="8.875" style="297" customWidth="1"/>
    <col min="9745" max="9745" width="15.5" style="297" customWidth="1"/>
    <col min="9746" max="9746" width="13.875" style="297" customWidth="1"/>
    <col min="9747" max="9987" width="9.375" style="297"/>
    <col min="9988" max="9988" width="8" style="297" customWidth="1"/>
    <col min="9989" max="9989" width="16.625" style="297" customWidth="1"/>
    <col min="9990" max="9990" width="16.5" style="297" customWidth="1"/>
    <col min="9991" max="9991" width="7" style="297" customWidth="1"/>
    <col min="9992" max="9992" width="15.5" style="297" customWidth="1"/>
    <col min="9993" max="9993" width="13.625" style="297" customWidth="1"/>
    <col min="9994" max="9994" width="7.875" style="297" customWidth="1"/>
    <col min="9995" max="9995" width="15.125" style="297" customWidth="1"/>
    <col min="9996" max="9996" width="14" style="297" customWidth="1"/>
    <col min="9997" max="9997" width="7.875" style="297" customWidth="1"/>
    <col min="9998" max="9998" width="16.875" style="297" customWidth="1"/>
    <col min="9999" max="9999" width="13.625" style="297" customWidth="1"/>
    <col min="10000" max="10000" width="8.875" style="297" customWidth="1"/>
    <col min="10001" max="10001" width="15.5" style="297" customWidth="1"/>
    <col min="10002" max="10002" width="13.875" style="297" customWidth="1"/>
    <col min="10003" max="10243" width="9.375" style="297"/>
    <col min="10244" max="10244" width="8" style="297" customWidth="1"/>
    <col min="10245" max="10245" width="16.625" style="297" customWidth="1"/>
    <col min="10246" max="10246" width="16.5" style="297" customWidth="1"/>
    <col min="10247" max="10247" width="7" style="297" customWidth="1"/>
    <col min="10248" max="10248" width="15.5" style="297" customWidth="1"/>
    <col min="10249" max="10249" width="13.625" style="297" customWidth="1"/>
    <col min="10250" max="10250" width="7.875" style="297" customWidth="1"/>
    <col min="10251" max="10251" width="15.125" style="297" customWidth="1"/>
    <col min="10252" max="10252" width="14" style="297" customWidth="1"/>
    <col min="10253" max="10253" width="7.875" style="297" customWidth="1"/>
    <col min="10254" max="10254" width="16.875" style="297" customWidth="1"/>
    <col min="10255" max="10255" width="13.625" style="297" customWidth="1"/>
    <col min="10256" max="10256" width="8.875" style="297" customWidth="1"/>
    <col min="10257" max="10257" width="15.5" style="297" customWidth="1"/>
    <col min="10258" max="10258" width="13.875" style="297" customWidth="1"/>
    <col min="10259" max="10499" width="9.375" style="297"/>
    <col min="10500" max="10500" width="8" style="297" customWidth="1"/>
    <col min="10501" max="10501" width="16.625" style="297" customWidth="1"/>
    <col min="10502" max="10502" width="16.5" style="297" customWidth="1"/>
    <col min="10503" max="10503" width="7" style="297" customWidth="1"/>
    <col min="10504" max="10504" width="15.5" style="297" customWidth="1"/>
    <col min="10505" max="10505" width="13.625" style="297" customWidth="1"/>
    <col min="10506" max="10506" width="7.875" style="297" customWidth="1"/>
    <col min="10507" max="10507" width="15.125" style="297" customWidth="1"/>
    <col min="10508" max="10508" width="14" style="297" customWidth="1"/>
    <col min="10509" max="10509" width="7.875" style="297" customWidth="1"/>
    <col min="10510" max="10510" width="16.875" style="297" customWidth="1"/>
    <col min="10511" max="10511" width="13.625" style="297" customWidth="1"/>
    <col min="10512" max="10512" width="8.875" style="297" customWidth="1"/>
    <col min="10513" max="10513" width="15.5" style="297" customWidth="1"/>
    <col min="10514" max="10514" width="13.875" style="297" customWidth="1"/>
    <col min="10515" max="10755" width="9.375" style="297"/>
    <col min="10756" max="10756" width="8" style="297" customWidth="1"/>
    <col min="10757" max="10757" width="16.625" style="297" customWidth="1"/>
    <col min="10758" max="10758" width="16.5" style="297" customWidth="1"/>
    <col min="10759" max="10759" width="7" style="297" customWidth="1"/>
    <col min="10760" max="10760" width="15.5" style="297" customWidth="1"/>
    <col min="10761" max="10761" width="13.625" style="297" customWidth="1"/>
    <col min="10762" max="10762" width="7.875" style="297" customWidth="1"/>
    <col min="10763" max="10763" width="15.125" style="297" customWidth="1"/>
    <col min="10764" max="10764" width="14" style="297" customWidth="1"/>
    <col min="10765" max="10765" width="7.875" style="297" customWidth="1"/>
    <col min="10766" max="10766" width="16.875" style="297" customWidth="1"/>
    <col min="10767" max="10767" width="13.625" style="297" customWidth="1"/>
    <col min="10768" max="10768" width="8.875" style="297" customWidth="1"/>
    <col min="10769" max="10769" width="15.5" style="297" customWidth="1"/>
    <col min="10770" max="10770" width="13.875" style="297" customWidth="1"/>
    <col min="10771" max="11011" width="9.375" style="297"/>
    <col min="11012" max="11012" width="8" style="297" customWidth="1"/>
    <col min="11013" max="11013" width="16.625" style="297" customWidth="1"/>
    <col min="11014" max="11014" width="16.5" style="297" customWidth="1"/>
    <col min="11015" max="11015" width="7" style="297" customWidth="1"/>
    <col min="11016" max="11016" width="15.5" style="297" customWidth="1"/>
    <col min="11017" max="11017" width="13.625" style="297" customWidth="1"/>
    <col min="11018" max="11018" width="7.875" style="297" customWidth="1"/>
    <col min="11019" max="11019" width="15.125" style="297" customWidth="1"/>
    <col min="11020" max="11020" width="14" style="297" customWidth="1"/>
    <col min="11021" max="11021" width="7.875" style="297" customWidth="1"/>
    <col min="11022" max="11022" width="16.875" style="297" customWidth="1"/>
    <col min="11023" max="11023" width="13.625" style="297" customWidth="1"/>
    <col min="11024" max="11024" width="8.875" style="297" customWidth="1"/>
    <col min="11025" max="11025" width="15.5" style="297" customWidth="1"/>
    <col min="11026" max="11026" width="13.875" style="297" customWidth="1"/>
    <col min="11027" max="11267" width="9.375" style="297"/>
    <col min="11268" max="11268" width="8" style="297" customWidth="1"/>
    <col min="11269" max="11269" width="16.625" style="297" customWidth="1"/>
    <col min="11270" max="11270" width="16.5" style="297" customWidth="1"/>
    <col min="11271" max="11271" width="7" style="297" customWidth="1"/>
    <col min="11272" max="11272" width="15.5" style="297" customWidth="1"/>
    <col min="11273" max="11273" width="13.625" style="297" customWidth="1"/>
    <col min="11274" max="11274" width="7.875" style="297" customWidth="1"/>
    <col min="11275" max="11275" width="15.125" style="297" customWidth="1"/>
    <col min="11276" max="11276" width="14" style="297" customWidth="1"/>
    <col min="11277" max="11277" width="7.875" style="297" customWidth="1"/>
    <col min="11278" max="11278" width="16.875" style="297" customWidth="1"/>
    <col min="11279" max="11279" width="13.625" style="297" customWidth="1"/>
    <col min="11280" max="11280" width="8.875" style="297" customWidth="1"/>
    <col min="11281" max="11281" width="15.5" style="297" customWidth="1"/>
    <col min="11282" max="11282" width="13.875" style="297" customWidth="1"/>
    <col min="11283" max="11523" width="9.375" style="297"/>
    <col min="11524" max="11524" width="8" style="297" customWidth="1"/>
    <col min="11525" max="11525" width="16.625" style="297" customWidth="1"/>
    <col min="11526" max="11526" width="16.5" style="297" customWidth="1"/>
    <col min="11527" max="11527" width="7" style="297" customWidth="1"/>
    <col min="11528" max="11528" width="15.5" style="297" customWidth="1"/>
    <col min="11529" max="11529" width="13.625" style="297" customWidth="1"/>
    <col min="11530" max="11530" width="7.875" style="297" customWidth="1"/>
    <col min="11531" max="11531" width="15.125" style="297" customWidth="1"/>
    <col min="11532" max="11532" width="14" style="297" customWidth="1"/>
    <col min="11533" max="11533" width="7.875" style="297" customWidth="1"/>
    <col min="11534" max="11534" width="16.875" style="297" customWidth="1"/>
    <col min="11535" max="11535" width="13.625" style="297" customWidth="1"/>
    <col min="11536" max="11536" width="8.875" style="297" customWidth="1"/>
    <col min="11537" max="11537" width="15.5" style="297" customWidth="1"/>
    <col min="11538" max="11538" width="13.875" style="297" customWidth="1"/>
    <col min="11539" max="11779" width="9.375" style="297"/>
    <col min="11780" max="11780" width="8" style="297" customWidth="1"/>
    <col min="11781" max="11781" width="16.625" style="297" customWidth="1"/>
    <col min="11782" max="11782" width="16.5" style="297" customWidth="1"/>
    <col min="11783" max="11783" width="7" style="297" customWidth="1"/>
    <col min="11784" max="11784" width="15.5" style="297" customWidth="1"/>
    <col min="11785" max="11785" width="13.625" style="297" customWidth="1"/>
    <col min="11786" max="11786" width="7.875" style="297" customWidth="1"/>
    <col min="11787" max="11787" width="15.125" style="297" customWidth="1"/>
    <col min="11788" max="11788" width="14" style="297" customWidth="1"/>
    <col min="11789" max="11789" width="7.875" style="297" customWidth="1"/>
    <col min="11790" max="11790" width="16.875" style="297" customWidth="1"/>
    <col min="11791" max="11791" width="13.625" style="297" customWidth="1"/>
    <col min="11792" max="11792" width="8.875" style="297" customWidth="1"/>
    <col min="11793" max="11793" width="15.5" style="297" customWidth="1"/>
    <col min="11794" max="11794" width="13.875" style="297" customWidth="1"/>
    <col min="11795" max="12035" width="9.375" style="297"/>
    <col min="12036" max="12036" width="8" style="297" customWidth="1"/>
    <col min="12037" max="12037" width="16.625" style="297" customWidth="1"/>
    <col min="12038" max="12038" width="16.5" style="297" customWidth="1"/>
    <col min="12039" max="12039" width="7" style="297" customWidth="1"/>
    <col min="12040" max="12040" width="15.5" style="297" customWidth="1"/>
    <col min="12041" max="12041" width="13.625" style="297" customWidth="1"/>
    <col min="12042" max="12042" width="7.875" style="297" customWidth="1"/>
    <col min="12043" max="12043" width="15.125" style="297" customWidth="1"/>
    <col min="12044" max="12044" width="14" style="297" customWidth="1"/>
    <col min="12045" max="12045" width="7.875" style="297" customWidth="1"/>
    <col min="12046" max="12046" width="16.875" style="297" customWidth="1"/>
    <col min="12047" max="12047" width="13.625" style="297" customWidth="1"/>
    <col min="12048" max="12048" width="8.875" style="297" customWidth="1"/>
    <col min="12049" max="12049" width="15.5" style="297" customWidth="1"/>
    <col min="12050" max="12050" width="13.875" style="297" customWidth="1"/>
    <col min="12051" max="12291" width="9.375" style="297"/>
    <col min="12292" max="12292" width="8" style="297" customWidth="1"/>
    <col min="12293" max="12293" width="16.625" style="297" customWidth="1"/>
    <col min="12294" max="12294" width="16.5" style="297" customWidth="1"/>
    <col min="12295" max="12295" width="7" style="297" customWidth="1"/>
    <col min="12296" max="12296" width="15.5" style="297" customWidth="1"/>
    <col min="12297" max="12297" width="13.625" style="297" customWidth="1"/>
    <col min="12298" max="12298" width="7.875" style="297" customWidth="1"/>
    <col min="12299" max="12299" width="15.125" style="297" customWidth="1"/>
    <col min="12300" max="12300" width="14" style="297" customWidth="1"/>
    <col min="12301" max="12301" width="7.875" style="297" customWidth="1"/>
    <col min="12302" max="12302" width="16.875" style="297" customWidth="1"/>
    <col min="12303" max="12303" width="13.625" style="297" customWidth="1"/>
    <col min="12304" max="12304" width="8.875" style="297" customWidth="1"/>
    <col min="12305" max="12305" width="15.5" style="297" customWidth="1"/>
    <col min="12306" max="12306" width="13.875" style="297" customWidth="1"/>
    <col min="12307" max="12547" width="9.375" style="297"/>
    <col min="12548" max="12548" width="8" style="297" customWidth="1"/>
    <col min="12549" max="12549" width="16.625" style="297" customWidth="1"/>
    <col min="12550" max="12550" width="16.5" style="297" customWidth="1"/>
    <col min="12551" max="12551" width="7" style="297" customWidth="1"/>
    <col min="12552" max="12552" width="15.5" style="297" customWidth="1"/>
    <col min="12553" max="12553" width="13.625" style="297" customWidth="1"/>
    <col min="12554" max="12554" width="7.875" style="297" customWidth="1"/>
    <col min="12555" max="12555" width="15.125" style="297" customWidth="1"/>
    <col min="12556" max="12556" width="14" style="297" customWidth="1"/>
    <col min="12557" max="12557" width="7.875" style="297" customWidth="1"/>
    <col min="12558" max="12558" width="16.875" style="297" customWidth="1"/>
    <col min="12559" max="12559" width="13.625" style="297" customWidth="1"/>
    <col min="12560" max="12560" width="8.875" style="297" customWidth="1"/>
    <col min="12561" max="12561" width="15.5" style="297" customWidth="1"/>
    <col min="12562" max="12562" width="13.875" style="297" customWidth="1"/>
    <col min="12563" max="12803" width="9.375" style="297"/>
    <col min="12804" max="12804" width="8" style="297" customWidth="1"/>
    <col min="12805" max="12805" width="16.625" style="297" customWidth="1"/>
    <col min="12806" max="12806" width="16.5" style="297" customWidth="1"/>
    <col min="12807" max="12807" width="7" style="297" customWidth="1"/>
    <col min="12808" max="12808" width="15.5" style="297" customWidth="1"/>
    <col min="12809" max="12809" width="13.625" style="297" customWidth="1"/>
    <col min="12810" max="12810" width="7.875" style="297" customWidth="1"/>
    <col min="12811" max="12811" width="15.125" style="297" customWidth="1"/>
    <col min="12812" max="12812" width="14" style="297" customWidth="1"/>
    <col min="12813" max="12813" width="7.875" style="297" customWidth="1"/>
    <col min="12814" max="12814" width="16.875" style="297" customWidth="1"/>
    <col min="12815" max="12815" width="13.625" style="297" customWidth="1"/>
    <col min="12816" max="12816" width="8.875" style="297" customWidth="1"/>
    <col min="12817" max="12817" width="15.5" style="297" customWidth="1"/>
    <col min="12818" max="12818" width="13.875" style="297" customWidth="1"/>
    <col min="12819" max="13059" width="9.375" style="297"/>
    <col min="13060" max="13060" width="8" style="297" customWidth="1"/>
    <col min="13061" max="13061" width="16.625" style="297" customWidth="1"/>
    <col min="13062" max="13062" width="16.5" style="297" customWidth="1"/>
    <col min="13063" max="13063" width="7" style="297" customWidth="1"/>
    <col min="13064" max="13064" width="15.5" style="297" customWidth="1"/>
    <col min="13065" max="13065" width="13.625" style="297" customWidth="1"/>
    <col min="13066" max="13066" width="7.875" style="297" customWidth="1"/>
    <col min="13067" max="13067" width="15.125" style="297" customWidth="1"/>
    <col min="13068" max="13068" width="14" style="297" customWidth="1"/>
    <col min="13069" max="13069" width="7.875" style="297" customWidth="1"/>
    <col min="13070" max="13070" width="16.875" style="297" customWidth="1"/>
    <col min="13071" max="13071" width="13.625" style="297" customWidth="1"/>
    <col min="13072" max="13072" width="8.875" style="297" customWidth="1"/>
    <col min="13073" max="13073" width="15.5" style="297" customWidth="1"/>
    <col min="13074" max="13074" width="13.875" style="297" customWidth="1"/>
    <col min="13075" max="13315" width="9.375" style="297"/>
    <col min="13316" max="13316" width="8" style="297" customWidth="1"/>
    <col min="13317" max="13317" width="16.625" style="297" customWidth="1"/>
    <col min="13318" max="13318" width="16.5" style="297" customWidth="1"/>
    <col min="13319" max="13319" width="7" style="297" customWidth="1"/>
    <col min="13320" max="13320" width="15.5" style="297" customWidth="1"/>
    <col min="13321" max="13321" width="13.625" style="297" customWidth="1"/>
    <col min="13322" max="13322" width="7.875" style="297" customWidth="1"/>
    <col min="13323" max="13323" width="15.125" style="297" customWidth="1"/>
    <col min="13324" max="13324" width="14" style="297" customWidth="1"/>
    <col min="13325" max="13325" width="7.875" style="297" customWidth="1"/>
    <col min="13326" max="13326" width="16.875" style="297" customWidth="1"/>
    <col min="13327" max="13327" width="13.625" style="297" customWidth="1"/>
    <col min="13328" max="13328" width="8.875" style="297" customWidth="1"/>
    <col min="13329" max="13329" width="15.5" style="297" customWidth="1"/>
    <col min="13330" max="13330" width="13.875" style="297" customWidth="1"/>
    <col min="13331" max="13571" width="9.375" style="297"/>
    <col min="13572" max="13572" width="8" style="297" customWidth="1"/>
    <col min="13573" max="13573" width="16.625" style="297" customWidth="1"/>
    <col min="13574" max="13574" width="16.5" style="297" customWidth="1"/>
    <col min="13575" max="13575" width="7" style="297" customWidth="1"/>
    <col min="13576" max="13576" width="15.5" style="297" customWidth="1"/>
    <col min="13577" max="13577" width="13.625" style="297" customWidth="1"/>
    <col min="13578" max="13578" width="7.875" style="297" customWidth="1"/>
    <col min="13579" max="13579" width="15.125" style="297" customWidth="1"/>
    <col min="13580" max="13580" width="14" style="297" customWidth="1"/>
    <col min="13581" max="13581" width="7.875" style="297" customWidth="1"/>
    <col min="13582" max="13582" width="16.875" style="297" customWidth="1"/>
    <col min="13583" max="13583" width="13.625" style="297" customWidth="1"/>
    <col min="13584" max="13584" width="8.875" style="297" customWidth="1"/>
    <col min="13585" max="13585" width="15.5" style="297" customWidth="1"/>
    <col min="13586" max="13586" width="13.875" style="297" customWidth="1"/>
    <col min="13587" max="13827" width="9.375" style="297"/>
    <col min="13828" max="13828" width="8" style="297" customWidth="1"/>
    <col min="13829" max="13829" width="16.625" style="297" customWidth="1"/>
    <col min="13830" max="13830" width="16.5" style="297" customWidth="1"/>
    <col min="13831" max="13831" width="7" style="297" customWidth="1"/>
    <col min="13832" max="13832" width="15.5" style="297" customWidth="1"/>
    <col min="13833" max="13833" width="13.625" style="297" customWidth="1"/>
    <col min="13834" max="13834" width="7.875" style="297" customWidth="1"/>
    <col min="13835" max="13835" width="15.125" style="297" customWidth="1"/>
    <col min="13836" max="13836" width="14" style="297" customWidth="1"/>
    <col min="13837" max="13837" width="7.875" style="297" customWidth="1"/>
    <col min="13838" max="13838" width="16.875" style="297" customWidth="1"/>
    <col min="13839" max="13839" width="13.625" style="297" customWidth="1"/>
    <col min="13840" max="13840" width="8.875" style="297" customWidth="1"/>
    <col min="13841" max="13841" width="15.5" style="297" customWidth="1"/>
    <col min="13842" max="13842" width="13.875" style="297" customWidth="1"/>
    <col min="13843" max="14083" width="9.375" style="297"/>
    <col min="14084" max="14084" width="8" style="297" customWidth="1"/>
    <col min="14085" max="14085" width="16.625" style="297" customWidth="1"/>
    <col min="14086" max="14086" width="16.5" style="297" customWidth="1"/>
    <col min="14087" max="14087" width="7" style="297" customWidth="1"/>
    <col min="14088" max="14088" width="15.5" style="297" customWidth="1"/>
    <col min="14089" max="14089" width="13.625" style="297" customWidth="1"/>
    <col min="14090" max="14090" width="7.875" style="297" customWidth="1"/>
    <col min="14091" max="14091" width="15.125" style="297" customWidth="1"/>
    <col min="14092" max="14092" width="14" style="297" customWidth="1"/>
    <col min="14093" max="14093" width="7.875" style="297" customWidth="1"/>
    <col min="14094" max="14094" width="16.875" style="297" customWidth="1"/>
    <col min="14095" max="14095" width="13.625" style="297" customWidth="1"/>
    <col min="14096" max="14096" width="8.875" style="297" customWidth="1"/>
    <col min="14097" max="14097" width="15.5" style="297" customWidth="1"/>
    <col min="14098" max="14098" width="13.875" style="297" customWidth="1"/>
    <col min="14099" max="14339" width="9.375" style="297"/>
    <col min="14340" max="14340" width="8" style="297" customWidth="1"/>
    <col min="14341" max="14341" width="16.625" style="297" customWidth="1"/>
    <col min="14342" max="14342" width="16.5" style="297" customWidth="1"/>
    <col min="14343" max="14343" width="7" style="297" customWidth="1"/>
    <col min="14344" max="14344" width="15.5" style="297" customWidth="1"/>
    <col min="14345" max="14345" width="13.625" style="297" customWidth="1"/>
    <col min="14346" max="14346" width="7.875" style="297" customWidth="1"/>
    <col min="14347" max="14347" width="15.125" style="297" customWidth="1"/>
    <col min="14348" max="14348" width="14" style="297" customWidth="1"/>
    <col min="14349" max="14349" width="7.875" style="297" customWidth="1"/>
    <col min="14350" max="14350" width="16.875" style="297" customWidth="1"/>
    <col min="14351" max="14351" width="13.625" style="297" customWidth="1"/>
    <col min="14352" max="14352" width="8.875" style="297" customWidth="1"/>
    <col min="14353" max="14353" width="15.5" style="297" customWidth="1"/>
    <col min="14354" max="14354" width="13.875" style="297" customWidth="1"/>
    <col min="14355" max="14595" width="9.375" style="297"/>
    <col min="14596" max="14596" width="8" style="297" customWidth="1"/>
    <col min="14597" max="14597" width="16.625" style="297" customWidth="1"/>
    <col min="14598" max="14598" width="16.5" style="297" customWidth="1"/>
    <col min="14599" max="14599" width="7" style="297" customWidth="1"/>
    <col min="14600" max="14600" width="15.5" style="297" customWidth="1"/>
    <col min="14601" max="14601" width="13.625" style="297" customWidth="1"/>
    <col min="14602" max="14602" width="7.875" style="297" customWidth="1"/>
    <col min="14603" max="14603" width="15.125" style="297" customWidth="1"/>
    <col min="14604" max="14604" width="14" style="297" customWidth="1"/>
    <col min="14605" max="14605" width="7.875" style="297" customWidth="1"/>
    <col min="14606" max="14606" width="16.875" style="297" customWidth="1"/>
    <col min="14607" max="14607" width="13.625" style="297" customWidth="1"/>
    <col min="14608" max="14608" width="8.875" style="297" customWidth="1"/>
    <col min="14609" max="14609" width="15.5" style="297" customWidth="1"/>
    <col min="14610" max="14610" width="13.875" style="297" customWidth="1"/>
    <col min="14611" max="14851" width="9.375" style="297"/>
    <col min="14852" max="14852" width="8" style="297" customWidth="1"/>
    <col min="14853" max="14853" width="16.625" style="297" customWidth="1"/>
    <col min="14854" max="14854" width="16.5" style="297" customWidth="1"/>
    <col min="14855" max="14855" width="7" style="297" customWidth="1"/>
    <col min="14856" max="14856" width="15.5" style="297" customWidth="1"/>
    <col min="14857" max="14857" width="13.625" style="297" customWidth="1"/>
    <col min="14858" max="14858" width="7.875" style="297" customWidth="1"/>
    <col min="14859" max="14859" width="15.125" style="297" customWidth="1"/>
    <col min="14860" max="14860" width="14" style="297" customWidth="1"/>
    <col min="14861" max="14861" width="7.875" style="297" customWidth="1"/>
    <col min="14862" max="14862" width="16.875" style="297" customWidth="1"/>
    <col min="14863" max="14863" width="13.625" style="297" customWidth="1"/>
    <col min="14864" max="14864" width="8.875" style="297" customWidth="1"/>
    <col min="14865" max="14865" width="15.5" style="297" customWidth="1"/>
    <col min="14866" max="14866" width="13.875" style="297" customWidth="1"/>
    <col min="14867" max="15107" width="9.375" style="297"/>
    <col min="15108" max="15108" width="8" style="297" customWidth="1"/>
    <col min="15109" max="15109" width="16.625" style="297" customWidth="1"/>
    <col min="15110" max="15110" width="16.5" style="297" customWidth="1"/>
    <col min="15111" max="15111" width="7" style="297" customWidth="1"/>
    <col min="15112" max="15112" width="15.5" style="297" customWidth="1"/>
    <col min="15113" max="15113" width="13.625" style="297" customWidth="1"/>
    <col min="15114" max="15114" width="7.875" style="297" customWidth="1"/>
    <col min="15115" max="15115" width="15.125" style="297" customWidth="1"/>
    <col min="15116" max="15116" width="14" style="297" customWidth="1"/>
    <col min="15117" max="15117" width="7.875" style="297" customWidth="1"/>
    <col min="15118" max="15118" width="16.875" style="297" customWidth="1"/>
    <col min="15119" max="15119" width="13.625" style="297" customWidth="1"/>
    <col min="15120" max="15120" width="8.875" style="297" customWidth="1"/>
    <col min="15121" max="15121" width="15.5" style="297" customWidth="1"/>
    <col min="15122" max="15122" width="13.875" style="297" customWidth="1"/>
    <col min="15123" max="15363" width="9.375" style="297"/>
    <col min="15364" max="15364" width="8" style="297" customWidth="1"/>
    <col min="15365" max="15365" width="16.625" style="297" customWidth="1"/>
    <col min="15366" max="15366" width="16.5" style="297" customWidth="1"/>
    <col min="15367" max="15367" width="7" style="297" customWidth="1"/>
    <col min="15368" max="15368" width="15.5" style="297" customWidth="1"/>
    <col min="15369" max="15369" width="13.625" style="297" customWidth="1"/>
    <col min="15370" max="15370" width="7.875" style="297" customWidth="1"/>
    <col min="15371" max="15371" width="15.125" style="297" customWidth="1"/>
    <col min="15372" max="15372" width="14" style="297" customWidth="1"/>
    <col min="15373" max="15373" width="7.875" style="297" customWidth="1"/>
    <col min="15374" max="15374" width="16.875" style="297" customWidth="1"/>
    <col min="15375" max="15375" width="13.625" style="297" customWidth="1"/>
    <col min="15376" max="15376" width="8.875" style="297" customWidth="1"/>
    <col min="15377" max="15377" width="15.5" style="297" customWidth="1"/>
    <col min="15378" max="15378" width="13.875" style="297" customWidth="1"/>
    <col min="15379" max="15619" width="9.375" style="297"/>
    <col min="15620" max="15620" width="8" style="297" customWidth="1"/>
    <col min="15621" max="15621" width="16.625" style="297" customWidth="1"/>
    <col min="15622" max="15622" width="16.5" style="297" customWidth="1"/>
    <col min="15623" max="15623" width="7" style="297" customWidth="1"/>
    <col min="15624" max="15624" width="15.5" style="297" customWidth="1"/>
    <col min="15625" max="15625" width="13.625" style="297" customWidth="1"/>
    <col min="15626" max="15626" width="7.875" style="297" customWidth="1"/>
    <col min="15627" max="15627" width="15.125" style="297" customWidth="1"/>
    <col min="15628" max="15628" width="14" style="297" customWidth="1"/>
    <col min="15629" max="15629" width="7.875" style="297" customWidth="1"/>
    <col min="15630" max="15630" width="16.875" style="297" customWidth="1"/>
    <col min="15631" max="15631" width="13.625" style="297" customWidth="1"/>
    <col min="15632" max="15632" width="8.875" style="297" customWidth="1"/>
    <col min="15633" max="15633" width="15.5" style="297" customWidth="1"/>
    <col min="15634" max="15634" width="13.875" style="297" customWidth="1"/>
    <col min="15635" max="15875" width="9.375" style="297"/>
    <col min="15876" max="15876" width="8" style="297" customWidth="1"/>
    <col min="15877" max="15877" width="16.625" style="297" customWidth="1"/>
    <col min="15878" max="15878" width="16.5" style="297" customWidth="1"/>
    <col min="15879" max="15879" width="7" style="297" customWidth="1"/>
    <col min="15880" max="15880" width="15.5" style="297" customWidth="1"/>
    <col min="15881" max="15881" width="13.625" style="297" customWidth="1"/>
    <col min="15882" max="15882" width="7.875" style="297" customWidth="1"/>
    <col min="15883" max="15883" width="15.125" style="297" customWidth="1"/>
    <col min="15884" max="15884" width="14" style="297" customWidth="1"/>
    <col min="15885" max="15885" width="7.875" style="297" customWidth="1"/>
    <col min="15886" max="15886" width="16.875" style="297" customWidth="1"/>
    <col min="15887" max="15887" width="13.625" style="297" customWidth="1"/>
    <col min="15888" max="15888" width="8.875" style="297" customWidth="1"/>
    <col min="15889" max="15889" width="15.5" style="297" customWidth="1"/>
    <col min="15890" max="15890" width="13.875" style="297" customWidth="1"/>
    <col min="15891" max="16131" width="9.375" style="297"/>
    <col min="16132" max="16132" width="8" style="297" customWidth="1"/>
    <col min="16133" max="16133" width="16.625" style="297" customWidth="1"/>
    <col min="16134" max="16134" width="16.5" style="297" customWidth="1"/>
    <col min="16135" max="16135" width="7" style="297" customWidth="1"/>
    <col min="16136" max="16136" width="15.5" style="297" customWidth="1"/>
    <col min="16137" max="16137" width="13.625" style="297" customWidth="1"/>
    <col min="16138" max="16138" width="7.875" style="297" customWidth="1"/>
    <col min="16139" max="16139" width="15.125" style="297" customWidth="1"/>
    <col min="16140" max="16140" width="14" style="297" customWidth="1"/>
    <col min="16141" max="16141" width="7.875" style="297" customWidth="1"/>
    <col min="16142" max="16142" width="16.875" style="297" customWidth="1"/>
    <col min="16143" max="16143" width="13.625" style="297" customWidth="1"/>
    <col min="16144" max="16144" width="8.875" style="297" customWidth="1"/>
    <col min="16145" max="16145" width="15.5" style="297" customWidth="1"/>
    <col min="16146" max="16146" width="13.875" style="297" customWidth="1"/>
    <col min="16147" max="16384" width="9.375" style="297"/>
  </cols>
  <sheetData>
    <row r="1" spans="2:25" ht="65.25" customHeight="1">
      <c r="B1" s="366" t="s">
        <v>2728</v>
      </c>
      <c r="C1" s="366"/>
      <c r="D1" s="366"/>
      <c r="E1" s="366"/>
      <c r="F1" s="366"/>
      <c r="G1" s="366"/>
      <c r="H1" s="366"/>
      <c r="I1" s="366"/>
      <c r="J1" s="366"/>
      <c r="K1" s="296"/>
      <c r="L1" s="296"/>
      <c r="M1" s="296"/>
      <c r="N1" s="367" t="s">
        <v>2729</v>
      </c>
      <c r="O1" s="367"/>
      <c r="P1" s="367"/>
      <c r="Q1" s="367"/>
      <c r="R1" s="367"/>
      <c r="S1" s="367"/>
      <c r="T1" s="367"/>
      <c r="U1" s="367"/>
      <c r="V1" s="367"/>
      <c r="W1" s="367"/>
      <c r="X1" s="367"/>
      <c r="Y1" s="367"/>
    </row>
    <row r="2" spans="2:25" ht="24" customHeight="1">
      <c r="B2" s="368" t="s">
        <v>2800</v>
      </c>
      <c r="C2" s="368"/>
      <c r="D2" s="368"/>
      <c r="E2" s="368"/>
      <c r="F2" s="368"/>
      <c r="G2" s="368"/>
      <c r="H2" s="368"/>
      <c r="I2" s="368"/>
      <c r="J2" s="368"/>
      <c r="K2" s="368"/>
      <c r="L2" s="368"/>
      <c r="M2" s="368"/>
      <c r="N2" s="368"/>
      <c r="O2" s="368"/>
      <c r="P2" s="368"/>
      <c r="Q2" s="368"/>
      <c r="R2" s="368"/>
      <c r="S2" s="368"/>
      <c r="T2" s="368"/>
      <c r="U2" s="368"/>
      <c r="V2" s="368"/>
      <c r="W2" s="368"/>
      <c r="X2" s="368"/>
      <c r="Y2" s="368"/>
    </row>
    <row r="3" spans="2:25" ht="33" customHeight="1">
      <c r="B3" s="369" t="s">
        <v>2801</v>
      </c>
      <c r="C3" s="369"/>
      <c r="D3" s="369"/>
      <c r="E3" s="369"/>
      <c r="F3" s="369"/>
      <c r="G3" s="369"/>
      <c r="H3" s="369"/>
      <c r="I3" s="369"/>
      <c r="J3" s="369"/>
      <c r="K3" s="369"/>
      <c r="L3" s="369"/>
      <c r="M3" s="369"/>
      <c r="N3" s="369"/>
      <c r="O3" s="369"/>
      <c r="P3" s="369"/>
      <c r="Q3" s="369"/>
      <c r="R3" s="369"/>
      <c r="S3" s="369"/>
      <c r="T3" s="369"/>
      <c r="U3" s="369"/>
      <c r="V3" s="369"/>
      <c r="W3" s="369"/>
      <c r="X3" s="369"/>
      <c r="Y3" s="369"/>
    </row>
    <row r="4" spans="2:25" s="298" customFormat="1" ht="21" customHeight="1">
      <c r="B4" s="377" t="s">
        <v>2730</v>
      </c>
      <c r="C4" s="378"/>
      <c r="D4" s="378"/>
      <c r="E4" s="378"/>
      <c r="F4" s="378"/>
      <c r="G4" s="378"/>
      <c r="H4" s="378"/>
      <c r="I4" s="378"/>
      <c r="J4" s="378"/>
      <c r="K4" s="378"/>
      <c r="L4" s="378"/>
      <c r="M4" s="379"/>
      <c r="N4" s="370" t="s">
        <v>2731</v>
      </c>
      <c r="O4" s="370"/>
      <c r="P4" s="370"/>
      <c r="Q4" s="371"/>
      <c r="R4" s="371"/>
      <c r="S4" s="371"/>
      <c r="T4" s="370"/>
      <c r="U4" s="370"/>
      <c r="V4" s="370"/>
      <c r="W4" s="370"/>
      <c r="X4" s="370"/>
      <c r="Y4" s="370"/>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6</v>
      </c>
      <c r="F6" s="318">
        <f>CKCT19.2!AK35</f>
        <v>3</v>
      </c>
      <c r="G6" s="322">
        <f>CKCT19.1!AL33</f>
        <v>1</v>
      </c>
      <c r="H6" s="300">
        <v>16</v>
      </c>
      <c r="I6" s="309" t="s">
        <v>2741</v>
      </c>
      <c r="J6" s="203">
        <v>34</v>
      </c>
      <c r="K6" s="314">
        <f>TBN19.2!AJ41</f>
        <v>29</v>
      </c>
      <c r="L6" s="318">
        <f>TBN19.2!AK41</f>
        <v>7</v>
      </c>
      <c r="M6" s="322">
        <f>TBN19.2!AL41</f>
        <v>8</v>
      </c>
      <c r="N6" s="300">
        <v>1</v>
      </c>
      <c r="O6" s="302" t="s">
        <v>2737</v>
      </c>
      <c r="P6" s="300">
        <v>21</v>
      </c>
      <c r="Q6" s="315">
        <f>CKCT20.1!AJ28</f>
        <v>18</v>
      </c>
      <c r="R6" s="319">
        <f>CKCT20.1!AK28</f>
        <v>2</v>
      </c>
      <c r="S6" s="323">
        <f>CKCT20.1!AL28</f>
        <v>2</v>
      </c>
      <c r="T6" s="300">
        <v>16</v>
      </c>
      <c r="U6" s="302" t="s">
        <v>2756</v>
      </c>
      <c r="V6" s="300">
        <v>32</v>
      </c>
      <c r="W6" s="315">
        <f>'TQW20'!AJ39</f>
        <v>11</v>
      </c>
      <c r="X6" s="319">
        <f>'TQW20'!AK39</f>
        <v>4</v>
      </c>
      <c r="Y6" s="323">
        <f>'TQW20'!AL39</f>
        <v>2</v>
      </c>
    </row>
    <row r="7" spans="2:25" s="303" customFormat="1" ht="21" customHeight="1">
      <c r="B7" s="300">
        <v>2</v>
      </c>
      <c r="C7" s="301" t="s">
        <v>2740</v>
      </c>
      <c r="D7" s="304">
        <v>28</v>
      </c>
      <c r="E7" s="314">
        <f>CKCT19.2!AJ35</f>
        <v>14</v>
      </c>
      <c r="F7" s="318">
        <f>CKCT19.2!AK35</f>
        <v>3</v>
      </c>
      <c r="G7" s="322">
        <f>CKCT19.2!AL35</f>
        <v>0</v>
      </c>
      <c r="H7" s="300">
        <v>17</v>
      </c>
      <c r="I7" s="309" t="s">
        <v>2745</v>
      </c>
      <c r="J7" s="203">
        <v>28</v>
      </c>
      <c r="K7" s="314">
        <f>ĐCN19!AJ35</f>
        <v>0</v>
      </c>
      <c r="L7" s="318">
        <f>ĐCN19!AK35</f>
        <v>2</v>
      </c>
      <c r="M7" s="322">
        <f>ĐCN19!AL35</f>
        <v>4</v>
      </c>
      <c r="N7" s="300">
        <v>2</v>
      </c>
      <c r="O7" s="302" t="s">
        <v>2742</v>
      </c>
      <c r="P7" s="300">
        <v>24</v>
      </c>
      <c r="Q7" s="315">
        <f>CKCT20.2!AJ31</f>
        <v>0</v>
      </c>
      <c r="R7" s="319">
        <f>CKCT20.2!AK31</f>
        <v>0</v>
      </c>
      <c r="S7" s="323">
        <f>CKCT20.2!AL31</f>
        <v>1</v>
      </c>
      <c r="T7" s="300">
        <v>17</v>
      </c>
      <c r="U7" s="302" t="s">
        <v>2760</v>
      </c>
      <c r="V7" s="300">
        <v>19</v>
      </c>
      <c r="W7" s="315">
        <f>CĐT20!AJ26</f>
        <v>0</v>
      </c>
      <c r="X7" s="319">
        <f>CĐT20!AK26</f>
        <v>2</v>
      </c>
      <c r="Y7" s="323">
        <f>CĐT20!AL26</f>
        <v>1</v>
      </c>
    </row>
    <row r="8" spans="2:25" s="303" customFormat="1" ht="21" customHeight="1">
      <c r="B8" s="300">
        <v>3</v>
      </c>
      <c r="C8" s="301" t="s">
        <v>2744</v>
      </c>
      <c r="D8" s="304">
        <v>29</v>
      </c>
      <c r="E8" s="314">
        <f>'CKĐL 19.1'!AJ36</f>
        <v>8</v>
      </c>
      <c r="F8" s="318">
        <f>'CKĐL 19.1'!AK36</f>
        <v>0</v>
      </c>
      <c r="G8" s="322">
        <f>'CKĐL 19.1'!AL36</f>
        <v>2</v>
      </c>
      <c r="H8" s="300">
        <v>18</v>
      </c>
      <c r="I8" s="309" t="s">
        <v>2749</v>
      </c>
      <c r="J8" s="203">
        <v>21</v>
      </c>
      <c r="K8" s="314">
        <f>TKTT19!AJ28</f>
        <v>4</v>
      </c>
      <c r="L8" s="318">
        <f>TKTT19!AK28</f>
        <v>0</v>
      </c>
      <c r="M8" s="322">
        <f>TKTT19!AL28</f>
        <v>2</v>
      </c>
      <c r="N8" s="300">
        <v>3</v>
      </c>
      <c r="O8" s="302" t="s">
        <v>2746</v>
      </c>
      <c r="P8" s="300">
        <v>35</v>
      </c>
      <c r="Q8" s="315">
        <f>'CKĐL 20.1'!AJ42</f>
        <v>24</v>
      </c>
      <c r="R8" s="319">
        <f>'CKĐL 20.1'!AK42</f>
        <v>2</v>
      </c>
      <c r="S8" s="323">
        <f>'CKĐL 20.1'!AL42</f>
        <v>8</v>
      </c>
      <c r="T8" s="300">
        <v>18</v>
      </c>
      <c r="U8" s="302" t="s">
        <v>2764</v>
      </c>
      <c r="V8" s="300">
        <v>33</v>
      </c>
      <c r="W8" s="315">
        <f>'TKĐH 20.1'!AJ40</f>
        <v>19</v>
      </c>
      <c r="X8" s="319">
        <f>'TKĐH 20.1'!AK40</f>
        <v>5</v>
      </c>
      <c r="Y8" s="323">
        <f>'TKĐH 20.1'!AL40</f>
        <v>1</v>
      </c>
    </row>
    <row r="9" spans="2:25" s="303" customFormat="1" ht="21" customHeight="1">
      <c r="B9" s="300">
        <v>4</v>
      </c>
      <c r="C9" s="301" t="s">
        <v>2748</v>
      </c>
      <c r="D9" s="304">
        <v>28</v>
      </c>
      <c r="E9" s="314">
        <f>'CKĐL 19.2'!AJ36</f>
        <v>0</v>
      </c>
      <c r="F9" s="318">
        <f>'CKĐL 19.2'!AK36</f>
        <v>1</v>
      </c>
      <c r="G9" s="322">
        <f>'CKĐL 19.2'!AL36</f>
        <v>2</v>
      </c>
      <c r="H9" s="300">
        <v>19</v>
      </c>
      <c r="I9" s="309" t="s">
        <v>2754</v>
      </c>
      <c r="J9" s="203">
        <v>27</v>
      </c>
      <c r="K9" s="314">
        <f>THUD19.1!AJ34</f>
        <v>5</v>
      </c>
      <c r="L9" s="318">
        <f>THUD19.1!AK34</f>
        <v>1</v>
      </c>
      <c r="M9" s="322">
        <f>THUD19.1!AL34</f>
        <v>3</v>
      </c>
      <c r="N9" s="300">
        <v>4</v>
      </c>
      <c r="O9" s="302" t="s">
        <v>2750</v>
      </c>
      <c r="P9" s="300">
        <v>33</v>
      </c>
      <c r="Q9" s="315">
        <f>CKĐL20.2!AJ40</f>
        <v>24</v>
      </c>
      <c r="R9" s="319">
        <f>CKĐL20.2!AK40</f>
        <v>6</v>
      </c>
      <c r="S9" s="323">
        <f>CKĐL20.2!AL40</f>
        <v>5</v>
      </c>
      <c r="T9" s="300">
        <v>19</v>
      </c>
      <c r="U9" s="302" t="s">
        <v>2767</v>
      </c>
      <c r="V9" s="300">
        <v>27</v>
      </c>
      <c r="W9" s="315">
        <f>'TKĐH 20.2'!AJ34</f>
        <v>14</v>
      </c>
      <c r="X9" s="319">
        <f>'TKĐH 20.2'!AK34</f>
        <v>0</v>
      </c>
      <c r="Y9" s="323">
        <f>'TKĐH 20.2'!AL34</f>
        <v>0</v>
      </c>
    </row>
    <row r="10" spans="2:25" s="303" customFormat="1" ht="21" customHeight="1">
      <c r="B10" s="300">
        <v>5</v>
      </c>
      <c r="C10" s="301" t="s">
        <v>2753</v>
      </c>
      <c r="D10" s="304">
        <v>25</v>
      </c>
      <c r="E10" s="314">
        <f>'CKĐL 19.3'!AJ32</f>
        <v>4</v>
      </c>
      <c r="F10" s="318">
        <f>'CKĐL 19.3'!AK32</f>
        <v>0</v>
      </c>
      <c r="G10" s="322">
        <f>'CKĐL 19.3'!AL32</f>
        <v>1</v>
      </c>
      <c r="H10" s="300">
        <v>20</v>
      </c>
      <c r="I10" s="309" t="s">
        <v>2758</v>
      </c>
      <c r="J10" s="311">
        <v>25</v>
      </c>
      <c r="K10" s="314">
        <f>THUD19.2!AJ32</f>
        <v>6</v>
      </c>
      <c r="L10" s="318">
        <f>THUD19.2!AK32</f>
        <v>1</v>
      </c>
      <c r="M10" s="322">
        <f>THUD19.2!AL32</f>
        <v>1</v>
      </c>
      <c r="N10" s="300">
        <v>5</v>
      </c>
      <c r="O10" s="302" t="s">
        <v>2755</v>
      </c>
      <c r="P10" s="300">
        <v>28</v>
      </c>
      <c r="Q10" s="315">
        <f>'CKĐL 20.3'!AJ35</f>
        <v>0</v>
      </c>
      <c r="R10" s="319">
        <f>'CKĐL 20.3'!AK35</f>
        <v>14</v>
      </c>
      <c r="S10" s="323">
        <f>'CKĐL 20.3'!AL35</f>
        <v>1</v>
      </c>
      <c r="T10" s="300">
        <v>20</v>
      </c>
      <c r="U10" s="302" t="s">
        <v>2771</v>
      </c>
      <c r="V10" s="300">
        <v>30</v>
      </c>
      <c r="W10" s="317">
        <f>TKĐH20.3!AJ37</f>
        <v>7</v>
      </c>
      <c r="X10" s="321">
        <f>TKĐH20.3!AK37</f>
        <v>0</v>
      </c>
      <c r="Y10" s="325">
        <f>TKĐH20.3!AL37</f>
        <v>5</v>
      </c>
    </row>
    <row r="11" spans="2:25" s="303" customFormat="1" ht="21" customHeight="1">
      <c r="B11" s="300">
        <v>6</v>
      </c>
      <c r="C11" s="301" t="s">
        <v>2757</v>
      </c>
      <c r="D11" s="304">
        <v>23</v>
      </c>
      <c r="E11" s="314">
        <f>'CKĐL 19.4'!AJ30</f>
        <v>4</v>
      </c>
      <c r="F11" s="318">
        <f>'CKĐL 19.4'!AK30</f>
        <v>0</v>
      </c>
      <c r="G11" s="322">
        <f>'CKĐL 19.4'!AL30</f>
        <v>4</v>
      </c>
      <c r="H11" s="300">
        <v>21</v>
      </c>
      <c r="I11" s="309" t="s">
        <v>2762</v>
      </c>
      <c r="J11" s="203">
        <v>27</v>
      </c>
      <c r="K11" s="315">
        <f>THUD19.3!AJ34</f>
        <v>16</v>
      </c>
      <c r="L11" s="319">
        <f>THUD19.3!AK34</f>
        <v>0</v>
      </c>
      <c r="M11" s="323">
        <f>THUD19.3!AL34</f>
        <v>11</v>
      </c>
      <c r="N11" s="300">
        <v>6</v>
      </c>
      <c r="O11" s="302" t="s">
        <v>2759</v>
      </c>
      <c r="P11" s="300">
        <v>34</v>
      </c>
      <c r="Q11" s="315">
        <f>'CKĐL 20.4'!AJ41</f>
        <v>9</v>
      </c>
      <c r="R11" s="319">
        <f>'CKĐL 20.4'!AK41</f>
        <v>5</v>
      </c>
      <c r="S11" s="323">
        <f>'CKĐL 20.4'!AL41</f>
        <v>6</v>
      </c>
      <c r="T11" s="300">
        <v>21</v>
      </c>
      <c r="U11" s="302" t="s">
        <v>2775</v>
      </c>
      <c r="V11" s="300">
        <v>26</v>
      </c>
      <c r="W11" s="317">
        <f>'ĐCN 20.1'!AJ33</f>
        <v>13</v>
      </c>
      <c r="X11" s="321">
        <f>'ĐCN 20.1'!AK33</f>
        <v>0</v>
      </c>
      <c r="Y11" s="325">
        <f>'ĐCN 20.1'!AL33</f>
        <v>2</v>
      </c>
    </row>
    <row r="12" spans="2:25" s="303" customFormat="1" ht="21" customHeight="1">
      <c r="B12" s="300">
        <v>7</v>
      </c>
      <c r="C12" s="301" t="s">
        <v>2761</v>
      </c>
      <c r="D12" s="304">
        <v>24</v>
      </c>
      <c r="E12" s="314">
        <f>KTDN19.1!AJ32</f>
        <v>3</v>
      </c>
      <c r="F12" s="318">
        <f>KTDN19.1!AK32</f>
        <v>6</v>
      </c>
      <c r="G12" s="322">
        <f>KTDN19.1!AL32</f>
        <v>0</v>
      </c>
      <c r="H12" s="300">
        <v>22</v>
      </c>
      <c r="I12" s="309" t="s">
        <v>2769</v>
      </c>
      <c r="J12" s="203">
        <v>17</v>
      </c>
      <c r="K12" s="314">
        <f>CĐT19!AJ24</f>
        <v>4</v>
      </c>
      <c r="L12" s="318">
        <f>CĐT19!AK24</f>
        <v>1</v>
      </c>
      <c r="M12" s="322">
        <f>CĐT19!AL24</f>
        <v>0</v>
      </c>
      <c r="N12" s="300">
        <v>7</v>
      </c>
      <c r="O12" s="302" t="s">
        <v>2763</v>
      </c>
      <c r="P12" s="300">
        <v>36</v>
      </c>
      <c r="Q12" s="315">
        <f>BHST20.1!AJ43</f>
        <v>18</v>
      </c>
      <c r="R12" s="319">
        <f>BHST20.1!AK43</f>
        <v>0</v>
      </c>
      <c r="S12" s="323">
        <f>BHST20.1!AL43</f>
        <v>5</v>
      </c>
      <c r="T12" s="300">
        <v>22</v>
      </c>
      <c r="U12" s="302" t="s">
        <v>2779</v>
      </c>
      <c r="V12" s="300">
        <v>24</v>
      </c>
      <c r="W12" s="317">
        <f>'ĐCN 20.2'!AJ31</f>
        <v>7</v>
      </c>
      <c r="X12" s="321">
        <f>'ĐCN 20.2'!AK31</f>
        <v>3</v>
      </c>
      <c r="Y12" s="325">
        <f>'ĐCN 20.2'!AL31</f>
        <v>0</v>
      </c>
    </row>
    <row r="13" spans="2:25" s="303" customFormat="1" ht="21" customHeight="1">
      <c r="B13" s="300">
        <v>8</v>
      </c>
      <c r="C13" s="301" t="s">
        <v>2765</v>
      </c>
      <c r="D13" s="304">
        <v>22</v>
      </c>
      <c r="E13" s="314">
        <f>KTDN19.2!AJ29</f>
        <v>0</v>
      </c>
      <c r="F13" s="318">
        <f>KTDN19.2!AK29</f>
        <v>10</v>
      </c>
      <c r="G13" s="322">
        <f>KTDN19.1!AL32</f>
        <v>0</v>
      </c>
      <c r="H13" s="300">
        <v>23</v>
      </c>
      <c r="I13" s="309" t="s">
        <v>2773</v>
      </c>
      <c r="J13" s="203">
        <v>27</v>
      </c>
      <c r="K13" s="314">
        <f>TQW19.1!AJ34</f>
        <v>10</v>
      </c>
      <c r="L13" s="318">
        <f>TQW19.1!AK34</f>
        <v>1</v>
      </c>
      <c r="M13" s="322">
        <f>TQW19.1!AL34</f>
        <v>1</v>
      </c>
      <c r="N13" s="300">
        <v>8</v>
      </c>
      <c r="O13" s="302" t="s">
        <v>2766</v>
      </c>
      <c r="P13" s="300">
        <v>39</v>
      </c>
      <c r="Q13" s="315">
        <f>BHST20.2!AJ46</f>
        <v>13</v>
      </c>
      <c r="R13" s="319">
        <f>BHST20.2!AK46</f>
        <v>3</v>
      </c>
      <c r="S13" s="323">
        <f>BHST20.2!AL46</f>
        <v>2</v>
      </c>
      <c r="T13" s="300">
        <v>23</v>
      </c>
      <c r="U13" s="302" t="s">
        <v>2783</v>
      </c>
      <c r="V13" s="300">
        <v>20</v>
      </c>
      <c r="W13" s="317">
        <f>TKTT20!AJ27</f>
        <v>2</v>
      </c>
      <c r="X13" s="321">
        <f>TKTT20!AK27</f>
        <v>2</v>
      </c>
      <c r="Y13" s="325">
        <f>TKTT20!AL27</f>
        <v>0</v>
      </c>
    </row>
    <row r="14" spans="2:25" s="303" customFormat="1" ht="21" customHeight="1">
      <c r="B14" s="300">
        <v>9</v>
      </c>
      <c r="C14" s="301" t="s">
        <v>2768</v>
      </c>
      <c r="D14" s="304">
        <v>25</v>
      </c>
      <c r="E14" s="314">
        <f>LGT19.1!AJ32</f>
        <v>13</v>
      </c>
      <c r="F14" s="318">
        <f>LGT19.1!AK32</f>
        <v>2</v>
      </c>
      <c r="G14" s="322">
        <f>LGT19.1!AL32</f>
        <v>3</v>
      </c>
      <c r="H14" s="300">
        <v>24</v>
      </c>
      <c r="I14" s="309" t="s">
        <v>2777</v>
      </c>
      <c r="J14" s="203">
        <v>22</v>
      </c>
      <c r="K14" s="314">
        <f>TQW19.2!AJ29</f>
        <v>12</v>
      </c>
      <c r="L14" s="318">
        <f>TQW19.2!AK29</f>
        <v>0</v>
      </c>
      <c r="M14" s="322">
        <f>TQW19.2!AL29</f>
        <v>0</v>
      </c>
      <c r="N14" s="300">
        <v>9</v>
      </c>
      <c r="O14" s="302" t="s">
        <v>2770</v>
      </c>
      <c r="P14" s="300">
        <v>24</v>
      </c>
      <c r="Q14" s="315">
        <f>KTDN20.1!AJ31</f>
        <v>10</v>
      </c>
      <c r="R14" s="319">
        <f>KTDN20.1!AK31</f>
        <v>0</v>
      </c>
      <c r="S14" s="323">
        <f>KTDN20.1!AL31</f>
        <v>3</v>
      </c>
      <c r="T14" s="300">
        <v>24</v>
      </c>
      <c r="U14" s="302" t="s">
        <v>2786</v>
      </c>
      <c r="V14" s="300">
        <v>33</v>
      </c>
      <c r="W14" s="317">
        <f>TBN20.1!AJ40</f>
        <v>13</v>
      </c>
      <c r="X14" s="321">
        <f>TBN20.1!AK40</f>
        <v>1</v>
      </c>
      <c r="Y14" s="325">
        <f>TBN20.1!AL40</f>
        <v>1</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3</v>
      </c>
      <c r="L15" s="318">
        <f>'ĐTCN 19'!AK17</f>
        <v>0</v>
      </c>
      <c r="M15" s="322">
        <f>'ĐTCN 19'!AL17</f>
        <v>1</v>
      </c>
      <c r="N15" s="300">
        <v>10</v>
      </c>
      <c r="O15" s="302" t="s">
        <v>2774</v>
      </c>
      <c r="P15" s="300">
        <v>24</v>
      </c>
      <c r="Q15" s="315">
        <f>KTDN20.2!AJ31</f>
        <v>2</v>
      </c>
      <c r="R15" s="319">
        <f>KTDN20.2!AK31</f>
        <v>7</v>
      </c>
      <c r="S15" s="323">
        <f>KTDN20.2!AL31</f>
        <v>0</v>
      </c>
      <c r="T15" s="300">
        <v>25</v>
      </c>
      <c r="U15" s="302" t="s">
        <v>2789</v>
      </c>
      <c r="V15" s="300">
        <v>33</v>
      </c>
      <c r="W15" s="317">
        <f>TBN20.2!AJ40</f>
        <v>10</v>
      </c>
      <c r="X15" s="321">
        <f>TBN20.2!AK40</f>
        <v>5</v>
      </c>
      <c r="Y15" s="325">
        <f>TBN20.2!AL40</f>
        <v>8</v>
      </c>
    </row>
    <row r="16" spans="2:25" s="303" customFormat="1" ht="21" customHeight="1">
      <c r="B16" s="300">
        <v>11</v>
      </c>
      <c r="C16" s="301" t="s">
        <v>2776</v>
      </c>
      <c r="D16" s="304">
        <v>18</v>
      </c>
      <c r="E16" s="314">
        <f>TCNH19!AJ25</f>
        <v>3</v>
      </c>
      <c r="F16" s="318">
        <f>TCNH19!AK25</f>
        <v>6</v>
      </c>
      <c r="G16" s="322">
        <f>TCNH19!AL25</f>
        <v>0</v>
      </c>
      <c r="H16" s="300">
        <v>26</v>
      </c>
      <c r="I16" s="309" t="s">
        <v>2785</v>
      </c>
      <c r="J16" s="203">
        <v>25</v>
      </c>
      <c r="K16" s="314">
        <f>PCMT19!AJ32</f>
        <v>4</v>
      </c>
      <c r="L16" s="318">
        <f>PCMT19!AK32</f>
        <v>4</v>
      </c>
      <c r="M16" s="322">
        <f>PCMT19!AL32</f>
        <v>0</v>
      </c>
      <c r="N16" s="300">
        <v>11</v>
      </c>
      <c r="O16" s="302" t="s">
        <v>2778</v>
      </c>
      <c r="P16" s="300">
        <v>26</v>
      </c>
      <c r="Q16" s="315">
        <f>TCNH20!AJ33</f>
        <v>0</v>
      </c>
      <c r="R16" s="319">
        <f>TCNH20!AK33</f>
        <v>0</v>
      </c>
      <c r="S16" s="323">
        <f>TCNH20!AL33</f>
        <v>0</v>
      </c>
      <c r="T16" s="300">
        <v>26</v>
      </c>
      <c r="U16" s="302" t="s">
        <v>2739</v>
      </c>
      <c r="V16" s="300">
        <v>36</v>
      </c>
      <c r="W16" s="317">
        <f>TBN20.3!AJ44</f>
        <v>6</v>
      </c>
      <c r="X16" s="321">
        <f>TBN20.3!AK44</f>
        <v>0</v>
      </c>
      <c r="Y16" s="325">
        <f>TBN20.3!AL44</f>
        <v>0</v>
      </c>
    </row>
    <row r="17" spans="2:25" s="303" customFormat="1" ht="21" customHeight="1">
      <c r="B17" s="300">
        <v>12</v>
      </c>
      <c r="C17" s="301" t="s">
        <v>2780</v>
      </c>
      <c r="D17" s="304">
        <v>26</v>
      </c>
      <c r="E17" s="314">
        <f>BHST19!AJ33</f>
        <v>2</v>
      </c>
      <c r="F17" s="318">
        <f>BHST19!AK33</f>
        <v>1</v>
      </c>
      <c r="G17" s="322">
        <f>BHST19!AL33</f>
        <v>3</v>
      </c>
      <c r="H17" s="383"/>
      <c r="I17" s="384"/>
      <c r="J17" s="384"/>
      <c r="K17" s="384"/>
      <c r="L17" s="384"/>
      <c r="M17" s="385"/>
      <c r="N17" s="300">
        <v>12</v>
      </c>
      <c r="O17" s="302" t="s">
        <v>2782</v>
      </c>
      <c r="P17" s="300">
        <v>39</v>
      </c>
      <c r="Q17" s="315">
        <f>'LGT20'!AJ46</f>
        <v>0</v>
      </c>
      <c r="R17" s="319">
        <f>'LGT20'!AK46</f>
        <v>9</v>
      </c>
      <c r="S17" s="323">
        <f>'LGT20'!AL46</f>
        <v>20</v>
      </c>
      <c r="T17" s="300">
        <v>27</v>
      </c>
      <c r="U17" s="302" t="s">
        <v>2743</v>
      </c>
      <c r="V17" s="300">
        <v>25</v>
      </c>
      <c r="W17" s="317">
        <f>CSSD20.1!AJ32</f>
        <v>5</v>
      </c>
      <c r="X17" s="321">
        <f>CSSD20.1!AK32</f>
        <v>4</v>
      </c>
      <c r="Y17" s="325">
        <f>CSSD20.1!AL32</f>
        <v>3</v>
      </c>
    </row>
    <row r="18" spans="2:25" s="303" customFormat="1" ht="21" customHeight="1">
      <c r="B18" s="300">
        <v>13</v>
      </c>
      <c r="C18" s="301" t="s">
        <v>2784</v>
      </c>
      <c r="D18" s="304">
        <v>19</v>
      </c>
      <c r="E18" s="314">
        <f>XNK19.1!AJ26</f>
        <v>12</v>
      </c>
      <c r="F18" s="318">
        <f>XNK19.1!AK26</f>
        <v>12</v>
      </c>
      <c r="G18" s="322">
        <f>XNK19.1!AL26</f>
        <v>2</v>
      </c>
      <c r="H18" s="386"/>
      <c r="I18" s="387"/>
      <c r="J18" s="387"/>
      <c r="K18" s="387"/>
      <c r="L18" s="387"/>
      <c r="M18" s="388"/>
      <c r="N18" s="300">
        <v>13</v>
      </c>
      <c r="O18" s="302" t="s">
        <v>2788</v>
      </c>
      <c r="P18" s="300">
        <v>36</v>
      </c>
      <c r="Q18" s="315">
        <f>'THUD 20.2'!AJ43</f>
        <v>6</v>
      </c>
      <c r="R18" s="319">
        <f>'THUD 20.2'!AK43</f>
        <v>5</v>
      </c>
      <c r="S18" s="323">
        <f>'THUD 20.2'!AL43</f>
        <v>0</v>
      </c>
      <c r="T18" s="300">
        <v>28</v>
      </c>
      <c r="U18" s="302" t="s">
        <v>2747</v>
      </c>
      <c r="V18" s="300">
        <v>29</v>
      </c>
      <c r="W18" s="317">
        <f>CSSD20.2!AJ36</f>
        <v>1</v>
      </c>
      <c r="X18" s="321">
        <f>CSSD20.2!AK36</f>
        <v>4</v>
      </c>
      <c r="Y18" s="325">
        <f>CSSD20.2!AL36</f>
        <v>0</v>
      </c>
    </row>
    <row r="19" spans="2:25" s="303" customFormat="1" ht="21" customHeight="1">
      <c r="B19" s="300">
        <v>14</v>
      </c>
      <c r="C19" s="301" t="s">
        <v>2787</v>
      </c>
      <c r="D19" s="304">
        <v>19</v>
      </c>
      <c r="E19" s="314">
        <f>XNK19.2!AJ26</f>
        <v>0</v>
      </c>
      <c r="F19" s="318">
        <f>XNK19.2!AK26</f>
        <v>18</v>
      </c>
      <c r="G19" s="322">
        <f>XNK19.2!AL26</f>
        <v>0</v>
      </c>
      <c r="H19" s="386"/>
      <c r="I19" s="387"/>
      <c r="J19" s="387"/>
      <c r="K19" s="387"/>
      <c r="L19" s="387"/>
      <c r="M19" s="388"/>
      <c r="N19" s="300">
        <v>14</v>
      </c>
      <c r="O19" s="302" t="s">
        <v>2738</v>
      </c>
      <c r="P19" s="300">
        <v>37</v>
      </c>
      <c r="Q19" s="315">
        <f>THUD20.3!AJ44</f>
        <v>7</v>
      </c>
      <c r="R19" s="319">
        <f>THUD20.3!AK44</f>
        <v>6</v>
      </c>
      <c r="S19" s="323">
        <f>THUD20.3!AL44</f>
        <v>4</v>
      </c>
      <c r="T19" s="300">
        <v>29</v>
      </c>
      <c r="U19" s="302" t="s">
        <v>2752</v>
      </c>
      <c r="V19" s="300">
        <v>26</v>
      </c>
      <c r="W19" s="317">
        <f>CSSD20.3!AJ37</f>
        <v>1</v>
      </c>
      <c r="X19" s="321">
        <f>CSSD20.3!AK37</f>
        <v>1</v>
      </c>
      <c r="Y19" s="325">
        <f>CSSD20.3!AL37</f>
        <v>0</v>
      </c>
    </row>
    <row r="20" spans="2:25" s="303" customFormat="1" ht="21" customHeight="1">
      <c r="B20" s="300">
        <v>15</v>
      </c>
      <c r="C20" s="309" t="s">
        <v>2736</v>
      </c>
      <c r="D20" s="203">
        <v>35</v>
      </c>
      <c r="E20" s="314">
        <f>TBN19.1!AJ42</f>
        <v>2</v>
      </c>
      <c r="F20" s="318">
        <f>TBN19.1!AK42</f>
        <v>3</v>
      </c>
      <c r="G20" s="322">
        <f>TBN19.1!AL42</f>
        <v>1</v>
      </c>
      <c r="H20" s="389"/>
      <c r="I20" s="390"/>
      <c r="J20" s="390"/>
      <c r="K20" s="390"/>
      <c r="L20" s="390"/>
      <c r="M20" s="391"/>
      <c r="N20" s="300">
        <v>15</v>
      </c>
      <c r="O20" s="302" t="s">
        <v>2751</v>
      </c>
      <c r="P20" s="300">
        <v>23</v>
      </c>
      <c r="Q20" s="316">
        <f>PCMT20!AJ30</f>
        <v>18</v>
      </c>
      <c r="R20" s="320">
        <f>PCMT20!AK30</f>
        <v>0</v>
      </c>
      <c r="S20" s="324">
        <f>PCMT20!AL30</f>
        <v>1</v>
      </c>
      <c r="T20" s="393"/>
      <c r="U20" s="394"/>
      <c r="V20" s="394"/>
      <c r="W20" s="394"/>
      <c r="X20" s="394"/>
      <c r="Y20" s="395"/>
    </row>
    <row r="21" spans="2:25" s="305" customFormat="1" ht="19.5">
      <c r="B21" s="392" t="s">
        <v>2793</v>
      </c>
      <c r="C21" s="392"/>
      <c r="D21" s="392"/>
      <c r="E21" s="392"/>
      <c r="F21" s="392"/>
      <c r="G21" s="392"/>
      <c r="H21" s="392" t="s">
        <v>2794</v>
      </c>
      <c r="I21" s="392"/>
      <c r="J21" s="392"/>
      <c r="K21" s="392"/>
      <c r="L21" s="392"/>
      <c r="M21" s="392"/>
      <c r="N21" s="392" t="s">
        <v>2795</v>
      </c>
      <c r="O21" s="392"/>
      <c r="P21" s="392"/>
      <c r="Q21" s="392"/>
      <c r="R21" s="392"/>
      <c r="S21" s="392"/>
      <c r="T21" s="392" t="s">
        <v>2796</v>
      </c>
      <c r="U21" s="392"/>
      <c r="V21" s="392"/>
      <c r="W21" s="392"/>
      <c r="X21" s="392"/>
      <c r="Y21" s="392"/>
    </row>
    <row r="22" spans="2:25" s="328" customFormat="1" ht="23.25">
      <c r="B22" s="360" t="str">
        <f>"Tổng HS vắng không phép "&amp;SUM(E6:E11)+SUM(Q6:Q11)</f>
        <v>Tổng HS vắng không phép 111</v>
      </c>
      <c r="C22" s="361"/>
      <c r="D22" s="361"/>
      <c r="E22" s="361"/>
      <c r="F22" s="361"/>
      <c r="G22" s="362"/>
      <c r="H22" s="360" t="str">
        <f>"Tổng HS vắng không phép " &amp;SUM(E12:E19)+SUM(Q12:Q17)</f>
        <v>Tổng HS vắng không phép 76</v>
      </c>
      <c r="I22" s="361"/>
      <c r="J22" s="361"/>
      <c r="K22" s="361"/>
      <c r="L22" s="361"/>
      <c r="M22" s="362"/>
      <c r="N22" s="360" t="str">
        <f>"Tổng HS vắng không phép "&amp; SUM(K9:K16)+SUM(Q18:Q20)+SUM(W6:W10)</f>
        <v>Tổng HS vắng không phép 142</v>
      </c>
      <c r="O22" s="361"/>
      <c r="P22" s="361"/>
      <c r="Q22" s="361"/>
      <c r="R22" s="361"/>
      <c r="S22" s="362"/>
      <c r="T22" s="396" t="str">
        <f>"Tổng HS vắng không phép "&amp;SUM(K6:K8)+SUM(W11:W19)+E20</f>
        <v>Tổng HS vắng không phép 93</v>
      </c>
      <c r="U22" s="396"/>
      <c r="V22" s="396"/>
      <c r="W22" s="396"/>
      <c r="X22" s="396"/>
      <c r="Y22" s="396"/>
    </row>
    <row r="23" spans="2:25" ht="19.5">
      <c r="B23" s="363" t="str">
        <f>"Tổng HS vắng có phép "&amp;SUM(F6:F11)+SUM(R6:R11)</f>
        <v>Tổng HS vắng có phép 36</v>
      </c>
      <c r="C23" s="364"/>
      <c r="D23" s="364"/>
      <c r="E23" s="364"/>
      <c r="F23" s="364"/>
      <c r="G23" s="365"/>
      <c r="H23" s="363" t="str">
        <f>"Tổng HS vắng có phép " &amp;SUM(F13:F19)+SUM(R12:R17)</f>
        <v>Tổng HS vắng có phép 68</v>
      </c>
      <c r="I23" s="364"/>
      <c r="J23" s="364"/>
      <c r="K23" s="364"/>
      <c r="L23" s="364"/>
      <c r="M23" s="365"/>
      <c r="N23" s="363" t="str">
        <f>"Tổng HS vắng có phép "&amp; SUM(L9:L16)+SUM(R18:R20)+SUM(X6:X10)</f>
        <v>Tổng HS vắng có phép 30</v>
      </c>
      <c r="O23" s="364"/>
      <c r="P23" s="364"/>
      <c r="Q23" s="364"/>
      <c r="R23" s="364"/>
      <c r="S23" s="365"/>
      <c r="T23" s="397" t="str">
        <f>"Tổng HS vắng có phép "&amp;SUM(L6:L8)+SUM(X11:X19)+F20</f>
        <v>Tổng HS vắng có phép 32</v>
      </c>
      <c r="U23" s="397"/>
      <c r="V23" s="397"/>
      <c r="W23" s="397"/>
      <c r="X23" s="397"/>
      <c r="Y23" s="397"/>
    </row>
    <row r="24" spans="2:25" ht="19.5">
      <c r="B24" s="399" t="str">
        <f>"Tổng HS đi học trễ "&amp;SUM(G6:G11)+SUM(S6:S11)</f>
        <v>Tổng HS đi học trễ 33</v>
      </c>
      <c r="C24" s="400"/>
      <c r="D24" s="400"/>
      <c r="E24" s="400"/>
      <c r="F24" s="400"/>
      <c r="G24" s="401"/>
      <c r="H24" s="399" t="str">
        <f>"Tổng HS đi học trễ " &amp;SUM(G12:G19)+SUM(S12:S17)</f>
        <v>Tổng HS đi học trễ 38</v>
      </c>
      <c r="I24" s="400"/>
      <c r="J24" s="400"/>
      <c r="K24" s="400"/>
      <c r="L24" s="400"/>
      <c r="M24" s="401"/>
      <c r="N24" s="399" t="str">
        <f>"Tổng HS đi học trễ "&amp; SUM(L9:L16)+SUM(S18:S20)+SUM(Y6:Y10)</f>
        <v>Tổng HS đi học trễ 22</v>
      </c>
      <c r="O24" s="400"/>
      <c r="P24" s="400"/>
      <c r="Q24" s="400"/>
      <c r="R24" s="400"/>
      <c r="S24" s="401"/>
      <c r="T24" s="398" t="str">
        <f>"Tổng HS đi học trễ "&amp;SUM(M6:M8)+SUM(X11:Y19)+G20</f>
        <v>Tổng HS đi học trễ 49</v>
      </c>
      <c r="U24" s="398"/>
      <c r="V24" s="398"/>
      <c r="W24" s="398"/>
      <c r="X24" s="398"/>
      <c r="Y24" s="398"/>
    </row>
    <row r="25" spans="2:25" ht="25.5" customHeight="1">
      <c r="B25" s="380" t="str">
        <f>"Tổng số buổi học sinh vắng học không phép trong tháng 01: " &amp;SUM(E6:E20)+SUM(K6:K16)+SUM(Q6:Q20)+SUM(W6:W19)</f>
        <v>Tổng số buổi học sinh vắng học không phép trong tháng 01: 422</v>
      </c>
      <c r="C25" s="381"/>
      <c r="D25" s="381"/>
      <c r="E25" s="381"/>
      <c r="F25" s="381"/>
      <c r="G25" s="381"/>
      <c r="H25" s="381"/>
      <c r="I25" s="381"/>
      <c r="J25" s="381"/>
      <c r="K25" s="381"/>
      <c r="L25" s="381"/>
      <c r="M25" s="381"/>
      <c r="N25" s="381"/>
      <c r="O25" s="381"/>
      <c r="P25" s="381"/>
      <c r="Q25" s="381"/>
      <c r="R25" s="381"/>
      <c r="S25" s="381"/>
      <c r="T25" s="381"/>
      <c r="U25" s="381"/>
      <c r="V25" s="381"/>
      <c r="W25" s="381"/>
      <c r="X25" s="381"/>
      <c r="Y25" s="382"/>
    </row>
    <row r="26" spans="2:25" ht="20.25">
      <c r="B26" s="375" t="str">
        <f>"Tổng số buổi học sinh vắng học có phép trong tháng 01: " &amp;SUM(F6:F20)+SUM(L6:L16)+SUM(R6:R20)+SUM(X6:X19)</f>
        <v>Tổng số buổi học sinh vắng học có phép trong tháng 01: 172</v>
      </c>
      <c r="C26" s="376"/>
      <c r="D26" s="376"/>
      <c r="E26" s="376"/>
      <c r="F26" s="376"/>
      <c r="G26" s="376"/>
      <c r="H26" s="376"/>
      <c r="I26" s="376"/>
      <c r="J26" s="376"/>
      <c r="K26" s="376"/>
      <c r="L26" s="376"/>
      <c r="M26" s="376"/>
      <c r="N26" s="376"/>
      <c r="O26" s="376"/>
      <c r="P26" s="376"/>
      <c r="Q26" s="376"/>
      <c r="R26" s="376"/>
      <c r="S26" s="376"/>
      <c r="T26" s="350"/>
      <c r="U26" s="350"/>
      <c r="V26" s="350"/>
      <c r="W26" s="350"/>
      <c r="X26" s="350"/>
      <c r="Y26" s="351"/>
    </row>
    <row r="27" spans="2:25" ht="20.25">
      <c r="B27" s="372" t="str">
        <f>"Tổng số buổi học sinh đi học trễ trong tháng 01: " &amp;SUM(G6:G20)+SUM(M6:M16)+SUM(S6:S20)+SUM(Y6:Y19)</f>
        <v>Tổng số buổi học sinh đi học trễ trong tháng 01: 131</v>
      </c>
      <c r="C27" s="373"/>
      <c r="D27" s="373"/>
      <c r="E27" s="373"/>
      <c r="F27" s="373"/>
      <c r="G27" s="373"/>
      <c r="H27" s="373"/>
      <c r="I27" s="373"/>
      <c r="J27" s="373"/>
      <c r="K27" s="373"/>
      <c r="L27" s="373"/>
      <c r="M27" s="373"/>
      <c r="N27" s="373"/>
      <c r="O27" s="373"/>
      <c r="P27" s="373"/>
      <c r="Q27" s="373"/>
      <c r="R27" s="373"/>
      <c r="S27" s="373"/>
      <c r="T27" s="373"/>
      <c r="U27" s="373"/>
      <c r="V27" s="373"/>
      <c r="W27" s="373"/>
      <c r="X27" s="373"/>
      <c r="Y27" s="374"/>
    </row>
    <row r="28" spans="2:25">
      <c r="O28" s="297"/>
    </row>
    <row r="30" spans="2:25">
      <c r="C30" s="297"/>
      <c r="D30" s="297"/>
      <c r="E30" s="297"/>
      <c r="F30" s="297"/>
      <c r="G30" s="297"/>
      <c r="H30" s="297"/>
      <c r="O30" s="297"/>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41"/>
  <sheetViews>
    <sheetView topLeftCell="B13" zoomScale="85" zoomScaleNormal="85" workbookViewId="0">
      <selection activeCell="P34" sqref="P34"/>
    </sheetView>
  </sheetViews>
  <sheetFormatPr defaultRowHeight="12"/>
  <cols>
    <col min="1" max="1" width="6" bestFit="1" customWidth="1"/>
    <col min="2" max="2" width="18.5" bestFit="1" customWidth="1"/>
    <col min="3" max="3" width="23.625" customWidth="1"/>
    <col min="4" max="4" width="8.5" customWidth="1"/>
    <col min="5" max="10" width="4" customWidth="1"/>
    <col min="11" max="11" width="4" style="121" customWidth="1"/>
    <col min="12" max="35" width="4" customWidth="1"/>
    <col min="36" max="36" width="4.5" bestFit="1" customWidth="1"/>
    <col min="37" max="38" width="4" bestFit="1" customWidth="1"/>
  </cols>
  <sheetData>
    <row r="1" spans="1:38" s="24" customFormat="1"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s="24" customFormat="1"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s="24" customFormat="1" ht="31.5" customHeight="1">
      <c r="A3" s="433" t="s">
        <v>903</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s="24" customFormat="1" ht="22.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3">
        <v>2010120035</v>
      </c>
      <c r="C8" s="74" t="s">
        <v>848</v>
      </c>
      <c r="D8" s="75" t="s">
        <v>40</v>
      </c>
      <c r="E8" s="110"/>
      <c r="F8" s="110"/>
      <c r="G8" s="110"/>
      <c r="H8" s="110"/>
      <c r="I8" s="110"/>
      <c r="J8" s="111"/>
      <c r="K8" s="110"/>
      <c r="L8" s="110"/>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6">
        <f t="shared" si="3"/>
        <v>0</v>
      </c>
      <c r="AL9" s="336">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row>
    <row r="11" spans="1:38" s="1" customFormat="1" ht="21" customHeight="1">
      <c r="A11" s="5">
        <v>5</v>
      </c>
      <c r="B11" s="73" t="s">
        <v>855</v>
      </c>
      <c r="C11" s="74" t="s">
        <v>856</v>
      </c>
      <c r="D11" s="75" t="s">
        <v>136</v>
      </c>
      <c r="E11" s="110"/>
      <c r="F11" s="110"/>
      <c r="G11" s="110"/>
      <c r="H11" s="110"/>
      <c r="I11" s="110"/>
      <c r="J11" s="111"/>
      <c r="K11" s="110"/>
      <c r="L11" s="110"/>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36">
        <f t="shared" si="3"/>
        <v>0</v>
      </c>
      <c r="AL11" s="336">
        <f t="shared" si="4"/>
        <v>0</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row>
    <row r="15" spans="1:38" s="1" customFormat="1" ht="21" customHeight="1">
      <c r="A15" s="5">
        <v>9</v>
      </c>
      <c r="B15" s="73" t="s">
        <v>859</v>
      </c>
      <c r="C15" s="74" t="s">
        <v>860</v>
      </c>
      <c r="D15" s="75" t="s">
        <v>14</v>
      </c>
      <c r="E15" s="110"/>
      <c r="F15" s="110"/>
      <c r="G15" s="110"/>
      <c r="H15" s="110"/>
      <c r="I15" s="110"/>
      <c r="J15" s="111"/>
      <c r="K15" s="110" t="s">
        <v>6</v>
      </c>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36">
        <f t="shared" si="3"/>
        <v>0</v>
      </c>
      <c r="AL15" s="336">
        <f t="shared" si="4"/>
        <v>0</v>
      </c>
    </row>
    <row r="16" spans="1:38" s="1" customFormat="1" ht="21" customHeight="1">
      <c r="A16" s="5">
        <v>10</v>
      </c>
      <c r="B16" s="73" t="s">
        <v>861</v>
      </c>
      <c r="C16" s="74" t="s">
        <v>862</v>
      </c>
      <c r="D16" s="75" t="s">
        <v>114</v>
      </c>
      <c r="E16" s="110"/>
      <c r="F16" s="110"/>
      <c r="G16" s="110"/>
      <c r="H16" s="110"/>
      <c r="I16" s="110" t="s">
        <v>6</v>
      </c>
      <c r="J16" s="111"/>
      <c r="K16" s="110" t="s">
        <v>6</v>
      </c>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2</v>
      </c>
      <c r="AK16" s="336">
        <f t="shared" si="3"/>
        <v>0</v>
      </c>
      <c r="AL16" s="336">
        <f t="shared" si="4"/>
        <v>0</v>
      </c>
    </row>
    <row r="17" spans="1:41" s="1" customFormat="1" ht="21" customHeight="1">
      <c r="A17" s="5">
        <v>11</v>
      </c>
      <c r="B17" s="73">
        <v>2010120038</v>
      </c>
      <c r="C17" s="74" t="s">
        <v>886</v>
      </c>
      <c r="D17" s="75" t="s">
        <v>887</v>
      </c>
      <c r="E17" s="110"/>
      <c r="F17" s="110"/>
      <c r="G17" s="110"/>
      <c r="H17" s="110"/>
      <c r="I17" s="110"/>
      <c r="J17" s="111"/>
      <c r="K17" s="110" t="s">
        <v>8</v>
      </c>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row>
    <row r="18" spans="1:41" s="1" customFormat="1" ht="21" customHeight="1">
      <c r="A18" s="5">
        <v>12</v>
      </c>
      <c r="B18" s="73" t="s">
        <v>863</v>
      </c>
      <c r="C18" s="74" t="s">
        <v>864</v>
      </c>
      <c r="D18" s="75" t="s">
        <v>94</v>
      </c>
      <c r="E18" s="110"/>
      <c r="F18" s="110"/>
      <c r="G18" s="110"/>
      <c r="H18" s="110"/>
      <c r="I18" s="110" t="s">
        <v>6</v>
      </c>
      <c r="J18" s="111"/>
      <c r="K18" s="110"/>
      <c r="L18" s="110"/>
      <c r="M18" s="112"/>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1</v>
      </c>
      <c r="AK18" s="336">
        <f t="shared" si="3"/>
        <v>0</v>
      </c>
      <c r="AL18" s="336">
        <f t="shared" si="4"/>
        <v>0</v>
      </c>
      <c r="AM18" s="16"/>
      <c r="AN18"/>
      <c r="AO18"/>
    </row>
    <row r="19" spans="1:41" s="1" customFormat="1" ht="21" customHeight="1">
      <c r="A19" s="5">
        <v>13</v>
      </c>
      <c r="B19" s="73">
        <v>2010120039</v>
      </c>
      <c r="C19" s="74" t="s">
        <v>888</v>
      </c>
      <c r="D19" s="75" t="s">
        <v>52</v>
      </c>
      <c r="E19" s="110"/>
      <c r="F19" s="110"/>
      <c r="G19" s="110"/>
      <c r="H19" s="110"/>
      <c r="I19" s="110" t="s">
        <v>8</v>
      </c>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6">
        <f t="shared" si="3"/>
        <v>0</v>
      </c>
      <c r="AL19" s="336">
        <f t="shared" si="4"/>
        <v>1</v>
      </c>
    </row>
    <row r="20" spans="1:41" s="1" customFormat="1" ht="21" customHeight="1">
      <c r="A20" s="5">
        <v>14</v>
      </c>
      <c r="B20" s="73" t="s">
        <v>663</v>
      </c>
      <c r="C20" s="74" t="s">
        <v>664</v>
      </c>
      <c r="D20" s="75" t="s">
        <v>52</v>
      </c>
      <c r="E20" s="110"/>
      <c r="F20" s="110"/>
      <c r="G20" s="110"/>
      <c r="H20" s="110"/>
      <c r="I20" s="110"/>
      <c r="J20" s="111"/>
      <c r="K20" s="110" t="s">
        <v>6</v>
      </c>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6">
        <f t="shared" si="3"/>
        <v>0</v>
      </c>
      <c r="AL20" s="336">
        <f t="shared" si="4"/>
        <v>0</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6">
        <f t="shared" si="3"/>
        <v>0</v>
      </c>
      <c r="AL21" s="336">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row>
    <row r="23" spans="1:41" s="1" customFormat="1" ht="21" customHeight="1">
      <c r="A23" s="5">
        <v>17</v>
      </c>
      <c r="B23" s="73" t="s">
        <v>672</v>
      </c>
      <c r="C23" s="74" t="s">
        <v>673</v>
      </c>
      <c r="D23" s="75" t="s">
        <v>55</v>
      </c>
      <c r="E23" s="110"/>
      <c r="F23" s="110"/>
      <c r="G23" s="110"/>
      <c r="H23" s="110"/>
      <c r="I23" s="110"/>
      <c r="J23" s="111"/>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row>
    <row r="24" spans="1:41" s="1" customFormat="1" ht="21" customHeight="1">
      <c r="A24" s="5">
        <v>18</v>
      </c>
      <c r="B24" s="73" t="s">
        <v>868</v>
      </c>
      <c r="C24" s="74" t="s">
        <v>869</v>
      </c>
      <c r="D24" s="75" t="s">
        <v>363</v>
      </c>
      <c r="E24" s="110"/>
      <c r="F24" s="110"/>
      <c r="G24" s="110"/>
      <c r="H24" s="110"/>
      <c r="I24" s="110" t="s">
        <v>8</v>
      </c>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1</v>
      </c>
    </row>
    <row r="25" spans="1:41" s="1" customFormat="1" ht="21" customHeight="1">
      <c r="A25" s="5">
        <v>19</v>
      </c>
      <c r="B25" s="73" t="s">
        <v>678</v>
      </c>
      <c r="C25" s="74" t="s">
        <v>670</v>
      </c>
      <c r="D25" s="75" t="s">
        <v>281</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36">
        <f t="shared" si="3"/>
        <v>0</v>
      </c>
      <c r="AL26" s="336">
        <f t="shared" si="4"/>
        <v>0</v>
      </c>
    </row>
    <row r="27" spans="1:41" s="1" customFormat="1" ht="21" customHeight="1">
      <c r="A27" s="5">
        <v>21</v>
      </c>
      <c r="B27" s="73" t="s">
        <v>688</v>
      </c>
      <c r="C27" s="74" t="s">
        <v>133</v>
      </c>
      <c r="D27" s="75" t="s">
        <v>44</v>
      </c>
      <c r="E27" s="110"/>
      <c r="F27" s="110"/>
      <c r="G27" s="110"/>
      <c r="H27" s="110"/>
      <c r="I27" s="110" t="s">
        <v>6</v>
      </c>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1</v>
      </c>
      <c r="AK27" s="336">
        <f t="shared" si="3"/>
        <v>0</v>
      </c>
      <c r="AL27" s="336">
        <f t="shared" si="4"/>
        <v>0</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0</v>
      </c>
      <c r="AL28" s="336">
        <f t="shared" si="4"/>
        <v>0</v>
      </c>
    </row>
    <row r="29" spans="1:41" s="1" customFormat="1" ht="21.75" customHeight="1">
      <c r="A29" s="5">
        <v>23</v>
      </c>
      <c r="B29" s="73" t="s">
        <v>691</v>
      </c>
      <c r="C29" s="74" t="s">
        <v>692</v>
      </c>
      <c r="D29" s="75" t="s">
        <v>693</v>
      </c>
      <c r="E29" s="105"/>
      <c r="F29" s="100"/>
      <c r="G29" s="99"/>
      <c r="H29" s="99"/>
      <c r="I29" s="100"/>
      <c r="J29" s="99"/>
      <c r="K29" s="99"/>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36">
        <f t="shared" si="3"/>
        <v>0</v>
      </c>
      <c r="AL29" s="336">
        <f t="shared" si="4"/>
        <v>0</v>
      </c>
    </row>
    <row r="30" spans="1:41" s="1" customFormat="1" ht="21" customHeight="1">
      <c r="A30" s="5">
        <v>24</v>
      </c>
      <c r="B30" s="73" t="s">
        <v>879</v>
      </c>
      <c r="C30" s="74" t="s">
        <v>880</v>
      </c>
      <c r="D30" s="75" t="s">
        <v>327</v>
      </c>
      <c r="E30" s="105"/>
      <c r="F30" s="100"/>
      <c r="G30" s="99"/>
      <c r="H30" s="99"/>
      <c r="I30" s="100"/>
      <c r="J30" s="99"/>
      <c r="K30" s="99" t="s">
        <v>8</v>
      </c>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36">
        <f t="shared" si="3"/>
        <v>0</v>
      </c>
      <c r="AL30" s="336">
        <f t="shared" si="4"/>
        <v>1</v>
      </c>
    </row>
    <row r="31" spans="1:41" s="1" customFormat="1" ht="21" customHeight="1">
      <c r="A31" s="5">
        <v>25</v>
      </c>
      <c r="B31" s="73">
        <v>2010120036</v>
      </c>
      <c r="C31" s="74" t="s">
        <v>884</v>
      </c>
      <c r="D31" s="75" t="s">
        <v>885</v>
      </c>
      <c r="E31" s="94"/>
      <c r="F31" s="95"/>
      <c r="G31" s="96"/>
      <c r="H31" s="96"/>
      <c r="I31" s="95"/>
      <c r="J31" s="96"/>
      <c r="K31" s="96"/>
      <c r="L31" s="96"/>
      <c r="M31" s="100"/>
      <c r="N31" s="96"/>
      <c r="O31" s="96"/>
      <c r="P31" s="96"/>
      <c r="Q31" s="96"/>
      <c r="R31" s="96"/>
      <c r="S31" s="96"/>
      <c r="T31" s="96"/>
      <c r="U31" s="96"/>
      <c r="V31" s="96"/>
      <c r="W31" s="95"/>
      <c r="X31" s="95"/>
      <c r="Y31" s="95"/>
      <c r="Z31" s="96"/>
      <c r="AA31" s="95"/>
      <c r="AB31" s="96"/>
      <c r="AC31" s="95"/>
      <c r="AD31" s="96"/>
      <c r="AE31" s="96"/>
      <c r="AF31" s="96"/>
      <c r="AG31" s="96"/>
      <c r="AH31" s="96"/>
      <c r="AI31" s="96"/>
      <c r="AJ31" s="19">
        <f t="shared" si="2"/>
        <v>0</v>
      </c>
      <c r="AK31" s="336">
        <f t="shared" si="3"/>
        <v>0</v>
      </c>
      <c r="AL31" s="336">
        <f t="shared" si="4"/>
        <v>0</v>
      </c>
    </row>
    <row r="32" spans="1:41" s="1" customFormat="1" ht="21" customHeight="1">
      <c r="A32" s="5">
        <v>26</v>
      </c>
      <c r="B32" s="73" t="s">
        <v>698</v>
      </c>
      <c r="C32" s="74" t="s">
        <v>699</v>
      </c>
      <c r="D32" s="75" t="s">
        <v>700</v>
      </c>
      <c r="E32" s="94"/>
      <c r="F32" s="95"/>
      <c r="G32" s="96"/>
      <c r="H32" s="96"/>
      <c r="I32" s="95"/>
      <c r="J32" s="96"/>
      <c r="K32" s="96"/>
      <c r="L32" s="96"/>
      <c r="M32" s="100"/>
      <c r="N32" s="96"/>
      <c r="O32" s="96"/>
      <c r="P32" s="96"/>
      <c r="Q32" s="96"/>
      <c r="R32" s="96"/>
      <c r="S32" s="96"/>
      <c r="T32" s="96"/>
      <c r="U32" s="96"/>
      <c r="V32" s="96"/>
      <c r="W32" s="95"/>
      <c r="X32" s="95"/>
      <c r="Y32" s="95"/>
      <c r="Z32" s="96"/>
      <c r="AA32" s="95"/>
      <c r="AB32" s="96"/>
      <c r="AC32" s="95"/>
      <c r="AD32" s="96"/>
      <c r="AE32" s="96"/>
      <c r="AF32" s="96"/>
      <c r="AG32" s="96"/>
      <c r="AH32" s="96"/>
      <c r="AI32" s="96"/>
      <c r="AJ32" s="19">
        <f t="shared" si="2"/>
        <v>0</v>
      </c>
      <c r="AK32" s="336">
        <f t="shared" si="3"/>
        <v>0</v>
      </c>
      <c r="AL32" s="336">
        <f t="shared" si="4"/>
        <v>0</v>
      </c>
    </row>
    <row r="33" spans="1:40" s="1" customFormat="1" ht="21" customHeight="1">
      <c r="A33" s="5">
        <v>27</v>
      </c>
      <c r="B33" s="73" t="s">
        <v>701</v>
      </c>
      <c r="C33" s="74" t="s">
        <v>702</v>
      </c>
      <c r="D33" s="75" t="s">
        <v>455</v>
      </c>
      <c r="E33" s="105"/>
      <c r="F33" s="100"/>
      <c r="G33" s="99"/>
      <c r="H33" s="99"/>
      <c r="I33" s="100"/>
      <c r="J33" s="99"/>
      <c r="K33" s="99"/>
      <c r="L33" s="99"/>
      <c r="M33" s="100"/>
      <c r="N33" s="99"/>
      <c r="O33" s="99"/>
      <c r="P33" s="99"/>
      <c r="Q33" s="99"/>
      <c r="R33" s="99"/>
      <c r="S33" s="99"/>
      <c r="T33" s="99"/>
      <c r="U33" s="99"/>
      <c r="V33" s="99"/>
      <c r="W33" s="100"/>
      <c r="X33" s="100"/>
      <c r="Y33" s="100"/>
      <c r="Z33" s="99"/>
      <c r="AA33" s="100"/>
      <c r="AB33" s="99"/>
      <c r="AC33" s="100"/>
      <c r="AD33" s="99"/>
      <c r="AE33" s="99"/>
      <c r="AF33" s="99"/>
      <c r="AG33" s="99"/>
      <c r="AH33" s="99"/>
      <c r="AI33" s="99"/>
      <c r="AJ33" s="19">
        <f t="shared" si="2"/>
        <v>0</v>
      </c>
      <c r="AK33" s="336">
        <f t="shared" si="3"/>
        <v>0</v>
      </c>
      <c r="AL33" s="336">
        <f t="shared" si="4"/>
        <v>0</v>
      </c>
    </row>
    <row r="34" spans="1:40" s="1" customFormat="1" ht="21" customHeight="1">
      <c r="A34" s="5">
        <v>28</v>
      </c>
      <c r="B34" s="73" t="s">
        <v>703</v>
      </c>
      <c r="C34" s="74" t="s">
        <v>335</v>
      </c>
      <c r="D34" s="75" t="s">
        <v>68</v>
      </c>
      <c r="E34" s="105"/>
      <c r="F34" s="100"/>
      <c r="G34" s="99"/>
      <c r="H34" s="99"/>
      <c r="I34" s="100"/>
      <c r="J34" s="99"/>
      <c r="K34" s="99" t="s">
        <v>8</v>
      </c>
      <c r="L34" s="99"/>
      <c r="M34" s="100"/>
      <c r="N34" s="99"/>
      <c r="O34" s="99"/>
      <c r="P34" s="99"/>
      <c r="Q34" s="99"/>
      <c r="R34" s="99"/>
      <c r="S34" s="99"/>
      <c r="T34" s="99"/>
      <c r="U34" s="99"/>
      <c r="V34" s="99"/>
      <c r="W34" s="100"/>
      <c r="X34" s="100"/>
      <c r="Y34" s="100"/>
      <c r="Z34" s="99"/>
      <c r="AA34" s="100"/>
      <c r="AB34" s="99"/>
      <c r="AC34" s="100"/>
      <c r="AD34" s="99"/>
      <c r="AE34" s="99"/>
      <c r="AF34" s="99"/>
      <c r="AG34" s="99"/>
      <c r="AH34" s="99"/>
      <c r="AI34" s="99"/>
      <c r="AJ34" s="19">
        <f t="shared" si="2"/>
        <v>0</v>
      </c>
      <c r="AK34" s="336">
        <f t="shared" si="3"/>
        <v>0</v>
      </c>
      <c r="AL34" s="336">
        <f t="shared" si="4"/>
        <v>1</v>
      </c>
    </row>
    <row r="35" spans="1:40" ht="21" customHeight="1">
      <c r="A35" s="5">
        <v>29</v>
      </c>
      <c r="B35" s="73" t="s">
        <v>704</v>
      </c>
      <c r="C35" s="74" t="s">
        <v>705</v>
      </c>
      <c r="D35" s="75" t="s">
        <v>68</v>
      </c>
      <c r="E35" s="105"/>
      <c r="F35" s="100"/>
      <c r="G35" s="99"/>
      <c r="H35" s="99"/>
      <c r="I35" s="100"/>
      <c r="J35" s="99"/>
      <c r="K35" s="99"/>
      <c r="L35" s="99"/>
      <c r="M35" s="100"/>
      <c r="N35" s="99"/>
      <c r="O35" s="99"/>
      <c r="P35" s="99"/>
      <c r="Q35" s="99"/>
      <c r="R35" s="99"/>
      <c r="S35" s="99"/>
      <c r="T35" s="99"/>
      <c r="U35" s="99"/>
      <c r="V35" s="99"/>
      <c r="W35" s="100"/>
      <c r="X35" s="100"/>
      <c r="Y35" s="100"/>
      <c r="Z35" s="99"/>
      <c r="AA35" s="100"/>
      <c r="AB35" s="99"/>
      <c r="AC35" s="100"/>
      <c r="AD35" s="99"/>
      <c r="AE35" s="99"/>
      <c r="AF35" s="99"/>
      <c r="AG35" s="99"/>
      <c r="AH35" s="99"/>
      <c r="AI35" s="99"/>
      <c r="AJ35" s="19">
        <f t="shared" si="2"/>
        <v>0</v>
      </c>
      <c r="AK35" s="336">
        <f t="shared" si="3"/>
        <v>0</v>
      </c>
      <c r="AL35" s="336">
        <f t="shared" si="4"/>
        <v>0</v>
      </c>
    </row>
    <row r="36" spans="1:40" ht="21" customHeight="1">
      <c r="A36" s="5">
        <v>30</v>
      </c>
      <c r="B36" s="73" t="s">
        <v>708</v>
      </c>
      <c r="C36" s="74" t="s">
        <v>709</v>
      </c>
      <c r="D36" s="75" t="s">
        <v>89</v>
      </c>
      <c r="E36" s="94"/>
      <c r="F36" s="95"/>
      <c r="G36" s="96"/>
      <c r="H36" s="96"/>
      <c r="I36" s="95" t="s">
        <v>6</v>
      </c>
      <c r="J36" s="96"/>
      <c r="K36" s="96"/>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1</v>
      </c>
      <c r="AK36" s="336">
        <f t="shared" si="3"/>
        <v>0</v>
      </c>
      <c r="AL36" s="336">
        <f t="shared" si="4"/>
        <v>0</v>
      </c>
    </row>
    <row r="37" spans="1:40" ht="21" customHeight="1">
      <c r="A37" s="448" t="s">
        <v>10</v>
      </c>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114">
        <f>SUM(AJ7:AJ36)</f>
        <v>7</v>
      </c>
      <c r="AK37" s="114">
        <f>SUM(AK7:AK36)</f>
        <v>0</v>
      </c>
      <c r="AL37" s="114">
        <f>SUM(AL7:AL36)</f>
        <v>5</v>
      </c>
    </row>
    <row r="38" spans="1:40" s="25" customFormat="1" ht="21" customHeight="1">
      <c r="A38" s="437" t="s">
        <v>2804</v>
      </c>
      <c r="B38" s="438"/>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9"/>
      <c r="AM38" s="338"/>
      <c r="AN38" s="338"/>
    </row>
    <row r="39" spans="1:40" ht="19.5">
      <c r="C39" s="440"/>
      <c r="D39" s="440"/>
      <c r="E39" s="440"/>
      <c r="F39" s="440"/>
      <c r="G39" s="440"/>
      <c r="H39" s="18"/>
      <c r="I39" s="18"/>
      <c r="J39" s="18"/>
      <c r="K39" s="547"/>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40"/>
      <c r="D40" s="440"/>
      <c r="E40" s="440"/>
      <c r="H40" s="18"/>
      <c r="I40" s="18"/>
      <c r="J40" s="18"/>
      <c r="K40" s="547"/>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40"/>
      <c r="D41" s="440"/>
      <c r="E41" s="16"/>
      <c r="H41" s="18"/>
      <c r="I41" s="18"/>
      <c r="J41" s="18"/>
      <c r="K41" s="547"/>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C41:D41"/>
    <mergeCell ref="A37:AI37"/>
    <mergeCell ref="C39:G39"/>
    <mergeCell ref="C40:E40"/>
    <mergeCell ref="A38:AL38"/>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6">
    <cfRule type="expression" dxfId="1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1"/>
  <sheetViews>
    <sheetView topLeftCell="A14" zoomScaleNormal="100" workbookViewId="0">
      <selection activeCell="J16" sqref="J16"/>
    </sheetView>
  </sheetViews>
  <sheetFormatPr defaultRowHeight="12"/>
  <cols>
    <col min="1" max="1" width="6.375" customWidth="1"/>
    <col min="2" max="2" width="17.375" customWidth="1"/>
    <col min="3" max="3" width="27" customWidth="1"/>
    <col min="4" max="4" width="11.375" customWidth="1"/>
    <col min="5" max="35" width="4" customWidth="1"/>
    <col min="36" max="38" width="5.5" customWidth="1"/>
  </cols>
  <sheetData>
    <row r="1" spans="1:38" s="24" customFormat="1"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s="24" customFormat="1"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s="24" customFormat="1" ht="31.5" customHeight="1">
      <c r="A3" s="433" t="s">
        <v>904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t="s">
        <v>6</v>
      </c>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19">
        <f t="shared" si="2"/>
        <v>1</v>
      </c>
      <c r="AK11" s="336">
        <f t="shared" si="3"/>
        <v>0</v>
      </c>
      <c r="AL11" s="336">
        <f t="shared" si="4"/>
        <v>0</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0</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9">
        <f t="shared" si="2"/>
        <v>0</v>
      </c>
      <c r="AK15" s="336">
        <f t="shared" si="3"/>
        <v>0</v>
      </c>
      <c r="AL15" s="336">
        <f t="shared" si="4"/>
        <v>0</v>
      </c>
    </row>
    <row r="16" spans="1:38" s="69" customFormat="1" ht="21" customHeight="1">
      <c r="A16" s="77">
        <v>10</v>
      </c>
      <c r="B16" s="62" t="s">
        <v>153</v>
      </c>
      <c r="C16" s="63" t="s">
        <v>154</v>
      </c>
      <c r="D16" s="64" t="s">
        <v>52</v>
      </c>
      <c r="E16" s="85"/>
      <c r="F16" s="85"/>
      <c r="G16" s="85"/>
      <c r="H16" s="85" t="s">
        <v>6</v>
      </c>
      <c r="I16" s="85"/>
      <c r="J16" s="85" t="s">
        <v>6</v>
      </c>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19">
        <f t="shared" si="2"/>
        <v>2</v>
      </c>
      <c r="AK16" s="336">
        <f t="shared" si="3"/>
        <v>0</v>
      </c>
      <c r="AL16" s="336">
        <f t="shared" si="4"/>
        <v>0</v>
      </c>
    </row>
    <row r="17" spans="1:38" s="69" customFormat="1" ht="21" customHeight="1">
      <c r="A17" s="77">
        <v>11</v>
      </c>
      <c r="B17" s="62" t="s">
        <v>151</v>
      </c>
      <c r="C17" s="63" t="s">
        <v>152</v>
      </c>
      <c r="D17" s="64" t="s">
        <v>52</v>
      </c>
      <c r="E17" s="85"/>
      <c r="F17" s="85"/>
      <c r="G17" s="85"/>
      <c r="H17" s="85"/>
      <c r="I17" s="85" t="s">
        <v>8</v>
      </c>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1</v>
      </c>
    </row>
    <row r="18" spans="1:38" s="69" customFormat="1" ht="21" customHeight="1">
      <c r="A18" s="77">
        <v>12</v>
      </c>
      <c r="B18" s="62" t="s">
        <v>157</v>
      </c>
      <c r="C18" s="63" t="s">
        <v>158</v>
      </c>
      <c r="D18" s="64" t="s">
        <v>85</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0</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19">
        <f t="shared" si="2"/>
        <v>0</v>
      </c>
      <c r="AK19" s="336">
        <f t="shared" si="3"/>
        <v>0</v>
      </c>
      <c r="AL19" s="336">
        <f t="shared" si="4"/>
        <v>0</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19">
        <f t="shared" si="2"/>
        <v>0</v>
      </c>
      <c r="AK22" s="336">
        <f t="shared" si="3"/>
        <v>0</v>
      </c>
      <c r="AL22" s="336">
        <f t="shared" si="4"/>
        <v>0</v>
      </c>
    </row>
    <row r="23" spans="1:38" s="69" customFormat="1" ht="21" customHeight="1">
      <c r="A23" s="77">
        <v>17</v>
      </c>
      <c r="B23" s="62" t="s">
        <v>171</v>
      </c>
      <c r="C23" s="63" t="s">
        <v>64</v>
      </c>
      <c r="D23" s="64" t="s">
        <v>55</v>
      </c>
      <c r="E23" s="85"/>
      <c r="F23" s="85" t="s">
        <v>6</v>
      </c>
      <c r="G23" s="85"/>
      <c r="H23" s="85" t="s">
        <v>6</v>
      </c>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19">
        <f t="shared" si="2"/>
        <v>2</v>
      </c>
      <c r="AK23" s="336">
        <f t="shared" si="3"/>
        <v>0</v>
      </c>
      <c r="AL23" s="336">
        <f t="shared" si="4"/>
        <v>0</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0</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t="s">
        <v>8</v>
      </c>
      <c r="J29" s="85"/>
      <c r="K29" s="85"/>
      <c r="L29" s="85"/>
      <c r="M29" s="85"/>
      <c r="N29" s="85"/>
      <c r="O29" s="85"/>
      <c r="P29" s="85"/>
      <c r="Q29" s="85"/>
      <c r="R29" s="85"/>
      <c r="S29" s="85"/>
      <c r="T29" s="85"/>
      <c r="U29" s="140"/>
      <c r="V29" s="85"/>
      <c r="W29" s="85"/>
      <c r="X29" s="85"/>
      <c r="Y29" s="85"/>
      <c r="Z29" s="85"/>
      <c r="AA29" s="85"/>
      <c r="AB29" s="85"/>
      <c r="AC29" s="85"/>
      <c r="AD29" s="85"/>
      <c r="AE29" s="85"/>
      <c r="AF29" s="85"/>
      <c r="AG29" s="85"/>
      <c r="AH29" s="85"/>
      <c r="AI29" s="85"/>
      <c r="AJ29" s="19">
        <f t="shared" si="2"/>
        <v>0</v>
      </c>
      <c r="AK29" s="336">
        <f t="shared" si="3"/>
        <v>0</v>
      </c>
      <c r="AL29" s="336">
        <f t="shared" si="4"/>
        <v>1</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56" t="s">
        <v>912</v>
      </c>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8"/>
      <c r="AJ33" s="19">
        <f t="shared" si="2"/>
        <v>0</v>
      </c>
      <c r="AK33" s="336">
        <f t="shared" si="3"/>
        <v>0</v>
      </c>
      <c r="AL33" s="336">
        <f t="shared" si="4"/>
        <v>0</v>
      </c>
    </row>
    <row r="34" spans="1:41" s="1" customFormat="1" ht="21" customHeight="1">
      <c r="A34" s="448" t="s">
        <v>10</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114">
        <f>SUM(AJ7:AJ32)</f>
        <v>5</v>
      </c>
      <c r="AK34" s="114">
        <f>SUM(AK7:AK32)</f>
        <v>1</v>
      </c>
      <c r="AL34" s="114">
        <f>SUM(AL7:AL32)</f>
        <v>3</v>
      </c>
      <c r="AM34" s="16"/>
      <c r="AN34"/>
      <c r="AO34"/>
    </row>
    <row r="35" spans="1:41" s="25" customFormat="1" ht="21" customHeight="1">
      <c r="A35" s="437" t="s">
        <v>2804</v>
      </c>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9"/>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40"/>
      <c r="D38" s="440"/>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40"/>
      <c r="D39" s="440"/>
      <c r="E39" s="440"/>
      <c r="F39" s="440"/>
      <c r="G39" s="440"/>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40"/>
      <c r="D40" s="440"/>
      <c r="E40" s="440"/>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40"/>
      <c r="D41" s="440"/>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J5:AJ6"/>
    <mergeCell ref="C38:D38"/>
    <mergeCell ref="A34:AI34"/>
    <mergeCell ref="C40:E40"/>
    <mergeCell ref="C41:D41"/>
    <mergeCell ref="C39:G39"/>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2">
    <cfRule type="expression" dxfId="148"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O39"/>
  <sheetViews>
    <sheetView topLeftCell="A2" zoomScale="85" zoomScaleNormal="85" workbookViewId="0">
      <selection activeCell="K20" sqref="K20"/>
    </sheetView>
  </sheetViews>
  <sheetFormatPr defaultRowHeight="12"/>
  <cols>
    <col min="1" max="1" width="7.375" customWidth="1"/>
    <col min="2" max="2" width="17" customWidth="1"/>
    <col min="3" max="3" width="21.375" customWidth="1"/>
    <col min="4" max="4" width="9.125" customWidth="1"/>
    <col min="5" max="35" width="4" customWidth="1"/>
    <col min="36" max="36" width="4.5" bestFit="1" customWidth="1"/>
    <col min="37" max="38" width="4" bestFit="1" customWidth="1"/>
  </cols>
  <sheetData>
    <row r="1" spans="1:38" s="24" customFormat="1"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s="24" customFormat="1"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s="24" customFormat="1" ht="31.5" customHeight="1">
      <c r="A3" s="433" t="s">
        <v>905</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1</v>
      </c>
      <c r="AK14" s="336">
        <f t="shared" si="3"/>
        <v>0</v>
      </c>
      <c r="AL14" s="336">
        <f t="shared" si="4"/>
        <v>0</v>
      </c>
    </row>
    <row r="15" spans="1:38" s="1" customFormat="1" ht="21" customHeight="1">
      <c r="A15" s="76">
        <v>9</v>
      </c>
      <c r="B15" s="115" t="s">
        <v>203</v>
      </c>
      <c r="C15" s="116" t="s">
        <v>204</v>
      </c>
      <c r="D15" s="117" t="s">
        <v>70</v>
      </c>
      <c r="E15" s="118"/>
      <c r="F15" s="119" t="s">
        <v>6</v>
      </c>
      <c r="G15" s="119"/>
      <c r="H15" s="119"/>
      <c r="I15" s="119"/>
      <c r="J15" s="119"/>
      <c r="K15" s="119"/>
      <c r="L15" s="119"/>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1</v>
      </c>
      <c r="AK15" s="336">
        <f t="shared" si="3"/>
        <v>0</v>
      </c>
      <c r="AL15" s="336">
        <f t="shared" si="4"/>
        <v>0</v>
      </c>
    </row>
    <row r="16" spans="1:38" s="1" customFormat="1" ht="21" customHeight="1">
      <c r="A16" s="76">
        <v>10</v>
      </c>
      <c r="B16" s="115" t="s">
        <v>205</v>
      </c>
      <c r="C16" s="116" t="s">
        <v>206</v>
      </c>
      <c r="D16" s="117" t="s">
        <v>14</v>
      </c>
      <c r="E16" s="94"/>
      <c r="F16" s="96"/>
      <c r="G16" s="96"/>
      <c r="H16" s="96"/>
      <c r="I16" s="96"/>
      <c r="J16" s="96" t="s">
        <v>6</v>
      </c>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t="s">
        <v>8</v>
      </c>
      <c r="L20" s="96"/>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1</v>
      </c>
    </row>
    <row r="21" spans="1:41" s="1" customFormat="1" ht="21" customHeight="1">
      <c r="A21" s="76">
        <v>15</v>
      </c>
      <c r="B21" s="115" t="s">
        <v>217</v>
      </c>
      <c r="C21" s="116" t="s">
        <v>218</v>
      </c>
      <c r="D21" s="117" t="s">
        <v>32</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c r="M30" s="99"/>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48" t="s">
        <v>10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114">
        <f>SUM(AJ7:AJ31)</f>
        <v>6</v>
      </c>
      <c r="AK32" s="114">
        <f>SUM(AK7:AK31)</f>
        <v>1</v>
      </c>
      <c r="AL32" s="114">
        <f>SUM(AL7:AL31)</f>
        <v>1</v>
      </c>
      <c r="AM32" s="16"/>
      <c r="AN32"/>
      <c r="AO32"/>
    </row>
    <row r="33" spans="1:40" s="25" customFormat="1" ht="21" customHeight="1">
      <c r="A33" s="437" t="s">
        <v>2804</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9"/>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40"/>
      <c r="D36" s="440"/>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0"/>
      <c r="D37" s="440"/>
      <c r="E37" s="440"/>
      <c r="F37" s="440"/>
      <c r="G37" s="440"/>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40"/>
      <c r="D38" s="440"/>
      <c r="E38" s="440"/>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40"/>
      <c r="D39" s="440"/>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6:D36"/>
    <mergeCell ref="A32:AI32"/>
    <mergeCell ref="C38:E38"/>
    <mergeCell ref="C39:D39"/>
    <mergeCell ref="C37:G37"/>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45"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topLeftCell="A10" zoomScaleNormal="100" workbookViewId="0">
      <selection activeCell="J32" sqref="J32"/>
    </sheetView>
  </sheetViews>
  <sheetFormatPr defaultRowHeight="12"/>
  <cols>
    <col min="1" max="1" width="7.125" customWidth="1"/>
    <col min="2" max="2" width="16.375" style="121" customWidth="1"/>
    <col min="3" max="3" width="23.625" customWidth="1"/>
    <col min="4" max="4" width="10.375" customWidth="1"/>
    <col min="5" max="35" width="4" customWidth="1"/>
    <col min="36" max="38" width="7" customWidth="1"/>
  </cols>
  <sheetData>
    <row r="1" spans="1:38" s="24" customFormat="1"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s="24" customFormat="1"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s="24" customFormat="1" ht="31.5" customHeight="1">
      <c r="A3" s="433" t="s">
        <v>906</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t="s">
        <v>6</v>
      </c>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2</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t="s">
        <v>6</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t="s">
        <v>6</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0</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t="s">
        <v>8</v>
      </c>
      <c r="I16" s="99"/>
      <c r="J16" s="99" t="s">
        <v>6</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2</v>
      </c>
      <c r="AK16" s="336">
        <f t="shared" si="3"/>
        <v>0</v>
      </c>
      <c r="AL16" s="336">
        <f t="shared" si="4"/>
        <v>1</v>
      </c>
    </row>
    <row r="17" spans="1:38" s="1" customFormat="1" ht="21" customHeight="1">
      <c r="A17" s="5">
        <v>11</v>
      </c>
      <c r="B17" s="122" t="s">
        <v>259</v>
      </c>
      <c r="C17" s="123" t="s">
        <v>260</v>
      </c>
      <c r="D17" s="124" t="s">
        <v>75</v>
      </c>
      <c r="E17" s="112"/>
      <c r="F17" s="99" t="s">
        <v>6</v>
      </c>
      <c r="G17" s="99"/>
      <c r="H17" s="99"/>
      <c r="I17" s="99" t="s">
        <v>8</v>
      </c>
      <c r="J17" s="99" t="s">
        <v>8</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2</v>
      </c>
    </row>
    <row r="18" spans="1:38" s="1" customFormat="1" ht="21" customHeight="1">
      <c r="A18" s="5">
        <v>12</v>
      </c>
      <c r="B18" s="122" t="s">
        <v>261</v>
      </c>
      <c r="C18" s="123" t="s">
        <v>211</v>
      </c>
      <c r="D18" s="124" t="s">
        <v>92</v>
      </c>
      <c r="E18" s="112"/>
      <c r="F18" s="99"/>
      <c r="G18" s="99"/>
      <c r="H18" s="99"/>
      <c r="I18" s="99"/>
      <c r="J18" s="99" t="s">
        <v>8</v>
      </c>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1</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t="s">
        <v>8</v>
      </c>
      <c r="I21" s="99"/>
      <c r="J21" s="99" t="s">
        <v>8</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2</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38" s="1" customFormat="1" ht="21" customHeight="1">
      <c r="A24" s="5">
        <v>18</v>
      </c>
      <c r="B24" s="122" t="s">
        <v>272</v>
      </c>
      <c r="C24" s="123" t="s">
        <v>273</v>
      </c>
      <c r="D24" s="124" t="s">
        <v>274</v>
      </c>
      <c r="E24" s="112"/>
      <c r="F24" s="99" t="s">
        <v>6</v>
      </c>
      <c r="G24" s="99"/>
      <c r="H24" s="99" t="s">
        <v>6</v>
      </c>
      <c r="I24" s="99" t="s">
        <v>6</v>
      </c>
      <c r="J24" s="99" t="s">
        <v>6</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4</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t="s">
        <v>8</v>
      </c>
      <c r="I28" s="99"/>
      <c r="J28" s="99" t="s">
        <v>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2</v>
      </c>
    </row>
    <row r="29" spans="1:38" s="1" customFormat="1" ht="21" customHeight="1">
      <c r="A29" s="5">
        <v>23</v>
      </c>
      <c r="B29" s="122">
        <v>1910110118</v>
      </c>
      <c r="C29" s="123" t="s">
        <v>482</v>
      </c>
      <c r="D29" s="81" t="s">
        <v>44</v>
      </c>
      <c r="E29" s="112"/>
      <c r="F29" s="99" t="s">
        <v>6</v>
      </c>
      <c r="G29" s="99"/>
      <c r="H29" s="99"/>
      <c r="I29" s="99"/>
      <c r="J29" s="99" t="s">
        <v>6</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2</v>
      </c>
      <c r="AK29" s="336">
        <f t="shared" si="3"/>
        <v>0</v>
      </c>
      <c r="AL29" s="336">
        <f t="shared" si="4"/>
        <v>0</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t="s">
        <v>8</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1</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48" t="s">
        <v>10</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114">
        <f>SUM(AJ7:AJ33)</f>
        <v>16</v>
      </c>
      <c r="AK34" s="114">
        <f>SUM(AK7:AK33)</f>
        <v>0</v>
      </c>
      <c r="AL34" s="114">
        <f>SUM(AL7:AL33)</f>
        <v>11</v>
      </c>
    </row>
    <row r="35" spans="1:40" s="25" customFormat="1" ht="21" customHeight="1">
      <c r="A35" s="437" t="s">
        <v>2804</v>
      </c>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9"/>
      <c r="AM35" s="338"/>
      <c r="AN35" s="338"/>
    </row>
    <row r="36" spans="1:40" ht="15.75" customHeight="1">
      <c r="C36" s="440"/>
      <c r="D36" s="440"/>
      <c r="E36" s="440"/>
      <c r="F36" s="440"/>
      <c r="G36" s="440"/>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0"/>
      <c r="D37" s="440"/>
      <c r="E37" s="440"/>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40"/>
      <c r="D38" s="440"/>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7:AI33">
    <cfRule type="expression" dxfId="142" priority="3">
      <formula>IF(E$5="CN",1,0)</formula>
    </cfRule>
  </conditionalFormatting>
  <conditionalFormatting sqref="E6:AI33">
    <cfRule type="expression" dxfId="141" priority="1">
      <formula>IF(E$6="CN",1,0)</formula>
    </cfRule>
    <cfRule type="expression" dxfId="140"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topLeftCell="A10" zoomScaleNormal="100" workbookViewId="0">
      <selection activeCell="J22" sqref="J22"/>
    </sheetView>
  </sheetViews>
  <sheetFormatPr defaultRowHeight="12"/>
  <cols>
    <col min="1" max="1" width="7" customWidth="1"/>
    <col min="2" max="2" width="17.625" customWidth="1"/>
    <col min="3" max="3" width="24.125" customWidth="1"/>
    <col min="4" max="4" width="10.5" customWidth="1"/>
    <col min="5" max="35" width="4" customWidth="1"/>
    <col min="36" max="38" width="6.375" customWidth="1"/>
  </cols>
  <sheetData>
    <row r="1" spans="1:38" s="24" customFormat="1"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s="24" customFormat="1"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s="24" customFormat="1" ht="31.5" customHeight="1">
      <c r="A3" s="433" t="s">
        <v>907</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79" t="s">
        <v>289</v>
      </c>
      <c r="C7" s="80" t="s">
        <v>290</v>
      </c>
      <c r="D7" s="81" t="s">
        <v>291</v>
      </c>
      <c r="E7" s="94"/>
      <c r="F7" s="96"/>
      <c r="G7" s="96"/>
      <c r="H7" s="96"/>
      <c r="I7" s="96" t="s">
        <v>6</v>
      </c>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292</v>
      </c>
      <c r="C8" s="80" t="s">
        <v>471</v>
      </c>
      <c r="D8" s="81" t="s">
        <v>113</v>
      </c>
      <c r="E8" s="94"/>
      <c r="F8" s="96"/>
      <c r="G8" s="96"/>
      <c r="H8" s="96"/>
      <c r="I8" s="96"/>
      <c r="J8" s="96"/>
      <c r="K8" s="96"/>
      <c r="L8" s="96"/>
      <c r="M8" s="99"/>
      <c r="N8" s="96"/>
      <c r="O8" s="96"/>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t="s">
        <v>6</v>
      </c>
      <c r="J15" s="119"/>
      <c r="K15" s="119"/>
      <c r="L15" s="119"/>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1</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t="s">
        <v>8</v>
      </c>
      <c r="I17" s="96" t="s">
        <v>6</v>
      </c>
      <c r="J17" s="96" t="s">
        <v>6</v>
      </c>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2</v>
      </c>
      <c r="AK17" s="336">
        <f t="shared" si="3"/>
        <v>0</v>
      </c>
      <c r="AL17" s="336">
        <f t="shared" si="4"/>
        <v>1</v>
      </c>
    </row>
    <row r="18" spans="1:38" s="1" customFormat="1" ht="21" customHeight="1">
      <c r="A18" s="5">
        <v>12</v>
      </c>
      <c r="B18" s="79" t="s">
        <v>161</v>
      </c>
      <c r="C18" s="80" t="s">
        <v>162</v>
      </c>
      <c r="D18" s="81" t="s">
        <v>86</v>
      </c>
      <c r="E18" s="94"/>
      <c r="F18" s="96"/>
      <c r="G18" s="96"/>
      <c r="H18" s="96" t="s">
        <v>7</v>
      </c>
      <c r="I18" s="96"/>
      <c r="J18" s="96"/>
      <c r="K18" s="96"/>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1</v>
      </c>
      <c r="AL18" s="336">
        <f t="shared" si="4"/>
        <v>0</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t="s">
        <v>6</v>
      </c>
      <c r="K22" s="96"/>
      <c r="L22" s="96"/>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1</v>
      </c>
      <c r="AK22" s="336">
        <f t="shared" si="3"/>
        <v>0</v>
      </c>
      <c r="AL22" s="336">
        <f t="shared" si="4"/>
        <v>0</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t="s">
        <v>6</v>
      </c>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row>
    <row r="25" spans="1:38" s="1" customFormat="1" ht="21" customHeight="1">
      <c r="A25" s="5">
        <v>19</v>
      </c>
      <c r="B25" s="79" t="s">
        <v>324</v>
      </c>
      <c r="C25" s="80" t="s">
        <v>325</v>
      </c>
      <c r="D25" s="81" t="s">
        <v>99</v>
      </c>
      <c r="E25" s="94"/>
      <c r="F25" s="96"/>
      <c r="G25" s="96"/>
      <c r="H25" s="96" t="s">
        <v>6</v>
      </c>
      <c r="I25" s="96" t="s">
        <v>6</v>
      </c>
      <c r="J25" s="96"/>
      <c r="K25" s="96"/>
      <c r="L25" s="96"/>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2</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1" customFormat="1" ht="21" customHeight="1">
      <c r="A31" s="5">
        <v>25</v>
      </c>
      <c r="B31" s="79" t="s">
        <v>336</v>
      </c>
      <c r="C31" s="80" t="s">
        <v>473</v>
      </c>
      <c r="D31" s="81" t="s">
        <v>73</v>
      </c>
      <c r="E31" s="94"/>
      <c r="F31" s="96"/>
      <c r="G31" s="96"/>
      <c r="H31" s="96" t="s">
        <v>6</v>
      </c>
      <c r="I31" s="96" t="s">
        <v>6</v>
      </c>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40" s="1" customFormat="1" ht="21" customHeight="1">
      <c r="A34" s="448" t="s">
        <v>10</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130">
        <f>SUM(AJ7:AJ33)</f>
        <v>10</v>
      </c>
      <c r="AK34" s="130">
        <f>SUM(AK7:AK33)</f>
        <v>1</v>
      </c>
      <c r="AL34" s="130">
        <f>SUM(AL7:AL33)</f>
        <v>1</v>
      </c>
      <c r="AM34"/>
      <c r="AN34"/>
    </row>
    <row r="35" spans="1:40" s="25" customFormat="1" ht="21" customHeight="1">
      <c r="A35" s="437" t="s">
        <v>2804</v>
      </c>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9"/>
      <c r="AM35" s="338"/>
    </row>
    <row r="36" spans="1:40" ht="15.75" customHeight="1">
      <c r="C36" s="440"/>
      <c r="D36" s="440"/>
      <c r="E36" s="440"/>
      <c r="F36" s="440"/>
      <c r="G36" s="440"/>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0"/>
      <c r="D37" s="440"/>
      <c r="E37" s="440"/>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40"/>
      <c r="D38" s="440"/>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37"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4" zoomScaleNormal="100" workbookViewId="0">
      <selection activeCell="P22" sqref="P22"/>
    </sheetView>
  </sheetViews>
  <sheetFormatPr defaultRowHeight="12"/>
  <cols>
    <col min="1" max="1" width="6.5" customWidth="1"/>
    <col min="2" max="2" width="16.875" customWidth="1"/>
    <col min="3" max="3" width="26.125" customWidth="1"/>
    <col min="4" max="4" width="9.5" customWidth="1"/>
    <col min="5" max="35" width="4" customWidth="1"/>
    <col min="36" max="38" width="6.375" customWidth="1"/>
  </cols>
  <sheetData>
    <row r="1" spans="1:38" s="24" customFormat="1"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s="24" customFormat="1"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s="24" customFormat="1" ht="31.5" customHeight="1">
      <c r="A3" s="433" t="s">
        <v>908</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c r="Q10" s="6"/>
      <c r="R10" s="6"/>
      <c r="S10" s="6"/>
      <c r="T10" s="6"/>
      <c r="U10" s="6"/>
      <c r="V10" s="6"/>
      <c r="W10" s="6"/>
      <c r="X10" s="6"/>
      <c r="Y10" s="6"/>
      <c r="Z10" s="6"/>
      <c r="AA10" s="6"/>
      <c r="AB10" s="6"/>
      <c r="AC10" s="6"/>
      <c r="AD10" s="6"/>
      <c r="AE10" s="6"/>
      <c r="AF10" s="6"/>
      <c r="AG10" s="6"/>
      <c r="AH10" s="6"/>
      <c r="AI10" s="6"/>
      <c r="AJ10" s="19">
        <f t="shared" si="2"/>
        <v>0</v>
      </c>
      <c r="AK10" s="336">
        <f t="shared" si="3"/>
        <v>0</v>
      </c>
      <c r="AL10" s="336">
        <f t="shared" si="4"/>
        <v>0</v>
      </c>
    </row>
    <row r="11" spans="1:38" s="1" customFormat="1" ht="21" customHeight="1">
      <c r="A11" s="5">
        <v>5</v>
      </c>
      <c r="B11" s="79" t="s">
        <v>345</v>
      </c>
      <c r="C11" s="80" t="s">
        <v>346</v>
      </c>
      <c r="D11" s="81" t="s">
        <v>347</v>
      </c>
      <c r="E11" s="22"/>
      <c r="F11" s="6"/>
      <c r="G11" s="6"/>
      <c r="H11" s="6" t="s">
        <v>6</v>
      </c>
      <c r="I11" s="6"/>
      <c r="J11" s="6"/>
      <c r="K11" s="6"/>
      <c r="L11" s="6"/>
      <c r="M11" s="49"/>
      <c r="N11" s="6"/>
      <c r="O11" s="6"/>
      <c r="P11" s="6"/>
      <c r="Q11" s="6"/>
      <c r="R11" s="6"/>
      <c r="S11" s="6"/>
      <c r="T11" s="6"/>
      <c r="U11" s="6"/>
      <c r="V11" s="6"/>
      <c r="W11" s="6"/>
      <c r="X11" s="6"/>
      <c r="Y11" s="6"/>
      <c r="Z11" s="6"/>
      <c r="AA11" s="6"/>
      <c r="AB11" s="6"/>
      <c r="AC11" s="6"/>
      <c r="AD11" s="6"/>
      <c r="AE11" s="6"/>
      <c r="AF11" s="6"/>
      <c r="AG11" s="6"/>
      <c r="AH11" s="6"/>
      <c r="AI11" s="6"/>
      <c r="AJ11" s="19">
        <f t="shared" si="2"/>
        <v>1</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c r="Q12" s="6"/>
      <c r="R12" s="6"/>
      <c r="S12" s="6"/>
      <c r="T12" s="6"/>
      <c r="U12" s="6"/>
      <c r="V12" s="6"/>
      <c r="W12" s="6"/>
      <c r="X12" s="6"/>
      <c r="Y12" s="6"/>
      <c r="Z12" s="6"/>
      <c r="AA12" s="6"/>
      <c r="AB12" s="6"/>
      <c r="AC12" s="6"/>
      <c r="AD12" s="6"/>
      <c r="AE12" s="6"/>
      <c r="AF12" s="6"/>
      <c r="AG12" s="6"/>
      <c r="AH12" s="6"/>
      <c r="AI12" s="6"/>
      <c r="AJ12" s="19">
        <f t="shared" si="2"/>
        <v>0</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c r="M14" s="49"/>
      <c r="N14" s="6"/>
      <c r="O14" s="6"/>
      <c r="P14" s="6"/>
      <c r="Q14" s="6"/>
      <c r="R14" s="6"/>
      <c r="S14" s="6"/>
      <c r="T14" s="6"/>
      <c r="U14" s="6"/>
      <c r="V14" s="6"/>
      <c r="W14" s="6"/>
      <c r="X14" s="6"/>
      <c r="Y14" s="6"/>
      <c r="Z14" s="6"/>
      <c r="AA14" s="20"/>
      <c r="AB14" s="6"/>
      <c r="AC14" s="6"/>
      <c r="AD14" s="6"/>
      <c r="AE14" s="6"/>
      <c r="AF14" s="6"/>
      <c r="AG14" s="6"/>
      <c r="AH14" s="6"/>
      <c r="AI14" s="6"/>
      <c r="AJ14" s="19">
        <f t="shared" si="2"/>
        <v>0</v>
      </c>
      <c r="AK14" s="336">
        <f t="shared" si="3"/>
        <v>0</v>
      </c>
      <c r="AL14" s="336">
        <f t="shared" si="4"/>
        <v>0</v>
      </c>
    </row>
    <row r="15" spans="1:38" s="1" customFormat="1" ht="21" customHeight="1">
      <c r="A15" s="5">
        <v>9</v>
      </c>
      <c r="B15" s="79" t="s">
        <v>353</v>
      </c>
      <c r="C15" s="80" t="s">
        <v>354</v>
      </c>
      <c r="D15" s="81" t="s">
        <v>103</v>
      </c>
      <c r="E15" s="36"/>
      <c r="F15" s="20"/>
      <c r="G15" s="20"/>
      <c r="H15" s="20" t="s">
        <v>6</v>
      </c>
      <c r="I15" s="20" t="s">
        <v>6</v>
      </c>
      <c r="J15" s="20"/>
      <c r="K15" s="20"/>
      <c r="L15" s="20"/>
      <c r="M15" s="50"/>
      <c r="N15" s="20"/>
      <c r="O15" s="20"/>
      <c r="P15" s="20"/>
      <c r="Q15" s="20"/>
      <c r="R15" s="20"/>
      <c r="S15" s="20"/>
      <c r="T15" s="20"/>
      <c r="U15" s="20"/>
      <c r="V15" s="20"/>
      <c r="W15" s="20"/>
      <c r="X15" s="20"/>
      <c r="Y15" s="20"/>
      <c r="Z15" s="20"/>
      <c r="AA15" s="20"/>
      <c r="AB15" s="20"/>
      <c r="AC15" s="20"/>
      <c r="AD15" s="20"/>
      <c r="AE15" s="20"/>
      <c r="AF15" s="20"/>
      <c r="AG15" s="20"/>
      <c r="AH15" s="20"/>
      <c r="AI15" s="20"/>
      <c r="AJ15" s="19">
        <f t="shared" si="2"/>
        <v>2</v>
      </c>
      <c r="AK15" s="336">
        <f t="shared" si="3"/>
        <v>0</v>
      </c>
      <c r="AL15" s="336">
        <f t="shared" si="4"/>
        <v>0</v>
      </c>
    </row>
    <row r="16" spans="1:38" s="1" customFormat="1" ht="21" customHeight="1">
      <c r="A16" s="5">
        <v>10</v>
      </c>
      <c r="B16" s="79" t="s">
        <v>355</v>
      </c>
      <c r="C16" s="80" t="s">
        <v>356</v>
      </c>
      <c r="D16" s="81" t="s">
        <v>87</v>
      </c>
      <c r="E16" s="36"/>
      <c r="F16" s="20"/>
      <c r="G16" s="20"/>
      <c r="H16" s="20"/>
      <c r="I16" s="20" t="s">
        <v>6</v>
      </c>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1</v>
      </c>
      <c r="AK16" s="336">
        <f t="shared" si="3"/>
        <v>0</v>
      </c>
      <c r="AL16" s="336">
        <f t="shared" si="4"/>
        <v>0</v>
      </c>
    </row>
    <row r="17" spans="1:40" s="1" customFormat="1" ht="21" customHeight="1">
      <c r="A17" s="5">
        <v>11</v>
      </c>
      <c r="B17" s="79" t="s">
        <v>357</v>
      </c>
      <c r="C17" s="80" t="s">
        <v>358</v>
      </c>
      <c r="D17" s="81" t="s">
        <v>55</v>
      </c>
      <c r="E17" s="22"/>
      <c r="F17" s="6"/>
      <c r="G17" s="6"/>
      <c r="H17" s="6"/>
      <c r="I17" s="6" t="s">
        <v>6</v>
      </c>
      <c r="J17" s="6"/>
      <c r="K17" s="6"/>
      <c r="L17" s="6"/>
      <c r="M17" s="49"/>
      <c r="N17" s="6"/>
      <c r="O17" s="6"/>
      <c r="P17" s="6"/>
      <c r="Q17" s="6"/>
      <c r="R17" s="6"/>
      <c r="S17" s="6"/>
      <c r="T17" s="6"/>
      <c r="U17" s="6"/>
      <c r="V17" s="6"/>
      <c r="W17" s="6"/>
      <c r="X17" s="6"/>
      <c r="Y17" s="6"/>
      <c r="Z17" s="6"/>
      <c r="AA17" s="6"/>
      <c r="AB17" s="6"/>
      <c r="AC17" s="6"/>
      <c r="AD17" s="6"/>
      <c r="AE17" s="6"/>
      <c r="AF17" s="6"/>
      <c r="AG17" s="6"/>
      <c r="AH17" s="6"/>
      <c r="AI17" s="6"/>
      <c r="AJ17" s="19">
        <f t="shared" si="2"/>
        <v>1</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t="s">
        <v>6</v>
      </c>
      <c r="I20" s="37"/>
      <c r="J20" s="37"/>
      <c r="K20" s="37"/>
      <c r="L20" s="37"/>
      <c r="M20" s="51"/>
      <c r="N20" s="37"/>
      <c r="O20" s="37"/>
      <c r="P20" s="37"/>
      <c r="Q20" s="37"/>
      <c r="R20" s="37"/>
      <c r="S20" s="37"/>
      <c r="T20" s="37"/>
      <c r="U20" s="37"/>
      <c r="V20" s="37"/>
      <c r="W20" s="37"/>
      <c r="X20" s="37"/>
      <c r="Y20" s="37"/>
      <c r="Z20" s="37"/>
      <c r="AA20" s="37"/>
      <c r="AB20" s="37"/>
      <c r="AC20" s="37"/>
      <c r="AD20" s="37"/>
      <c r="AE20" s="37"/>
      <c r="AF20" s="37"/>
      <c r="AG20" s="37"/>
      <c r="AH20" s="37"/>
      <c r="AI20" s="37"/>
      <c r="AJ20" s="19">
        <f t="shared" si="2"/>
        <v>1</v>
      </c>
      <c r="AK20" s="336">
        <f t="shared" si="3"/>
        <v>0</v>
      </c>
      <c r="AL20" s="336">
        <f t="shared" si="4"/>
        <v>0</v>
      </c>
    </row>
    <row r="21" spans="1:40" s="1" customFormat="1" ht="21" customHeight="1">
      <c r="A21" s="5">
        <v>15</v>
      </c>
      <c r="B21" s="79" t="s">
        <v>366</v>
      </c>
      <c r="C21" s="80" t="s">
        <v>367</v>
      </c>
      <c r="D21" s="81" t="s">
        <v>98</v>
      </c>
      <c r="E21" s="22"/>
      <c r="F21" s="6"/>
      <c r="G21" s="6"/>
      <c r="H21" s="6" t="s">
        <v>6</v>
      </c>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1</v>
      </c>
      <c r="AK21" s="336">
        <f t="shared" si="3"/>
        <v>0</v>
      </c>
      <c r="AL21" s="336">
        <f t="shared" si="4"/>
        <v>0</v>
      </c>
    </row>
    <row r="22" spans="1:40" s="1" customFormat="1" ht="21" customHeight="1">
      <c r="A22" s="5">
        <v>16</v>
      </c>
      <c r="B22" s="79" t="s">
        <v>369</v>
      </c>
      <c r="C22" s="80" t="s">
        <v>370</v>
      </c>
      <c r="D22" s="81" t="s">
        <v>180</v>
      </c>
      <c r="E22" s="22"/>
      <c r="F22" s="6"/>
      <c r="G22" s="6"/>
      <c r="H22" s="6"/>
      <c r="I22" s="6" t="s">
        <v>6</v>
      </c>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1</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c r="R23" s="6"/>
      <c r="S23" s="6"/>
      <c r="T23" s="6"/>
      <c r="U23" s="6"/>
      <c r="V23" s="6"/>
      <c r="W23" s="6"/>
      <c r="X23" s="6"/>
      <c r="Y23" s="6"/>
      <c r="Z23" s="6"/>
      <c r="AA23" s="6"/>
      <c r="AB23" s="6"/>
      <c r="AC23" s="6"/>
      <c r="AD23" s="6"/>
      <c r="AE23" s="6"/>
      <c r="AF23" s="6"/>
      <c r="AG23" s="6"/>
      <c r="AH23" s="6"/>
      <c r="AI23" s="6"/>
      <c r="AJ23" s="19">
        <f t="shared" si="2"/>
        <v>0</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c r="Q24" s="6"/>
      <c r="R24" s="6"/>
      <c r="S24" s="6"/>
      <c r="T24" s="6"/>
      <c r="U24" s="6"/>
      <c r="V24" s="6"/>
      <c r="W24" s="6"/>
      <c r="X24" s="6"/>
      <c r="Y24" s="6"/>
      <c r="Z24" s="6"/>
      <c r="AA24" s="6"/>
      <c r="AB24" s="6"/>
      <c r="AC24" s="6"/>
      <c r="AD24" s="6"/>
      <c r="AE24" s="6"/>
      <c r="AF24" s="6"/>
      <c r="AG24" s="6"/>
      <c r="AH24" s="6"/>
      <c r="AI24" s="6"/>
      <c r="AJ24" s="19">
        <f t="shared" si="2"/>
        <v>0</v>
      </c>
      <c r="AK24" s="336">
        <f t="shared" si="3"/>
        <v>0</v>
      </c>
      <c r="AL24" s="336">
        <f t="shared" si="4"/>
        <v>0</v>
      </c>
    </row>
    <row r="25" spans="1:40" s="1" customFormat="1" ht="21" customHeight="1">
      <c r="A25" s="5">
        <v>19</v>
      </c>
      <c r="B25" s="79" t="s">
        <v>376</v>
      </c>
      <c r="C25" s="80" t="s">
        <v>377</v>
      </c>
      <c r="D25" s="81" t="s">
        <v>378</v>
      </c>
      <c r="E25" s="22"/>
      <c r="F25" s="6"/>
      <c r="G25" s="6"/>
      <c r="H25" s="6"/>
      <c r="I25" s="6" t="s">
        <v>6</v>
      </c>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1</v>
      </c>
      <c r="AK25" s="336">
        <f t="shared" si="3"/>
        <v>0</v>
      </c>
      <c r="AL25" s="336">
        <f t="shared" si="4"/>
        <v>0</v>
      </c>
    </row>
    <row r="26" spans="1:40" s="1" customFormat="1" ht="21" customHeight="1">
      <c r="A26" s="5">
        <v>20</v>
      </c>
      <c r="B26" s="79" t="s">
        <v>379</v>
      </c>
      <c r="C26" s="80" t="s">
        <v>380</v>
      </c>
      <c r="D26" s="81" t="s">
        <v>381</v>
      </c>
      <c r="E26" s="22"/>
      <c r="F26" s="6"/>
      <c r="G26" s="6"/>
      <c r="H26" s="6"/>
      <c r="I26" s="6" t="s">
        <v>6</v>
      </c>
      <c r="J26" s="6"/>
      <c r="K26" s="6"/>
      <c r="L26" s="6"/>
      <c r="M26" s="49"/>
      <c r="N26" s="6"/>
      <c r="O26" s="6"/>
      <c r="P26" s="6"/>
      <c r="Q26" s="6"/>
      <c r="R26" s="6"/>
      <c r="S26" s="6"/>
      <c r="T26" s="6"/>
      <c r="U26" s="6"/>
      <c r="V26" s="6"/>
      <c r="W26" s="6"/>
      <c r="X26" s="6"/>
      <c r="Y26" s="6"/>
      <c r="Z26" s="6"/>
      <c r="AA26" s="6"/>
      <c r="AB26" s="6"/>
      <c r="AC26" s="6"/>
      <c r="AD26" s="6"/>
      <c r="AE26" s="6"/>
      <c r="AF26" s="6"/>
      <c r="AG26" s="6"/>
      <c r="AH26" s="6"/>
      <c r="AI26" s="6"/>
      <c r="AJ26" s="19">
        <f t="shared" si="2"/>
        <v>1</v>
      </c>
      <c r="AK26" s="336">
        <f t="shared" si="3"/>
        <v>0</v>
      </c>
      <c r="AL26" s="336">
        <f t="shared" si="4"/>
        <v>0</v>
      </c>
    </row>
    <row r="27" spans="1:40" s="1" customFormat="1" ht="21" customHeight="1">
      <c r="A27" s="5">
        <v>21</v>
      </c>
      <c r="B27" s="79" t="s">
        <v>382</v>
      </c>
      <c r="C27" s="80" t="s">
        <v>383</v>
      </c>
      <c r="D27" s="81" t="s">
        <v>105</v>
      </c>
      <c r="E27" s="22"/>
      <c r="F27" s="6"/>
      <c r="G27" s="6"/>
      <c r="H27" s="6"/>
      <c r="I27" s="6" t="s">
        <v>6</v>
      </c>
      <c r="J27" s="6"/>
      <c r="K27" s="6"/>
      <c r="L27" s="6"/>
      <c r="M27" s="49"/>
      <c r="N27" s="6"/>
      <c r="O27" s="6"/>
      <c r="P27" s="6"/>
      <c r="Q27" s="6"/>
      <c r="R27" s="6"/>
      <c r="S27" s="6"/>
      <c r="T27" s="6"/>
      <c r="U27" s="6"/>
      <c r="V27" s="6"/>
      <c r="W27" s="6"/>
      <c r="X27" s="6"/>
      <c r="Y27" s="6"/>
      <c r="Z27" s="6"/>
      <c r="AA27" s="6"/>
      <c r="AB27" s="6"/>
      <c r="AC27" s="6"/>
      <c r="AD27" s="6"/>
      <c r="AE27" s="6"/>
      <c r="AF27" s="6"/>
      <c r="AG27" s="6"/>
      <c r="AH27" s="6"/>
      <c r="AI27" s="6"/>
      <c r="AJ27" s="19">
        <f t="shared" si="2"/>
        <v>1</v>
      </c>
      <c r="AK27" s="336">
        <f t="shared" si="3"/>
        <v>0</v>
      </c>
      <c r="AL27" s="336">
        <f t="shared" si="4"/>
        <v>0</v>
      </c>
    </row>
    <row r="28" spans="1:40" s="1" customFormat="1" ht="21" customHeight="1">
      <c r="A28" s="5">
        <v>22</v>
      </c>
      <c r="B28" s="79">
        <v>1910120074</v>
      </c>
      <c r="C28" s="80" t="s">
        <v>480</v>
      </c>
      <c r="D28" s="81" t="s">
        <v>481</v>
      </c>
      <c r="E28" s="22"/>
      <c r="F28" s="6"/>
      <c r="G28" s="6"/>
      <c r="H28" s="6"/>
      <c r="I28" s="6" t="s">
        <v>6</v>
      </c>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1</v>
      </c>
      <c r="AK28" s="336">
        <f t="shared" si="3"/>
        <v>0</v>
      </c>
      <c r="AL28" s="336">
        <f t="shared" si="4"/>
        <v>0</v>
      </c>
    </row>
    <row r="29" spans="1:40" s="1" customFormat="1" ht="21" customHeight="1">
      <c r="A29" s="448" t="s">
        <v>10</v>
      </c>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114">
        <f>SUM(AJ7:AJ28)</f>
        <v>12</v>
      </c>
      <c r="AK29" s="114">
        <f>SUM(AK7:AK28)</f>
        <v>0</v>
      </c>
      <c r="AL29" s="114">
        <f>SUM(AL7:AL28)</f>
        <v>0</v>
      </c>
      <c r="AM29"/>
      <c r="AN29"/>
    </row>
    <row r="30" spans="1:40" s="25" customFormat="1" ht="21" customHeight="1">
      <c r="A30" s="437" t="s">
        <v>2804</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9"/>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40"/>
      <c r="D33" s="440"/>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40"/>
      <c r="D34" s="440"/>
      <c r="E34" s="440"/>
      <c r="F34" s="440"/>
      <c r="G34" s="440"/>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40"/>
      <c r="D35" s="440"/>
      <c r="E35" s="440"/>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40"/>
      <c r="D36" s="440"/>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C33:D33"/>
    <mergeCell ref="A29:AI29"/>
    <mergeCell ref="C35:E35"/>
    <mergeCell ref="C36:D36"/>
    <mergeCell ref="C34:G34"/>
    <mergeCell ref="A30:AL3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28">
    <cfRule type="expression" dxfId="134"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N38"/>
  <sheetViews>
    <sheetView topLeftCell="A7" zoomScaleNormal="100" workbookViewId="0">
      <selection activeCell="J20" sqref="J20"/>
    </sheetView>
  </sheetViews>
  <sheetFormatPr defaultRowHeight="12"/>
  <cols>
    <col min="1" max="1" width="7.875" customWidth="1"/>
    <col min="2" max="2" width="16.375" customWidth="1"/>
    <col min="3" max="3" width="24.375" customWidth="1"/>
    <col min="4" max="4" width="8.625" customWidth="1"/>
    <col min="5" max="35" width="4" customWidth="1"/>
    <col min="36" max="38" width="6.125" customWidth="1"/>
  </cols>
  <sheetData>
    <row r="1" spans="1:38" s="24" customFormat="1"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s="24" customFormat="1"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s="24" customFormat="1" ht="31.5" customHeight="1">
      <c r="A3" s="433" t="s">
        <v>909</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0</v>
      </c>
    </row>
    <row r="14" spans="1:38" s="1" customFormat="1" ht="21" customHeight="1">
      <c r="A14" s="5">
        <v>8</v>
      </c>
      <c r="B14" s="122" t="s">
        <v>394</v>
      </c>
      <c r="C14" s="123" t="s">
        <v>395</v>
      </c>
      <c r="D14" s="124" t="s">
        <v>50</v>
      </c>
      <c r="E14" s="106"/>
      <c r="F14" s="101"/>
      <c r="G14" s="101"/>
      <c r="H14" s="99"/>
      <c r="I14" s="101" t="s">
        <v>7</v>
      </c>
      <c r="J14" s="101" t="s">
        <v>7</v>
      </c>
      <c r="K14" s="101"/>
      <c r="L14" s="101"/>
      <c r="M14" s="101"/>
      <c r="N14" s="101"/>
      <c r="O14" s="101"/>
      <c r="P14" s="101"/>
      <c r="Q14" s="101"/>
      <c r="R14" s="101"/>
      <c r="S14" s="101"/>
      <c r="T14" s="101"/>
      <c r="U14" s="101"/>
      <c r="V14" s="101"/>
      <c r="W14" s="101"/>
      <c r="X14" s="101"/>
      <c r="Y14" s="101"/>
      <c r="Z14" s="101"/>
      <c r="AA14" s="101"/>
      <c r="AB14" s="101"/>
      <c r="AC14" s="99"/>
      <c r="AD14" s="101"/>
      <c r="AE14" s="101"/>
      <c r="AF14" s="101"/>
      <c r="AG14" s="101"/>
      <c r="AH14" s="101"/>
      <c r="AI14" s="101"/>
      <c r="AJ14" s="19">
        <f t="shared" si="2"/>
        <v>0</v>
      </c>
      <c r="AK14" s="336">
        <f t="shared" si="3"/>
        <v>2</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9">
        <f t="shared" si="2"/>
        <v>0</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9">
        <f t="shared" si="2"/>
        <v>0</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t="s">
        <v>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1</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t="s">
        <v>6</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48" t="s">
        <v>10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114">
        <f>SUM(AJ7:AJ31)</f>
        <v>4</v>
      </c>
      <c r="AK32" s="114">
        <f>SUM(AK7:AK31)</f>
        <v>4</v>
      </c>
      <c r="AL32" s="114">
        <f>SUM(AL7:AL31)</f>
        <v>0</v>
      </c>
      <c r="AM32"/>
      <c r="AN32"/>
    </row>
    <row r="33" spans="1:39" s="25" customFormat="1" ht="21" customHeight="1">
      <c r="A33" s="437" t="s">
        <v>2804</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9"/>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40"/>
      <c r="D35" s="440"/>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40"/>
      <c r="D36" s="440"/>
      <c r="E36" s="440"/>
      <c r="F36" s="440"/>
      <c r="G36" s="440"/>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40"/>
      <c r="D37" s="440"/>
      <c r="E37" s="440"/>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40"/>
      <c r="D38" s="440"/>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C35:D35"/>
    <mergeCell ref="A32:AI32"/>
    <mergeCell ref="C37:E37"/>
    <mergeCell ref="C38:D38"/>
    <mergeCell ref="C36:G36"/>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31"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29"/>
  <sheetViews>
    <sheetView topLeftCell="A4" zoomScaleNormal="100" workbookViewId="0">
      <selection activeCell="I20" sqref="I20"/>
    </sheetView>
  </sheetViews>
  <sheetFormatPr defaultRowHeight="12"/>
  <cols>
    <col min="1" max="1" width="8.625" customWidth="1"/>
    <col min="2" max="2" width="17.625" customWidth="1"/>
    <col min="3" max="3" width="18" customWidth="1"/>
    <col min="4" max="4" width="8.625" customWidth="1"/>
    <col min="5" max="35" width="4" customWidth="1"/>
    <col min="36" max="38" width="8.5" customWidth="1"/>
  </cols>
  <sheetData>
    <row r="1" spans="1:38" s="24" customFormat="1"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s="24" customFormat="1"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s="24" customFormat="1" ht="31.5" customHeight="1">
      <c r="A3" s="433" t="s">
        <v>910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346"/>
      <c r="AL3" s="346"/>
    </row>
    <row r="4" spans="1:38"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79" t="s">
        <v>426</v>
      </c>
      <c r="C11" s="80" t="s">
        <v>427</v>
      </c>
      <c r="D11" s="81" t="s">
        <v>27</v>
      </c>
      <c r="E11" s="105"/>
      <c r="F11" s="99"/>
      <c r="G11" s="99"/>
      <c r="H11" s="99"/>
      <c r="I11" s="99"/>
      <c r="J11" s="99" t="s">
        <v>7</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1</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t="s">
        <v>6</v>
      </c>
      <c r="K15" s="101"/>
      <c r="L15" s="101"/>
      <c r="M15" s="99"/>
      <c r="N15" s="101"/>
      <c r="O15" s="99"/>
      <c r="P15" s="99"/>
      <c r="Q15" s="101"/>
      <c r="R15" s="101"/>
      <c r="S15" s="101"/>
      <c r="T15" s="99"/>
      <c r="U15" s="99"/>
      <c r="V15" s="99"/>
      <c r="W15" s="99"/>
      <c r="X15" s="99"/>
      <c r="Y15" s="99"/>
      <c r="Z15" s="99"/>
      <c r="AA15" s="99"/>
      <c r="AB15" s="99"/>
      <c r="AC15" s="99"/>
      <c r="AD15" s="101"/>
      <c r="AE15" s="101"/>
      <c r="AF15" s="99"/>
      <c r="AG15" s="101"/>
      <c r="AH15" s="101"/>
      <c r="AI15" s="101"/>
      <c r="AJ15" s="19">
        <f t="shared" si="2"/>
        <v>1</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t="s">
        <v>6</v>
      </c>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row>
    <row r="24" spans="1:40" s="1" customFormat="1" ht="21" customHeight="1">
      <c r="A24" s="459" t="s">
        <v>10</v>
      </c>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114">
        <f>SUM(AJ7:AJ23)</f>
        <v>4</v>
      </c>
      <c r="AK24" s="114">
        <f>SUM(AK7:AK23)</f>
        <v>1</v>
      </c>
      <c r="AL24" s="114">
        <f>SUM(AL7:AL23)</f>
        <v>0</v>
      </c>
      <c r="AM24"/>
      <c r="AN24"/>
    </row>
    <row r="25" spans="1:40" s="25" customFormat="1" ht="21" customHeight="1">
      <c r="A25" s="437" t="s">
        <v>2804</v>
      </c>
      <c r="B25" s="438"/>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9"/>
      <c r="AM25" s="338"/>
    </row>
    <row r="26" spans="1:40" ht="15.75" customHeight="1">
      <c r="C26" s="440"/>
      <c r="D26" s="440"/>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40"/>
      <c r="D27" s="440"/>
      <c r="E27" s="440"/>
      <c r="F27" s="440"/>
      <c r="G27" s="440"/>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40"/>
      <c r="D28" s="440"/>
      <c r="E28" s="440"/>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40"/>
      <c r="D29" s="440"/>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C26:D26"/>
    <mergeCell ref="A24:AI24"/>
    <mergeCell ref="C28:E28"/>
    <mergeCell ref="C29:D29"/>
    <mergeCell ref="C27:G27"/>
    <mergeCell ref="A25:AL25"/>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s>
  <conditionalFormatting sqref="E6:AI23">
    <cfRule type="expression" dxfId="128"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zoomScaleNormal="100" workbookViewId="0">
      <selection activeCell="N10" sqref="N10"/>
    </sheetView>
  </sheetViews>
  <sheetFormatPr defaultRowHeight="12"/>
  <cols>
    <col min="1" max="1" width="6.875" customWidth="1"/>
    <col min="2" max="2" width="16.875" style="121" customWidth="1"/>
    <col min="3" max="3" width="24" customWidth="1"/>
    <col min="4" max="4" width="11.125" customWidth="1"/>
    <col min="5" max="35" width="4" customWidth="1"/>
    <col min="36" max="38" width="6.625" customWidth="1"/>
  </cols>
  <sheetData>
    <row r="1" spans="1:38" s="24" customFormat="1" ht="18.75"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s="24" customFormat="1" ht="18.75"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s="24" customFormat="1" ht="31.5" customHeight="1">
      <c r="A3" s="433" t="s">
        <v>911</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30.75" customHeight="1">
      <c r="A7" s="34">
        <v>1</v>
      </c>
      <c r="B7" s="39" t="s">
        <v>456</v>
      </c>
      <c r="C7" s="40" t="s">
        <v>457</v>
      </c>
      <c r="D7" s="41" t="s">
        <v>37</v>
      </c>
      <c r="E7" s="105"/>
      <c r="F7" s="99"/>
      <c r="G7" s="100"/>
      <c r="H7" s="99"/>
      <c r="I7" s="99"/>
      <c r="J7" s="99"/>
      <c r="K7" s="99"/>
      <c r="L7" s="99"/>
      <c r="M7" s="99"/>
      <c r="N7" s="99"/>
      <c r="O7" s="99"/>
      <c r="P7" s="99"/>
      <c r="Q7" s="99"/>
      <c r="R7" s="99"/>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t="s">
        <v>6</v>
      </c>
      <c r="J8" s="99"/>
      <c r="K8" s="99"/>
      <c r="L8" s="99"/>
      <c r="M8" s="99"/>
      <c r="N8" s="99"/>
      <c r="O8" s="99"/>
      <c r="P8" s="99"/>
      <c r="Q8" s="99"/>
      <c r="R8" s="99"/>
      <c r="S8" s="99"/>
      <c r="T8" s="99"/>
      <c r="U8" s="99"/>
      <c r="V8" s="99"/>
      <c r="W8" s="99"/>
      <c r="X8" s="100"/>
      <c r="Y8" s="100"/>
      <c r="Z8" s="99"/>
      <c r="AA8" s="99"/>
      <c r="AB8" s="99"/>
      <c r="AC8" s="99"/>
      <c r="AD8" s="99"/>
      <c r="AE8" s="99"/>
      <c r="AF8" s="99"/>
      <c r="AG8" s="99"/>
      <c r="AH8" s="99"/>
      <c r="AI8" s="99"/>
      <c r="AJ8" s="19">
        <f t="shared" ref="AJ8:AJ16" si="2">COUNTIF(E8:AI8,"K")+2*COUNTIF(E8:AI8,"2K")+COUNTIF(E8:AI8,"TK")+COUNTIF(E8:AI8,"KT")+COUNTIF(E8:AI8,"PK")+COUNTIF(E8:AI8,"KP")+2*COUNTIF(E8:AI8,"K2")</f>
        <v>2</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c r="T10" s="99"/>
      <c r="U10" s="99"/>
      <c r="V10" s="99"/>
      <c r="W10" s="99"/>
      <c r="X10" s="100"/>
      <c r="Y10" s="100"/>
      <c r="Z10" s="99"/>
      <c r="AA10" s="99"/>
      <c r="AB10" s="99"/>
      <c r="AC10" s="99"/>
      <c r="AD10" s="99"/>
      <c r="AE10" s="99"/>
      <c r="AF10" s="99"/>
      <c r="AG10" s="99"/>
      <c r="AH10" s="99"/>
      <c r="AI10" s="99"/>
      <c r="AJ10" s="19">
        <f t="shared" si="2"/>
        <v>0</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c r="L13" s="99"/>
      <c r="M13" s="99"/>
      <c r="N13" s="99"/>
      <c r="O13" s="99"/>
      <c r="P13" s="99"/>
      <c r="Q13" s="99"/>
      <c r="R13" s="99"/>
      <c r="S13" s="99"/>
      <c r="T13" s="99"/>
      <c r="U13" s="99"/>
      <c r="V13" s="99"/>
      <c r="W13" s="99"/>
      <c r="X13" s="100"/>
      <c r="Y13" s="100"/>
      <c r="Z13" s="99"/>
      <c r="AA13" s="99"/>
      <c r="AB13" s="99"/>
      <c r="AC13" s="99"/>
      <c r="AD13" s="99"/>
      <c r="AE13" s="99"/>
      <c r="AF13" s="99"/>
      <c r="AG13" s="99"/>
      <c r="AH13" s="99"/>
      <c r="AI13" s="99"/>
      <c r="AJ13" s="19">
        <f t="shared" si="2"/>
        <v>1</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0</v>
      </c>
      <c r="AK14" s="336">
        <f t="shared" si="3"/>
        <v>0</v>
      </c>
      <c r="AL14" s="336">
        <f t="shared" si="4"/>
        <v>0</v>
      </c>
    </row>
    <row r="15" spans="1:38" s="1" customFormat="1" ht="30.75" customHeight="1">
      <c r="A15" s="34">
        <v>9</v>
      </c>
      <c r="B15" s="39" t="s">
        <v>451</v>
      </c>
      <c r="C15" s="40" t="s">
        <v>452</v>
      </c>
      <c r="D15" s="41" t="s">
        <v>81</v>
      </c>
      <c r="E15" s="106"/>
      <c r="F15" s="101"/>
      <c r="G15" s="100"/>
      <c r="H15" s="101"/>
      <c r="I15" s="101" t="s">
        <v>8</v>
      </c>
      <c r="J15" s="101"/>
      <c r="K15" s="101"/>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0</v>
      </c>
      <c r="AL15" s="336">
        <f t="shared" si="4"/>
        <v>1</v>
      </c>
    </row>
    <row r="16" spans="1:38" s="1" customFormat="1" ht="30.75" customHeight="1">
      <c r="A16" s="34">
        <v>10</v>
      </c>
      <c r="B16" s="39" t="s">
        <v>453</v>
      </c>
      <c r="C16" s="40" t="s">
        <v>454</v>
      </c>
      <c r="D16" s="41" t="s">
        <v>455</v>
      </c>
      <c r="E16" s="105"/>
      <c r="F16" s="99"/>
      <c r="G16" s="100"/>
      <c r="H16" s="99"/>
      <c r="I16" s="99"/>
      <c r="J16" s="99"/>
      <c r="K16" s="99"/>
      <c r="L16" s="99"/>
      <c r="M16" s="99"/>
      <c r="N16" s="99"/>
      <c r="O16" s="99"/>
      <c r="P16" s="99"/>
      <c r="Q16" s="99"/>
      <c r="R16" s="99"/>
      <c r="S16" s="99"/>
      <c r="T16" s="99"/>
      <c r="U16" s="99"/>
      <c r="V16" s="99"/>
      <c r="W16" s="99"/>
      <c r="X16" s="100"/>
      <c r="Y16" s="100"/>
      <c r="Z16" s="99"/>
      <c r="AA16" s="99"/>
      <c r="AB16" s="99"/>
      <c r="AC16" s="99"/>
      <c r="AD16" s="99"/>
      <c r="AE16" s="99"/>
      <c r="AF16" s="99"/>
      <c r="AG16" s="99"/>
      <c r="AH16" s="99"/>
      <c r="AI16" s="99"/>
      <c r="AJ16" s="19">
        <f t="shared" si="2"/>
        <v>0</v>
      </c>
      <c r="AK16" s="336">
        <f t="shared" si="3"/>
        <v>0</v>
      </c>
      <c r="AL16" s="336">
        <f t="shared" si="4"/>
        <v>0</v>
      </c>
    </row>
    <row r="17" spans="1:41" s="1" customFormat="1" ht="30.75" customHeight="1">
      <c r="A17" s="448" t="s">
        <v>10</v>
      </c>
      <c r="B17" s="448"/>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114">
        <f>SUM(AJ7:AJ16)</f>
        <v>3</v>
      </c>
      <c r="AK17" s="114">
        <f>SUM(AK7:AK16)</f>
        <v>0</v>
      </c>
      <c r="AL17" s="114">
        <f>SUM(AL7:AL16)</f>
        <v>1</v>
      </c>
      <c r="AM17" s="16"/>
      <c r="AN17"/>
      <c r="AO17"/>
    </row>
    <row r="18" spans="1:41" s="25" customFormat="1" ht="21" customHeight="1">
      <c r="A18" s="437" t="s">
        <v>2804</v>
      </c>
      <c r="B18" s="438"/>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9"/>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40"/>
      <c r="D21" s="440"/>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40"/>
      <c r="D22" s="440"/>
      <c r="E22" s="440"/>
      <c r="F22" s="440"/>
      <c r="G22" s="440"/>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40"/>
      <c r="D23" s="440"/>
      <c r="E23" s="440"/>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40"/>
      <c r="D24" s="440"/>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C23:E23"/>
    <mergeCell ref="C24:D24"/>
    <mergeCell ref="C22:G22"/>
    <mergeCell ref="C21:D21"/>
    <mergeCell ref="I4:L4"/>
    <mergeCell ref="M4:N4"/>
    <mergeCell ref="O4:Q4"/>
    <mergeCell ref="R4:T4"/>
    <mergeCell ref="A5:A6"/>
    <mergeCell ref="B5:B6"/>
    <mergeCell ref="C5:D6"/>
    <mergeCell ref="A1:P1"/>
    <mergeCell ref="Q1:AL1"/>
    <mergeCell ref="A2:P2"/>
    <mergeCell ref="Q2:AL2"/>
    <mergeCell ref="A3:AL3"/>
    <mergeCell ref="AJ5:AJ6"/>
    <mergeCell ref="AK5:AK6"/>
    <mergeCell ref="AL5:AL6"/>
    <mergeCell ref="A17:AI17"/>
    <mergeCell ref="A18:AL18"/>
  </mergeCells>
  <conditionalFormatting sqref="E6:AI16">
    <cfRule type="expression" dxfId="125"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3"/>
  <sheetViews>
    <sheetView topLeftCell="A4" zoomScale="85" zoomScaleNormal="85" workbookViewId="0">
      <selection activeCell="K14" sqref="K14"/>
    </sheetView>
  </sheetViews>
  <sheetFormatPr defaultColWidth="9.375" defaultRowHeight="15.75"/>
  <cols>
    <col min="1" max="1" width="7.5" style="24" customWidth="1"/>
    <col min="2" max="2" width="13.25" style="24" customWidth="1"/>
    <col min="3" max="3" width="24.875" style="24" customWidth="1"/>
    <col min="4" max="4" width="8.625" style="24" customWidth="1"/>
    <col min="5" max="35" width="4" style="24" customWidth="1"/>
    <col min="36" max="36" width="4.5" style="24" bestFit="1" customWidth="1"/>
    <col min="37" max="38" width="4" style="24" bestFit="1" customWidth="1"/>
    <col min="39" max="16384" width="9.375" style="24"/>
  </cols>
  <sheetData>
    <row r="1" spans="1:38">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ht="22.5">
      <c r="A3" s="433" t="s">
        <v>913</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45" customFormat="1">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t="s">
        <v>6</v>
      </c>
      <c r="J8" s="99" t="s">
        <v>6</v>
      </c>
      <c r="K8" s="99" t="s">
        <v>6</v>
      </c>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0" si="2">COUNTIF(E8:AI8,"K")+2*COUNTIF(E8:AI8,"2K")+COUNTIF(E8:AI8,"TK")+COUNTIF(E8:AI8,"KT")+COUNTIF(E8:AI8,"PK")+COUNTIF(E8:AI8,"KP")+2*COUNTIF(E8:AI8,"K2")</f>
        <v>3</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c r="A9" s="52">
        <v>3</v>
      </c>
      <c r="B9" s="79" t="s">
        <v>918</v>
      </c>
      <c r="C9" s="80" t="s">
        <v>919</v>
      </c>
      <c r="D9" s="4" t="s">
        <v>344</v>
      </c>
      <c r="E9" s="98"/>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45" customFormat="1">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c r="A11" s="52">
        <v>5</v>
      </c>
      <c r="B11" s="79" t="s">
        <v>922</v>
      </c>
      <c r="C11" s="80" t="s">
        <v>57</v>
      </c>
      <c r="D11" s="4" t="s">
        <v>50</v>
      </c>
      <c r="E11" s="98"/>
      <c r="F11" s="99"/>
      <c r="G11" s="99"/>
      <c r="H11" s="99"/>
      <c r="I11" s="99"/>
      <c r="J11" s="99"/>
      <c r="K11" s="99" t="s">
        <v>8</v>
      </c>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row>
    <row r="12" spans="1:38" s="145" customFormat="1">
      <c r="A12" s="52">
        <v>6</v>
      </c>
      <c r="B12" s="79">
        <v>2010060056</v>
      </c>
      <c r="C12" s="80" t="s">
        <v>923</v>
      </c>
      <c r="D12" s="4" t="s">
        <v>50</v>
      </c>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45" customFormat="1">
      <c r="A13" s="52">
        <v>7</v>
      </c>
      <c r="B13" s="79">
        <v>2010060045</v>
      </c>
      <c r="C13" s="80" t="s">
        <v>924</v>
      </c>
      <c r="D13" s="4" t="s">
        <v>925</v>
      </c>
      <c r="E13" s="99"/>
      <c r="F13" s="99"/>
      <c r="G13" s="99"/>
      <c r="H13" s="99"/>
      <c r="I13" s="99" t="s">
        <v>6</v>
      </c>
      <c r="J13" s="99"/>
      <c r="K13" s="99" t="s">
        <v>6</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2</v>
      </c>
      <c r="AK13" s="336">
        <f t="shared" si="3"/>
        <v>0</v>
      </c>
      <c r="AL13" s="336">
        <f t="shared" si="4"/>
        <v>0</v>
      </c>
    </row>
    <row r="14" spans="1:38" s="145" customFormat="1">
      <c r="A14" s="52">
        <v>8</v>
      </c>
      <c r="B14" s="79" t="s">
        <v>926</v>
      </c>
      <c r="C14" s="80" t="s">
        <v>927</v>
      </c>
      <c r="D14" s="4" t="s">
        <v>928</v>
      </c>
      <c r="E14" s="99"/>
      <c r="F14" s="99"/>
      <c r="G14" s="99"/>
      <c r="H14" s="99"/>
      <c r="I14" s="99"/>
      <c r="J14" s="99" t="s">
        <v>6</v>
      </c>
      <c r="K14" s="99" t="s">
        <v>8</v>
      </c>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6">
        <f t="shared" si="3"/>
        <v>0</v>
      </c>
      <c r="AL14" s="336">
        <f t="shared" si="4"/>
        <v>1</v>
      </c>
    </row>
    <row r="15" spans="1:38" s="145" customFormat="1">
      <c r="A15" s="52">
        <v>9</v>
      </c>
      <c r="B15" s="79" t="s">
        <v>929</v>
      </c>
      <c r="C15" s="80" t="s">
        <v>930</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8" s="25" customFormat="1">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t="s">
        <v>6</v>
      </c>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row>
    <row r="18" spans="1:40" s="25" customFormat="1" ht="21" customHeight="1">
      <c r="A18" s="67">
        <v>12</v>
      </c>
      <c r="B18" s="79" t="s">
        <v>933</v>
      </c>
      <c r="C18" s="80" t="s">
        <v>934</v>
      </c>
      <c r="D18" s="4" t="s">
        <v>85</v>
      </c>
      <c r="E18" s="99"/>
      <c r="F18" s="99"/>
      <c r="G18" s="99"/>
      <c r="H18" s="99"/>
      <c r="I18" s="99" t="s">
        <v>8</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1</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t="s">
        <v>6</v>
      </c>
      <c r="J23" s="99"/>
      <c r="K23" s="99" t="s">
        <v>6</v>
      </c>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t="s">
        <v>6</v>
      </c>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60" t="s">
        <v>10</v>
      </c>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340">
        <f>SUM(AJ7:AJ30)</f>
        <v>10</v>
      </c>
      <c r="AK31" s="147">
        <f>SUM(AK7:AK30)</f>
        <v>0</v>
      </c>
      <c r="AL31" s="147">
        <f>SUM(AL7:AL30)</f>
        <v>3</v>
      </c>
      <c r="AM31" s="24"/>
      <c r="AN31" s="24"/>
    </row>
    <row r="32" spans="1:40" s="25" customFormat="1" ht="21" customHeight="1">
      <c r="A32" s="437" t="s">
        <v>2804</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9"/>
      <c r="AM32" s="338"/>
    </row>
    <row r="33" spans="3:38">
      <c r="C33" s="440"/>
      <c r="D33" s="440"/>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A32:AL32"/>
    <mergeCell ref="B5:B6"/>
    <mergeCell ref="C5:D6"/>
  </mergeCells>
  <conditionalFormatting sqref="E6:AI30">
    <cfRule type="expression" dxfId="12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6" workbookViewId="0">
      <selection activeCell="N31" sqref="N31"/>
    </sheetView>
  </sheetViews>
  <sheetFormatPr defaultRowHeight="15"/>
  <cols>
    <col min="1" max="1" width="5.5" style="297" customWidth="1"/>
    <col min="2" max="2" width="5.125" style="297" customWidth="1"/>
    <col min="3" max="3" width="17.375" style="306" customWidth="1"/>
    <col min="4" max="7" width="6.5" style="299" customWidth="1"/>
    <col min="8" max="8" width="5.125" style="299" customWidth="1"/>
    <col min="9" max="9" width="17.375" style="297" customWidth="1"/>
    <col min="10" max="13" width="6.5" style="297" customWidth="1"/>
    <col min="14" max="14" width="5.125" style="297" customWidth="1"/>
    <col min="15" max="15" width="17.375" style="306" customWidth="1"/>
    <col min="16" max="19" width="6.5" style="297" customWidth="1"/>
    <col min="20" max="20" width="5.125" style="297" customWidth="1"/>
    <col min="21" max="21" width="17.375" style="297" customWidth="1"/>
    <col min="22" max="25" width="6.5" style="297" customWidth="1"/>
    <col min="26" max="259" width="9.375" style="297"/>
    <col min="260" max="260" width="8" style="297" customWidth="1"/>
    <col min="261" max="261" width="16.625" style="297" customWidth="1"/>
    <col min="262" max="262" width="16.5" style="297" customWidth="1"/>
    <col min="263" max="263" width="7" style="297" customWidth="1"/>
    <col min="264" max="264" width="15.5" style="297" customWidth="1"/>
    <col min="265" max="265" width="13.625" style="297" customWidth="1"/>
    <col min="266" max="266" width="7.875" style="297" customWidth="1"/>
    <col min="267" max="267" width="15.125" style="297" customWidth="1"/>
    <col min="268" max="268" width="14" style="297" customWidth="1"/>
    <col min="269" max="269" width="7.875" style="297" customWidth="1"/>
    <col min="270" max="270" width="16.875" style="297" customWidth="1"/>
    <col min="271" max="271" width="13.625" style="297" customWidth="1"/>
    <col min="272" max="272" width="8.875" style="297" customWidth="1"/>
    <col min="273" max="273" width="15.5" style="297" customWidth="1"/>
    <col min="274" max="274" width="13.875" style="297" customWidth="1"/>
    <col min="275" max="515" width="9.375" style="297"/>
    <col min="516" max="516" width="8" style="297" customWidth="1"/>
    <col min="517" max="517" width="16.625" style="297" customWidth="1"/>
    <col min="518" max="518" width="16.5" style="297" customWidth="1"/>
    <col min="519" max="519" width="7" style="297" customWidth="1"/>
    <col min="520" max="520" width="15.5" style="297" customWidth="1"/>
    <col min="521" max="521" width="13.625" style="297" customWidth="1"/>
    <col min="522" max="522" width="7.875" style="297" customWidth="1"/>
    <col min="523" max="523" width="15.125" style="297" customWidth="1"/>
    <col min="524" max="524" width="14" style="297" customWidth="1"/>
    <col min="525" max="525" width="7.875" style="297" customWidth="1"/>
    <col min="526" max="526" width="16.875" style="297" customWidth="1"/>
    <col min="527" max="527" width="13.625" style="297" customWidth="1"/>
    <col min="528" max="528" width="8.875" style="297" customWidth="1"/>
    <col min="529" max="529" width="15.5" style="297" customWidth="1"/>
    <col min="530" max="530" width="13.875" style="297" customWidth="1"/>
    <col min="531" max="771" width="9.375" style="297"/>
    <col min="772" max="772" width="8" style="297" customWidth="1"/>
    <col min="773" max="773" width="16.625" style="297" customWidth="1"/>
    <col min="774" max="774" width="16.5" style="297" customWidth="1"/>
    <col min="775" max="775" width="7" style="297" customWidth="1"/>
    <col min="776" max="776" width="15.5" style="297" customWidth="1"/>
    <col min="777" max="777" width="13.625" style="297" customWidth="1"/>
    <col min="778" max="778" width="7.875" style="297" customWidth="1"/>
    <col min="779" max="779" width="15.125" style="297" customWidth="1"/>
    <col min="780" max="780" width="14" style="297" customWidth="1"/>
    <col min="781" max="781" width="7.875" style="297" customWidth="1"/>
    <col min="782" max="782" width="16.875" style="297" customWidth="1"/>
    <col min="783" max="783" width="13.625" style="297" customWidth="1"/>
    <col min="784" max="784" width="8.875" style="297" customWidth="1"/>
    <col min="785" max="785" width="15.5" style="297" customWidth="1"/>
    <col min="786" max="786" width="13.875" style="297" customWidth="1"/>
    <col min="787" max="1027" width="9.375" style="297"/>
    <col min="1028" max="1028" width="8" style="297" customWidth="1"/>
    <col min="1029" max="1029" width="16.625" style="297" customWidth="1"/>
    <col min="1030" max="1030" width="16.5" style="297" customWidth="1"/>
    <col min="1031" max="1031" width="7" style="297" customWidth="1"/>
    <col min="1032" max="1032" width="15.5" style="297" customWidth="1"/>
    <col min="1033" max="1033" width="13.625" style="297" customWidth="1"/>
    <col min="1034" max="1034" width="7.875" style="297" customWidth="1"/>
    <col min="1035" max="1035" width="15.125" style="297" customWidth="1"/>
    <col min="1036" max="1036" width="14" style="297" customWidth="1"/>
    <col min="1037" max="1037" width="7.875" style="297" customWidth="1"/>
    <col min="1038" max="1038" width="16.875" style="297" customWidth="1"/>
    <col min="1039" max="1039" width="13.625" style="297" customWidth="1"/>
    <col min="1040" max="1040" width="8.875" style="297" customWidth="1"/>
    <col min="1041" max="1041" width="15.5" style="297" customWidth="1"/>
    <col min="1042" max="1042" width="13.875" style="297" customWidth="1"/>
    <col min="1043" max="1283" width="9.375" style="297"/>
    <col min="1284" max="1284" width="8" style="297" customWidth="1"/>
    <col min="1285" max="1285" width="16.625" style="297" customWidth="1"/>
    <col min="1286" max="1286" width="16.5" style="297" customWidth="1"/>
    <col min="1287" max="1287" width="7" style="297" customWidth="1"/>
    <col min="1288" max="1288" width="15.5" style="297" customWidth="1"/>
    <col min="1289" max="1289" width="13.625" style="297" customWidth="1"/>
    <col min="1290" max="1290" width="7.875" style="297" customWidth="1"/>
    <col min="1291" max="1291" width="15.125" style="297" customWidth="1"/>
    <col min="1292" max="1292" width="14" style="297" customWidth="1"/>
    <col min="1293" max="1293" width="7.875" style="297" customWidth="1"/>
    <col min="1294" max="1294" width="16.875" style="297" customWidth="1"/>
    <col min="1295" max="1295" width="13.625" style="297" customWidth="1"/>
    <col min="1296" max="1296" width="8.875" style="297" customWidth="1"/>
    <col min="1297" max="1297" width="15.5" style="297" customWidth="1"/>
    <col min="1298" max="1298" width="13.875" style="297" customWidth="1"/>
    <col min="1299" max="1539" width="9.375" style="297"/>
    <col min="1540" max="1540" width="8" style="297" customWidth="1"/>
    <col min="1541" max="1541" width="16.625" style="297" customWidth="1"/>
    <col min="1542" max="1542" width="16.5" style="297" customWidth="1"/>
    <col min="1543" max="1543" width="7" style="297" customWidth="1"/>
    <col min="1544" max="1544" width="15.5" style="297" customWidth="1"/>
    <col min="1545" max="1545" width="13.625" style="297" customWidth="1"/>
    <col min="1546" max="1546" width="7.875" style="297" customWidth="1"/>
    <col min="1547" max="1547" width="15.125" style="297" customWidth="1"/>
    <col min="1548" max="1548" width="14" style="297" customWidth="1"/>
    <col min="1549" max="1549" width="7.875" style="297" customWidth="1"/>
    <col min="1550" max="1550" width="16.875" style="297" customWidth="1"/>
    <col min="1551" max="1551" width="13.625" style="297" customWidth="1"/>
    <col min="1552" max="1552" width="8.875" style="297" customWidth="1"/>
    <col min="1553" max="1553" width="15.5" style="297" customWidth="1"/>
    <col min="1554" max="1554" width="13.875" style="297" customWidth="1"/>
    <col min="1555" max="1795" width="9.375" style="297"/>
    <col min="1796" max="1796" width="8" style="297" customWidth="1"/>
    <col min="1797" max="1797" width="16.625" style="297" customWidth="1"/>
    <col min="1798" max="1798" width="16.5" style="297" customWidth="1"/>
    <col min="1799" max="1799" width="7" style="297" customWidth="1"/>
    <col min="1800" max="1800" width="15.5" style="297" customWidth="1"/>
    <col min="1801" max="1801" width="13.625" style="297" customWidth="1"/>
    <col min="1802" max="1802" width="7.875" style="297" customWidth="1"/>
    <col min="1803" max="1803" width="15.125" style="297" customWidth="1"/>
    <col min="1804" max="1804" width="14" style="297" customWidth="1"/>
    <col min="1805" max="1805" width="7.875" style="297" customWidth="1"/>
    <col min="1806" max="1806" width="16.875" style="297" customWidth="1"/>
    <col min="1807" max="1807" width="13.625" style="297" customWidth="1"/>
    <col min="1808" max="1808" width="8.875" style="297" customWidth="1"/>
    <col min="1809" max="1809" width="15.5" style="297" customWidth="1"/>
    <col min="1810" max="1810" width="13.875" style="297" customWidth="1"/>
    <col min="1811" max="2051" width="9.375" style="297"/>
    <col min="2052" max="2052" width="8" style="297" customWidth="1"/>
    <col min="2053" max="2053" width="16.625" style="297" customWidth="1"/>
    <col min="2054" max="2054" width="16.5" style="297" customWidth="1"/>
    <col min="2055" max="2055" width="7" style="297" customWidth="1"/>
    <col min="2056" max="2056" width="15.5" style="297" customWidth="1"/>
    <col min="2057" max="2057" width="13.625" style="297" customWidth="1"/>
    <col min="2058" max="2058" width="7.875" style="297" customWidth="1"/>
    <col min="2059" max="2059" width="15.125" style="297" customWidth="1"/>
    <col min="2060" max="2060" width="14" style="297" customWidth="1"/>
    <col min="2061" max="2061" width="7.875" style="297" customWidth="1"/>
    <col min="2062" max="2062" width="16.875" style="297" customWidth="1"/>
    <col min="2063" max="2063" width="13.625" style="297" customWidth="1"/>
    <col min="2064" max="2064" width="8.875" style="297" customWidth="1"/>
    <col min="2065" max="2065" width="15.5" style="297" customWidth="1"/>
    <col min="2066" max="2066" width="13.875" style="297" customWidth="1"/>
    <col min="2067" max="2307" width="9.375" style="297"/>
    <col min="2308" max="2308" width="8" style="297" customWidth="1"/>
    <col min="2309" max="2309" width="16.625" style="297" customWidth="1"/>
    <col min="2310" max="2310" width="16.5" style="297" customWidth="1"/>
    <col min="2311" max="2311" width="7" style="297" customWidth="1"/>
    <col min="2312" max="2312" width="15.5" style="297" customWidth="1"/>
    <col min="2313" max="2313" width="13.625" style="297" customWidth="1"/>
    <col min="2314" max="2314" width="7.875" style="297" customWidth="1"/>
    <col min="2315" max="2315" width="15.125" style="297" customWidth="1"/>
    <col min="2316" max="2316" width="14" style="297" customWidth="1"/>
    <col min="2317" max="2317" width="7.875" style="297" customWidth="1"/>
    <col min="2318" max="2318" width="16.875" style="297" customWidth="1"/>
    <col min="2319" max="2319" width="13.625" style="297" customWidth="1"/>
    <col min="2320" max="2320" width="8.875" style="297" customWidth="1"/>
    <col min="2321" max="2321" width="15.5" style="297" customWidth="1"/>
    <col min="2322" max="2322" width="13.875" style="297" customWidth="1"/>
    <col min="2323" max="2563" width="9.375" style="297"/>
    <col min="2564" max="2564" width="8" style="297" customWidth="1"/>
    <col min="2565" max="2565" width="16.625" style="297" customWidth="1"/>
    <col min="2566" max="2566" width="16.5" style="297" customWidth="1"/>
    <col min="2567" max="2567" width="7" style="297" customWidth="1"/>
    <col min="2568" max="2568" width="15.5" style="297" customWidth="1"/>
    <col min="2569" max="2569" width="13.625" style="297" customWidth="1"/>
    <col min="2570" max="2570" width="7.875" style="297" customWidth="1"/>
    <col min="2571" max="2571" width="15.125" style="297" customWidth="1"/>
    <col min="2572" max="2572" width="14" style="297" customWidth="1"/>
    <col min="2573" max="2573" width="7.875" style="297" customWidth="1"/>
    <col min="2574" max="2574" width="16.875" style="297" customWidth="1"/>
    <col min="2575" max="2575" width="13.625" style="297" customWidth="1"/>
    <col min="2576" max="2576" width="8.875" style="297" customWidth="1"/>
    <col min="2577" max="2577" width="15.5" style="297" customWidth="1"/>
    <col min="2578" max="2578" width="13.875" style="297" customWidth="1"/>
    <col min="2579" max="2819" width="9.375" style="297"/>
    <col min="2820" max="2820" width="8" style="297" customWidth="1"/>
    <col min="2821" max="2821" width="16.625" style="297" customWidth="1"/>
    <col min="2822" max="2822" width="16.5" style="297" customWidth="1"/>
    <col min="2823" max="2823" width="7" style="297" customWidth="1"/>
    <col min="2824" max="2824" width="15.5" style="297" customWidth="1"/>
    <col min="2825" max="2825" width="13.625" style="297" customWidth="1"/>
    <col min="2826" max="2826" width="7.875" style="297" customWidth="1"/>
    <col min="2827" max="2827" width="15.125" style="297" customWidth="1"/>
    <col min="2828" max="2828" width="14" style="297" customWidth="1"/>
    <col min="2829" max="2829" width="7.875" style="297" customWidth="1"/>
    <col min="2830" max="2830" width="16.875" style="297" customWidth="1"/>
    <col min="2831" max="2831" width="13.625" style="297" customWidth="1"/>
    <col min="2832" max="2832" width="8.875" style="297" customWidth="1"/>
    <col min="2833" max="2833" width="15.5" style="297" customWidth="1"/>
    <col min="2834" max="2834" width="13.875" style="297" customWidth="1"/>
    <col min="2835" max="3075" width="9.375" style="297"/>
    <col min="3076" max="3076" width="8" style="297" customWidth="1"/>
    <col min="3077" max="3077" width="16.625" style="297" customWidth="1"/>
    <col min="3078" max="3078" width="16.5" style="297" customWidth="1"/>
    <col min="3079" max="3079" width="7" style="297" customWidth="1"/>
    <col min="3080" max="3080" width="15.5" style="297" customWidth="1"/>
    <col min="3081" max="3081" width="13.625" style="297" customWidth="1"/>
    <col min="3082" max="3082" width="7.875" style="297" customWidth="1"/>
    <col min="3083" max="3083" width="15.125" style="297" customWidth="1"/>
    <col min="3084" max="3084" width="14" style="297" customWidth="1"/>
    <col min="3085" max="3085" width="7.875" style="297" customWidth="1"/>
    <col min="3086" max="3086" width="16.875" style="297" customWidth="1"/>
    <col min="3087" max="3087" width="13.625" style="297" customWidth="1"/>
    <col min="3088" max="3088" width="8.875" style="297" customWidth="1"/>
    <col min="3089" max="3089" width="15.5" style="297" customWidth="1"/>
    <col min="3090" max="3090" width="13.875" style="297" customWidth="1"/>
    <col min="3091" max="3331" width="9.375" style="297"/>
    <col min="3332" max="3332" width="8" style="297" customWidth="1"/>
    <col min="3333" max="3333" width="16.625" style="297" customWidth="1"/>
    <col min="3334" max="3334" width="16.5" style="297" customWidth="1"/>
    <col min="3335" max="3335" width="7" style="297" customWidth="1"/>
    <col min="3336" max="3336" width="15.5" style="297" customWidth="1"/>
    <col min="3337" max="3337" width="13.625" style="297" customWidth="1"/>
    <col min="3338" max="3338" width="7.875" style="297" customWidth="1"/>
    <col min="3339" max="3339" width="15.125" style="297" customWidth="1"/>
    <col min="3340" max="3340" width="14" style="297" customWidth="1"/>
    <col min="3341" max="3341" width="7.875" style="297" customWidth="1"/>
    <col min="3342" max="3342" width="16.875" style="297" customWidth="1"/>
    <col min="3343" max="3343" width="13.625" style="297" customWidth="1"/>
    <col min="3344" max="3344" width="8.875" style="297" customWidth="1"/>
    <col min="3345" max="3345" width="15.5" style="297" customWidth="1"/>
    <col min="3346" max="3346" width="13.875" style="297" customWidth="1"/>
    <col min="3347" max="3587" width="9.375" style="297"/>
    <col min="3588" max="3588" width="8" style="297" customWidth="1"/>
    <col min="3589" max="3589" width="16.625" style="297" customWidth="1"/>
    <col min="3590" max="3590" width="16.5" style="297" customWidth="1"/>
    <col min="3591" max="3591" width="7" style="297" customWidth="1"/>
    <col min="3592" max="3592" width="15.5" style="297" customWidth="1"/>
    <col min="3593" max="3593" width="13.625" style="297" customWidth="1"/>
    <col min="3594" max="3594" width="7.875" style="297" customWidth="1"/>
    <col min="3595" max="3595" width="15.125" style="297" customWidth="1"/>
    <col min="3596" max="3596" width="14" style="297" customWidth="1"/>
    <col min="3597" max="3597" width="7.875" style="297" customWidth="1"/>
    <col min="3598" max="3598" width="16.875" style="297" customWidth="1"/>
    <col min="3599" max="3599" width="13.625" style="297" customWidth="1"/>
    <col min="3600" max="3600" width="8.875" style="297" customWidth="1"/>
    <col min="3601" max="3601" width="15.5" style="297" customWidth="1"/>
    <col min="3602" max="3602" width="13.875" style="297" customWidth="1"/>
    <col min="3603" max="3843" width="9.375" style="297"/>
    <col min="3844" max="3844" width="8" style="297" customWidth="1"/>
    <col min="3845" max="3845" width="16.625" style="297" customWidth="1"/>
    <col min="3846" max="3846" width="16.5" style="297" customWidth="1"/>
    <col min="3847" max="3847" width="7" style="297" customWidth="1"/>
    <col min="3848" max="3848" width="15.5" style="297" customWidth="1"/>
    <col min="3849" max="3849" width="13.625" style="297" customWidth="1"/>
    <col min="3850" max="3850" width="7.875" style="297" customWidth="1"/>
    <col min="3851" max="3851" width="15.125" style="297" customWidth="1"/>
    <col min="3852" max="3852" width="14" style="297" customWidth="1"/>
    <col min="3853" max="3853" width="7.875" style="297" customWidth="1"/>
    <col min="3854" max="3854" width="16.875" style="297" customWidth="1"/>
    <col min="3855" max="3855" width="13.625" style="297" customWidth="1"/>
    <col min="3856" max="3856" width="8.875" style="297" customWidth="1"/>
    <col min="3857" max="3857" width="15.5" style="297" customWidth="1"/>
    <col min="3858" max="3858" width="13.875" style="297" customWidth="1"/>
    <col min="3859" max="4099" width="9.375" style="297"/>
    <col min="4100" max="4100" width="8" style="297" customWidth="1"/>
    <col min="4101" max="4101" width="16.625" style="297" customWidth="1"/>
    <col min="4102" max="4102" width="16.5" style="297" customWidth="1"/>
    <col min="4103" max="4103" width="7" style="297" customWidth="1"/>
    <col min="4104" max="4104" width="15.5" style="297" customWidth="1"/>
    <col min="4105" max="4105" width="13.625" style="297" customWidth="1"/>
    <col min="4106" max="4106" width="7.875" style="297" customWidth="1"/>
    <col min="4107" max="4107" width="15.125" style="297" customWidth="1"/>
    <col min="4108" max="4108" width="14" style="297" customWidth="1"/>
    <col min="4109" max="4109" width="7.875" style="297" customWidth="1"/>
    <col min="4110" max="4110" width="16.875" style="297" customWidth="1"/>
    <col min="4111" max="4111" width="13.625" style="297" customWidth="1"/>
    <col min="4112" max="4112" width="8.875" style="297" customWidth="1"/>
    <col min="4113" max="4113" width="15.5" style="297" customWidth="1"/>
    <col min="4114" max="4114" width="13.875" style="297" customWidth="1"/>
    <col min="4115" max="4355" width="9.375" style="297"/>
    <col min="4356" max="4356" width="8" style="297" customWidth="1"/>
    <col min="4357" max="4357" width="16.625" style="297" customWidth="1"/>
    <col min="4358" max="4358" width="16.5" style="297" customWidth="1"/>
    <col min="4359" max="4359" width="7" style="297" customWidth="1"/>
    <col min="4360" max="4360" width="15.5" style="297" customWidth="1"/>
    <col min="4361" max="4361" width="13.625" style="297" customWidth="1"/>
    <col min="4362" max="4362" width="7.875" style="297" customWidth="1"/>
    <col min="4363" max="4363" width="15.125" style="297" customWidth="1"/>
    <col min="4364" max="4364" width="14" style="297" customWidth="1"/>
    <col min="4365" max="4365" width="7.875" style="297" customWidth="1"/>
    <col min="4366" max="4366" width="16.875" style="297" customWidth="1"/>
    <col min="4367" max="4367" width="13.625" style="297" customWidth="1"/>
    <col min="4368" max="4368" width="8.875" style="297" customWidth="1"/>
    <col min="4369" max="4369" width="15.5" style="297" customWidth="1"/>
    <col min="4370" max="4370" width="13.875" style="297" customWidth="1"/>
    <col min="4371" max="4611" width="9.375" style="297"/>
    <col min="4612" max="4612" width="8" style="297" customWidth="1"/>
    <col min="4613" max="4613" width="16.625" style="297" customWidth="1"/>
    <col min="4614" max="4614" width="16.5" style="297" customWidth="1"/>
    <col min="4615" max="4615" width="7" style="297" customWidth="1"/>
    <col min="4616" max="4616" width="15.5" style="297" customWidth="1"/>
    <col min="4617" max="4617" width="13.625" style="297" customWidth="1"/>
    <col min="4618" max="4618" width="7.875" style="297" customWidth="1"/>
    <col min="4619" max="4619" width="15.125" style="297" customWidth="1"/>
    <col min="4620" max="4620" width="14" style="297" customWidth="1"/>
    <col min="4621" max="4621" width="7.875" style="297" customWidth="1"/>
    <col min="4622" max="4622" width="16.875" style="297" customWidth="1"/>
    <col min="4623" max="4623" width="13.625" style="297" customWidth="1"/>
    <col min="4624" max="4624" width="8.875" style="297" customWidth="1"/>
    <col min="4625" max="4625" width="15.5" style="297" customWidth="1"/>
    <col min="4626" max="4626" width="13.875" style="297" customWidth="1"/>
    <col min="4627" max="4867" width="9.375" style="297"/>
    <col min="4868" max="4868" width="8" style="297" customWidth="1"/>
    <col min="4869" max="4869" width="16.625" style="297" customWidth="1"/>
    <col min="4870" max="4870" width="16.5" style="297" customWidth="1"/>
    <col min="4871" max="4871" width="7" style="297" customWidth="1"/>
    <col min="4872" max="4872" width="15.5" style="297" customWidth="1"/>
    <col min="4873" max="4873" width="13.625" style="297" customWidth="1"/>
    <col min="4874" max="4874" width="7.875" style="297" customWidth="1"/>
    <col min="4875" max="4875" width="15.125" style="297" customWidth="1"/>
    <col min="4876" max="4876" width="14" style="297" customWidth="1"/>
    <col min="4877" max="4877" width="7.875" style="297" customWidth="1"/>
    <col min="4878" max="4878" width="16.875" style="297" customWidth="1"/>
    <col min="4879" max="4879" width="13.625" style="297" customWidth="1"/>
    <col min="4880" max="4880" width="8.875" style="297" customWidth="1"/>
    <col min="4881" max="4881" width="15.5" style="297" customWidth="1"/>
    <col min="4882" max="4882" width="13.875" style="297" customWidth="1"/>
    <col min="4883" max="5123" width="9.375" style="297"/>
    <col min="5124" max="5124" width="8" style="297" customWidth="1"/>
    <col min="5125" max="5125" width="16.625" style="297" customWidth="1"/>
    <col min="5126" max="5126" width="16.5" style="297" customWidth="1"/>
    <col min="5127" max="5127" width="7" style="297" customWidth="1"/>
    <col min="5128" max="5128" width="15.5" style="297" customWidth="1"/>
    <col min="5129" max="5129" width="13.625" style="297" customWidth="1"/>
    <col min="5130" max="5130" width="7.875" style="297" customWidth="1"/>
    <col min="5131" max="5131" width="15.125" style="297" customWidth="1"/>
    <col min="5132" max="5132" width="14" style="297" customWidth="1"/>
    <col min="5133" max="5133" width="7.875" style="297" customWidth="1"/>
    <col min="5134" max="5134" width="16.875" style="297" customWidth="1"/>
    <col min="5135" max="5135" width="13.625" style="297" customWidth="1"/>
    <col min="5136" max="5136" width="8.875" style="297" customWidth="1"/>
    <col min="5137" max="5137" width="15.5" style="297" customWidth="1"/>
    <col min="5138" max="5138" width="13.875" style="297" customWidth="1"/>
    <col min="5139" max="5379" width="9.375" style="297"/>
    <col min="5380" max="5380" width="8" style="297" customWidth="1"/>
    <col min="5381" max="5381" width="16.625" style="297" customWidth="1"/>
    <col min="5382" max="5382" width="16.5" style="297" customWidth="1"/>
    <col min="5383" max="5383" width="7" style="297" customWidth="1"/>
    <col min="5384" max="5384" width="15.5" style="297" customWidth="1"/>
    <col min="5385" max="5385" width="13.625" style="297" customWidth="1"/>
    <col min="5386" max="5386" width="7.875" style="297" customWidth="1"/>
    <col min="5387" max="5387" width="15.125" style="297" customWidth="1"/>
    <col min="5388" max="5388" width="14" style="297" customWidth="1"/>
    <col min="5389" max="5389" width="7.875" style="297" customWidth="1"/>
    <col min="5390" max="5390" width="16.875" style="297" customWidth="1"/>
    <col min="5391" max="5391" width="13.625" style="297" customWidth="1"/>
    <col min="5392" max="5392" width="8.875" style="297" customWidth="1"/>
    <col min="5393" max="5393" width="15.5" style="297" customWidth="1"/>
    <col min="5394" max="5394" width="13.875" style="297" customWidth="1"/>
    <col min="5395" max="5635" width="9.375" style="297"/>
    <col min="5636" max="5636" width="8" style="297" customWidth="1"/>
    <col min="5637" max="5637" width="16.625" style="297" customWidth="1"/>
    <col min="5638" max="5638" width="16.5" style="297" customWidth="1"/>
    <col min="5639" max="5639" width="7" style="297" customWidth="1"/>
    <col min="5640" max="5640" width="15.5" style="297" customWidth="1"/>
    <col min="5641" max="5641" width="13.625" style="297" customWidth="1"/>
    <col min="5642" max="5642" width="7.875" style="297" customWidth="1"/>
    <col min="5643" max="5643" width="15.125" style="297" customWidth="1"/>
    <col min="5644" max="5644" width="14" style="297" customWidth="1"/>
    <col min="5645" max="5645" width="7.875" style="297" customWidth="1"/>
    <col min="5646" max="5646" width="16.875" style="297" customWidth="1"/>
    <col min="5647" max="5647" width="13.625" style="297" customWidth="1"/>
    <col min="5648" max="5648" width="8.875" style="297" customWidth="1"/>
    <col min="5649" max="5649" width="15.5" style="297" customWidth="1"/>
    <col min="5650" max="5650" width="13.875" style="297" customWidth="1"/>
    <col min="5651" max="5891" width="9.375" style="297"/>
    <col min="5892" max="5892" width="8" style="297" customWidth="1"/>
    <col min="5893" max="5893" width="16.625" style="297" customWidth="1"/>
    <col min="5894" max="5894" width="16.5" style="297" customWidth="1"/>
    <col min="5895" max="5895" width="7" style="297" customWidth="1"/>
    <col min="5896" max="5896" width="15.5" style="297" customWidth="1"/>
    <col min="5897" max="5897" width="13.625" style="297" customWidth="1"/>
    <col min="5898" max="5898" width="7.875" style="297" customWidth="1"/>
    <col min="5899" max="5899" width="15.125" style="297" customWidth="1"/>
    <col min="5900" max="5900" width="14" style="297" customWidth="1"/>
    <col min="5901" max="5901" width="7.875" style="297" customWidth="1"/>
    <col min="5902" max="5902" width="16.875" style="297" customWidth="1"/>
    <col min="5903" max="5903" width="13.625" style="297" customWidth="1"/>
    <col min="5904" max="5904" width="8.875" style="297" customWidth="1"/>
    <col min="5905" max="5905" width="15.5" style="297" customWidth="1"/>
    <col min="5906" max="5906" width="13.875" style="297" customWidth="1"/>
    <col min="5907" max="6147" width="9.375" style="297"/>
    <col min="6148" max="6148" width="8" style="297" customWidth="1"/>
    <col min="6149" max="6149" width="16.625" style="297" customWidth="1"/>
    <col min="6150" max="6150" width="16.5" style="297" customWidth="1"/>
    <col min="6151" max="6151" width="7" style="297" customWidth="1"/>
    <col min="6152" max="6152" width="15.5" style="297" customWidth="1"/>
    <col min="6153" max="6153" width="13.625" style="297" customWidth="1"/>
    <col min="6154" max="6154" width="7.875" style="297" customWidth="1"/>
    <col min="6155" max="6155" width="15.125" style="297" customWidth="1"/>
    <col min="6156" max="6156" width="14" style="297" customWidth="1"/>
    <col min="6157" max="6157" width="7.875" style="297" customWidth="1"/>
    <col min="6158" max="6158" width="16.875" style="297" customWidth="1"/>
    <col min="6159" max="6159" width="13.625" style="297" customWidth="1"/>
    <col min="6160" max="6160" width="8.875" style="297" customWidth="1"/>
    <col min="6161" max="6161" width="15.5" style="297" customWidth="1"/>
    <col min="6162" max="6162" width="13.875" style="297" customWidth="1"/>
    <col min="6163" max="6403" width="9.375" style="297"/>
    <col min="6404" max="6404" width="8" style="297" customWidth="1"/>
    <col min="6405" max="6405" width="16.625" style="297" customWidth="1"/>
    <col min="6406" max="6406" width="16.5" style="297" customWidth="1"/>
    <col min="6407" max="6407" width="7" style="297" customWidth="1"/>
    <col min="6408" max="6408" width="15.5" style="297" customWidth="1"/>
    <col min="6409" max="6409" width="13.625" style="297" customWidth="1"/>
    <col min="6410" max="6410" width="7.875" style="297" customWidth="1"/>
    <col min="6411" max="6411" width="15.125" style="297" customWidth="1"/>
    <col min="6412" max="6412" width="14" style="297" customWidth="1"/>
    <col min="6413" max="6413" width="7.875" style="297" customWidth="1"/>
    <col min="6414" max="6414" width="16.875" style="297" customWidth="1"/>
    <col min="6415" max="6415" width="13.625" style="297" customWidth="1"/>
    <col min="6416" max="6416" width="8.875" style="297" customWidth="1"/>
    <col min="6417" max="6417" width="15.5" style="297" customWidth="1"/>
    <col min="6418" max="6418" width="13.875" style="297" customWidth="1"/>
    <col min="6419" max="6659" width="9.375" style="297"/>
    <col min="6660" max="6660" width="8" style="297" customWidth="1"/>
    <col min="6661" max="6661" width="16.625" style="297" customWidth="1"/>
    <col min="6662" max="6662" width="16.5" style="297" customWidth="1"/>
    <col min="6663" max="6663" width="7" style="297" customWidth="1"/>
    <col min="6664" max="6664" width="15.5" style="297" customWidth="1"/>
    <col min="6665" max="6665" width="13.625" style="297" customWidth="1"/>
    <col min="6666" max="6666" width="7.875" style="297" customWidth="1"/>
    <col min="6667" max="6667" width="15.125" style="297" customWidth="1"/>
    <col min="6668" max="6668" width="14" style="297" customWidth="1"/>
    <col min="6669" max="6669" width="7.875" style="297" customWidth="1"/>
    <col min="6670" max="6670" width="16.875" style="297" customWidth="1"/>
    <col min="6671" max="6671" width="13.625" style="297" customWidth="1"/>
    <col min="6672" max="6672" width="8.875" style="297" customWidth="1"/>
    <col min="6673" max="6673" width="15.5" style="297" customWidth="1"/>
    <col min="6674" max="6674" width="13.875" style="297" customWidth="1"/>
    <col min="6675" max="6915" width="9.375" style="297"/>
    <col min="6916" max="6916" width="8" style="297" customWidth="1"/>
    <col min="6917" max="6917" width="16.625" style="297" customWidth="1"/>
    <col min="6918" max="6918" width="16.5" style="297" customWidth="1"/>
    <col min="6919" max="6919" width="7" style="297" customWidth="1"/>
    <col min="6920" max="6920" width="15.5" style="297" customWidth="1"/>
    <col min="6921" max="6921" width="13.625" style="297" customWidth="1"/>
    <col min="6922" max="6922" width="7.875" style="297" customWidth="1"/>
    <col min="6923" max="6923" width="15.125" style="297" customWidth="1"/>
    <col min="6924" max="6924" width="14" style="297" customWidth="1"/>
    <col min="6925" max="6925" width="7.875" style="297" customWidth="1"/>
    <col min="6926" max="6926" width="16.875" style="297" customWidth="1"/>
    <col min="6927" max="6927" width="13.625" style="297" customWidth="1"/>
    <col min="6928" max="6928" width="8.875" style="297" customWidth="1"/>
    <col min="6929" max="6929" width="15.5" style="297" customWidth="1"/>
    <col min="6930" max="6930" width="13.875" style="297" customWidth="1"/>
    <col min="6931" max="7171" width="9.375" style="297"/>
    <col min="7172" max="7172" width="8" style="297" customWidth="1"/>
    <col min="7173" max="7173" width="16.625" style="297" customWidth="1"/>
    <col min="7174" max="7174" width="16.5" style="297" customWidth="1"/>
    <col min="7175" max="7175" width="7" style="297" customWidth="1"/>
    <col min="7176" max="7176" width="15.5" style="297" customWidth="1"/>
    <col min="7177" max="7177" width="13.625" style="297" customWidth="1"/>
    <col min="7178" max="7178" width="7.875" style="297" customWidth="1"/>
    <col min="7179" max="7179" width="15.125" style="297" customWidth="1"/>
    <col min="7180" max="7180" width="14" style="297" customWidth="1"/>
    <col min="7181" max="7181" width="7.875" style="297" customWidth="1"/>
    <col min="7182" max="7182" width="16.875" style="297" customWidth="1"/>
    <col min="7183" max="7183" width="13.625" style="297" customWidth="1"/>
    <col min="7184" max="7184" width="8.875" style="297" customWidth="1"/>
    <col min="7185" max="7185" width="15.5" style="297" customWidth="1"/>
    <col min="7186" max="7186" width="13.875" style="297" customWidth="1"/>
    <col min="7187" max="7427" width="9.375" style="297"/>
    <col min="7428" max="7428" width="8" style="297" customWidth="1"/>
    <col min="7429" max="7429" width="16.625" style="297" customWidth="1"/>
    <col min="7430" max="7430" width="16.5" style="297" customWidth="1"/>
    <col min="7431" max="7431" width="7" style="297" customWidth="1"/>
    <col min="7432" max="7432" width="15.5" style="297" customWidth="1"/>
    <col min="7433" max="7433" width="13.625" style="297" customWidth="1"/>
    <col min="7434" max="7434" width="7.875" style="297" customWidth="1"/>
    <col min="7435" max="7435" width="15.125" style="297" customWidth="1"/>
    <col min="7436" max="7436" width="14" style="297" customWidth="1"/>
    <col min="7437" max="7437" width="7.875" style="297" customWidth="1"/>
    <col min="7438" max="7438" width="16.875" style="297" customWidth="1"/>
    <col min="7439" max="7439" width="13.625" style="297" customWidth="1"/>
    <col min="7440" max="7440" width="8.875" style="297" customWidth="1"/>
    <col min="7441" max="7441" width="15.5" style="297" customWidth="1"/>
    <col min="7442" max="7442" width="13.875" style="297" customWidth="1"/>
    <col min="7443" max="7683" width="9.375" style="297"/>
    <col min="7684" max="7684" width="8" style="297" customWidth="1"/>
    <col min="7685" max="7685" width="16.625" style="297" customWidth="1"/>
    <col min="7686" max="7686" width="16.5" style="297" customWidth="1"/>
    <col min="7687" max="7687" width="7" style="297" customWidth="1"/>
    <col min="7688" max="7688" width="15.5" style="297" customWidth="1"/>
    <col min="7689" max="7689" width="13.625" style="297" customWidth="1"/>
    <col min="7690" max="7690" width="7.875" style="297" customWidth="1"/>
    <col min="7691" max="7691" width="15.125" style="297" customWidth="1"/>
    <col min="7692" max="7692" width="14" style="297" customWidth="1"/>
    <col min="7693" max="7693" width="7.875" style="297" customWidth="1"/>
    <col min="7694" max="7694" width="16.875" style="297" customWidth="1"/>
    <col min="7695" max="7695" width="13.625" style="297" customWidth="1"/>
    <col min="7696" max="7696" width="8.875" style="297" customWidth="1"/>
    <col min="7697" max="7697" width="15.5" style="297" customWidth="1"/>
    <col min="7698" max="7698" width="13.875" style="297" customWidth="1"/>
    <col min="7699" max="7939" width="9.375" style="297"/>
    <col min="7940" max="7940" width="8" style="297" customWidth="1"/>
    <col min="7941" max="7941" width="16.625" style="297" customWidth="1"/>
    <col min="7942" max="7942" width="16.5" style="297" customWidth="1"/>
    <col min="7943" max="7943" width="7" style="297" customWidth="1"/>
    <col min="7944" max="7944" width="15.5" style="297" customWidth="1"/>
    <col min="7945" max="7945" width="13.625" style="297" customWidth="1"/>
    <col min="7946" max="7946" width="7.875" style="297" customWidth="1"/>
    <col min="7947" max="7947" width="15.125" style="297" customWidth="1"/>
    <col min="7948" max="7948" width="14" style="297" customWidth="1"/>
    <col min="7949" max="7949" width="7.875" style="297" customWidth="1"/>
    <col min="7950" max="7950" width="16.875" style="297" customWidth="1"/>
    <col min="7951" max="7951" width="13.625" style="297" customWidth="1"/>
    <col min="7952" max="7952" width="8.875" style="297" customWidth="1"/>
    <col min="7953" max="7953" width="15.5" style="297" customWidth="1"/>
    <col min="7954" max="7954" width="13.875" style="297" customWidth="1"/>
    <col min="7955" max="8195" width="9.375" style="297"/>
    <col min="8196" max="8196" width="8" style="297" customWidth="1"/>
    <col min="8197" max="8197" width="16.625" style="297" customWidth="1"/>
    <col min="8198" max="8198" width="16.5" style="297" customWidth="1"/>
    <col min="8199" max="8199" width="7" style="297" customWidth="1"/>
    <col min="8200" max="8200" width="15.5" style="297" customWidth="1"/>
    <col min="8201" max="8201" width="13.625" style="297" customWidth="1"/>
    <col min="8202" max="8202" width="7.875" style="297" customWidth="1"/>
    <col min="8203" max="8203" width="15.125" style="297" customWidth="1"/>
    <col min="8204" max="8204" width="14" style="297" customWidth="1"/>
    <col min="8205" max="8205" width="7.875" style="297" customWidth="1"/>
    <col min="8206" max="8206" width="16.875" style="297" customWidth="1"/>
    <col min="8207" max="8207" width="13.625" style="297" customWidth="1"/>
    <col min="8208" max="8208" width="8.875" style="297" customWidth="1"/>
    <col min="8209" max="8209" width="15.5" style="297" customWidth="1"/>
    <col min="8210" max="8210" width="13.875" style="297" customWidth="1"/>
    <col min="8211" max="8451" width="9.375" style="297"/>
    <col min="8452" max="8452" width="8" style="297" customWidth="1"/>
    <col min="8453" max="8453" width="16.625" style="297" customWidth="1"/>
    <col min="8454" max="8454" width="16.5" style="297" customWidth="1"/>
    <col min="8455" max="8455" width="7" style="297" customWidth="1"/>
    <col min="8456" max="8456" width="15.5" style="297" customWidth="1"/>
    <col min="8457" max="8457" width="13.625" style="297" customWidth="1"/>
    <col min="8458" max="8458" width="7.875" style="297" customWidth="1"/>
    <col min="8459" max="8459" width="15.125" style="297" customWidth="1"/>
    <col min="8460" max="8460" width="14" style="297" customWidth="1"/>
    <col min="8461" max="8461" width="7.875" style="297" customWidth="1"/>
    <col min="8462" max="8462" width="16.875" style="297" customWidth="1"/>
    <col min="8463" max="8463" width="13.625" style="297" customWidth="1"/>
    <col min="8464" max="8464" width="8.875" style="297" customWidth="1"/>
    <col min="8465" max="8465" width="15.5" style="297" customWidth="1"/>
    <col min="8466" max="8466" width="13.875" style="297" customWidth="1"/>
    <col min="8467" max="8707" width="9.375" style="297"/>
    <col min="8708" max="8708" width="8" style="297" customWidth="1"/>
    <col min="8709" max="8709" width="16.625" style="297" customWidth="1"/>
    <col min="8710" max="8710" width="16.5" style="297" customWidth="1"/>
    <col min="8711" max="8711" width="7" style="297" customWidth="1"/>
    <col min="8712" max="8712" width="15.5" style="297" customWidth="1"/>
    <col min="8713" max="8713" width="13.625" style="297" customWidth="1"/>
    <col min="8714" max="8714" width="7.875" style="297" customWidth="1"/>
    <col min="8715" max="8715" width="15.125" style="297" customWidth="1"/>
    <col min="8716" max="8716" width="14" style="297" customWidth="1"/>
    <col min="8717" max="8717" width="7.875" style="297" customWidth="1"/>
    <col min="8718" max="8718" width="16.875" style="297" customWidth="1"/>
    <col min="8719" max="8719" width="13.625" style="297" customWidth="1"/>
    <col min="8720" max="8720" width="8.875" style="297" customWidth="1"/>
    <col min="8721" max="8721" width="15.5" style="297" customWidth="1"/>
    <col min="8722" max="8722" width="13.875" style="297" customWidth="1"/>
    <col min="8723" max="8963" width="9.375" style="297"/>
    <col min="8964" max="8964" width="8" style="297" customWidth="1"/>
    <col min="8965" max="8965" width="16.625" style="297" customWidth="1"/>
    <col min="8966" max="8966" width="16.5" style="297" customWidth="1"/>
    <col min="8967" max="8967" width="7" style="297" customWidth="1"/>
    <col min="8968" max="8968" width="15.5" style="297" customWidth="1"/>
    <col min="8969" max="8969" width="13.625" style="297" customWidth="1"/>
    <col min="8970" max="8970" width="7.875" style="297" customWidth="1"/>
    <col min="8971" max="8971" width="15.125" style="297" customWidth="1"/>
    <col min="8972" max="8972" width="14" style="297" customWidth="1"/>
    <col min="8973" max="8973" width="7.875" style="297" customWidth="1"/>
    <col min="8974" max="8974" width="16.875" style="297" customWidth="1"/>
    <col min="8975" max="8975" width="13.625" style="297" customWidth="1"/>
    <col min="8976" max="8976" width="8.875" style="297" customWidth="1"/>
    <col min="8977" max="8977" width="15.5" style="297" customWidth="1"/>
    <col min="8978" max="8978" width="13.875" style="297" customWidth="1"/>
    <col min="8979" max="9219" width="9.375" style="297"/>
    <col min="9220" max="9220" width="8" style="297" customWidth="1"/>
    <col min="9221" max="9221" width="16.625" style="297" customWidth="1"/>
    <col min="9222" max="9222" width="16.5" style="297" customWidth="1"/>
    <col min="9223" max="9223" width="7" style="297" customWidth="1"/>
    <col min="9224" max="9224" width="15.5" style="297" customWidth="1"/>
    <col min="9225" max="9225" width="13.625" style="297" customWidth="1"/>
    <col min="9226" max="9226" width="7.875" style="297" customWidth="1"/>
    <col min="9227" max="9227" width="15.125" style="297" customWidth="1"/>
    <col min="9228" max="9228" width="14" style="297" customWidth="1"/>
    <col min="9229" max="9229" width="7.875" style="297" customWidth="1"/>
    <col min="9230" max="9230" width="16.875" style="297" customWidth="1"/>
    <col min="9231" max="9231" width="13.625" style="297" customWidth="1"/>
    <col min="9232" max="9232" width="8.875" style="297" customWidth="1"/>
    <col min="9233" max="9233" width="15.5" style="297" customWidth="1"/>
    <col min="9234" max="9234" width="13.875" style="297" customWidth="1"/>
    <col min="9235" max="9475" width="9.375" style="297"/>
    <col min="9476" max="9476" width="8" style="297" customWidth="1"/>
    <col min="9477" max="9477" width="16.625" style="297" customWidth="1"/>
    <col min="9478" max="9478" width="16.5" style="297" customWidth="1"/>
    <col min="9479" max="9479" width="7" style="297" customWidth="1"/>
    <col min="9480" max="9480" width="15.5" style="297" customWidth="1"/>
    <col min="9481" max="9481" width="13.625" style="297" customWidth="1"/>
    <col min="9482" max="9482" width="7.875" style="297" customWidth="1"/>
    <col min="9483" max="9483" width="15.125" style="297" customWidth="1"/>
    <col min="9484" max="9484" width="14" style="297" customWidth="1"/>
    <col min="9485" max="9485" width="7.875" style="297" customWidth="1"/>
    <col min="9486" max="9486" width="16.875" style="297" customWidth="1"/>
    <col min="9487" max="9487" width="13.625" style="297" customWidth="1"/>
    <col min="9488" max="9488" width="8.875" style="297" customWidth="1"/>
    <col min="9489" max="9489" width="15.5" style="297" customWidth="1"/>
    <col min="9490" max="9490" width="13.875" style="297" customWidth="1"/>
    <col min="9491" max="9731" width="9.375" style="297"/>
    <col min="9732" max="9732" width="8" style="297" customWidth="1"/>
    <col min="9733" max="9733" width="16.625" style="297" customWidth="1"/>
    <col min="9734" max="9734" width="16.5" style="297" customWidth="1"/>
    <col min="9735" max="9735" width="7" style="297" customWidth="1"/>
    <col min="9736" max="9736" width="15.5" style="297" customWidth="1"/>
    <col min="9737" max="9737" width="13.625" style="297" customWidth="1"/>
    <col min="9738" max="9738" width="7.875" style="297" customWidth="1"/>
    <col min="9739" max="9739" width="15.125" style="297" customWidth="1"/>
    <col min="9740" max="9740" width="14" style="297" customWidth="1"/>
    <col min="9741" max="9741" width="7.875" style="297" customWidth="1"/>
    <col min="9742" max="9742" width="16.875" style="297" customWidth="1"/>
    <col min="9743" max="9743" width="13.625" style="297" customWidth="1"/>
    <col min="9744" max="9744" width="8.875" style="297" customWidth="1"/>
    <col min="9745" max="9745" width="15.5" style="297" customWidth="1"/>
    <col min="9746" max="9746" width="13.875" style="297" customWidth="1"/>
    <col min="9747" max="9987" width="9.375" style="297"/>
    <col min="9988" max="9988" width="8" style="297" customWidth="1"/>
    <col min="9989" max="9989" width="16.625" style="297" customWidth="1"/>
    <col min="9990" max="9990" width="16.5" style="297" customWidth="1"/>
    <col min="9991" max="9991" width="7" style="297" customWidth="1"/>
    <col min="9992" max="9992" width="15.5" style="297" customWidth="1"/>
    <col min="9993" max="9993" width="13.625" style="297" customWidth="1"/>
    <col min="9994" max="9994" width="7.875" style="297" customWidth="1"/>
    <col min="9995" max="9995" width="15.125" style="297" customWidth="1"/>
    <col min="9996" max="9996" width="14" style="297" customWidth="1"/>
    <col min="9997" max="9997" width="7.875" style="297" customWidth="1"/>
    <col min="9998" max="9998" width="16.875" style="297" customWidth="1"/>
    <col min="9999" max="9999" width="13.625" style="297" customWidth="1"/>
    <col min="10000" max="10000" width="8.875" style="297" customWidth="1"/>
    <col min="10001" max="10001" width="15.5" style="297" customWidth="1"/>
    <col min="10002" max="10002" width="13.875" style="297" customWidth="1"/>
    <col min="10003" max="10243" width="9.375" style="297"/>
    <col min="10244" max="10244" width="8" style="297" customWidth="1"/>
    <col min="10245" max="10245" width="16.625" style="297" customWidth="1"/>
    <col min="10246" max="10246" width="16.5" style="297" customWidth="1"/>
    <col min="10247" max="10247" width="7" style="297" customWidth="1"/>
    <col min="10248" max="10248" width="15.5" style="297" customWidth="1"/>
    <col min="10249" max="10249" width="13.625" style="297" customWidth="1"/>
    <col min="10250" max="10250" width="7.875" style="297" customWidth="1"/>
    <col min="10251" max="10251" width="15.125" style="297" customWidth="1"/>
    <col min="10252" max="10252" width="14" style="297" customWidth="1"/>
    <col min="10253" max="10253" width="7.875" style="297" customWidth="1"/>
    <col min="10254" max="10254" width="16.875" style="297" customWidth="1"/>
    <col min="10255" max="10255" width="13.625" style="297" customWidth="1"/>
    <col min="10256" max="10256" width="8.875" style="297" customWidth="1"/>
    <col min="10257" max="10257" width="15.5" style="297" customWidth="1"/>
    <col min="10258" max="10258" width="13.875" style="297" customWidth="1"/>
    <col min="10259" max="10499" width="9.375" style="297"/>
    <col min="10500" max="10500" width="8" style="297" customWidth="1"/>
    <col min="10501" max="10501" width="16.625" style="297" customWidth="1"/>
    <col min="10502" max="10502" width="16.5" style="297" customWidth="1"/>
    <col min="10503" max="10503" width="7" style="297" customWidth="1"/>
    <col min="10504" max="10504" width="15.5" style="297" customWidth="1"/>
    <col min="10505" max="10505" width="13.625" style="297" customWidth="1"/>
    <col min="10506" max="10506" width="7.875" style="297" customWidth="1"/>
    <col min="10507" max="10507" width="15.125" style="297" customWidth="1"/>
    <col min="10508" max="10508" width="14" style="297" customWidth="1"/>
    <col min="10509" max="10509" width="7.875" style="297" customWidth="1"/>
    <col min="10510" max="10510" width="16.875" style="297" customWidth="1"/>
    <col min="10511" max="10511" width="13.625" style="297" customWidth="1"/>
    <col min="10512" max="10512" width="8.875" style="297" customWidth="1"/>
    <col min="10513" max="10513" width="15.5" style="297" customWidth="1"/>
    <col min="10514" max="10514" width="13.875" style="297" customWidth="1"/>
    <col min="10515" max="10755" width="9.375" style="297"/>
    <col min="10756" max="10756" width="8" style="297" customWidth="1"/>
    <col min="10757" max="10757" width="16.625" style="297" customWidth="1"/>
    <col min="10758" max="10758" width="16.5" style="297" customWidth="1"/>
    <col min="10759" max="10759" width="7" style="297" customWidth="1"/>
    <col min="10760" max="10760" width="15.5" style="297" customWidth="1"/>
    <col min="10761" max="10761" width="13.625" style="297" customWidth="1"/>
    <col min="10762" max="10762" width="7.875" style="297" customWidth="1"/>
    <col min="10763" max="10763" width="15.125" style="297" customWidth="1"/>
    <col min="10764" max="10764" width="14" style="297" customWidth="1"/>
    <col min="10765" max="10765" width="7.875" style="297" customWidth="1"/>
    <col min="10766" max="10766" width="16.875" style="297" customWidth="1"/>
    <col min="10767" max="10767" width="13.625" style="297" customWidth="1"/>
    <col min="10768" max="10768" width="8.875" style="297" customWidth="1"/>
    <col min="10769" max="10769" width="15.5" style="297" customWidth="1"/>
    <col min="10770" max="10770" width="13.875" style="297" customWidth="1"/>
    <col min="10771" max="11011" width="9.375" style="297"/>
    <col min="11012" max="11012" width="8" style="297" customWidth="1"/>
    <col min="11013" max="11013" width="16.625" style="297" customWidth="1"/>
    <col min="11014" max="11014" width="16.5" style="297" customWidth="1"/>
    <col min="11015" max="11015" width="7" style="297" customWidth="1"/>
    <col min="11016" max="11016" width="15.5" style="297" customWidth="1"/>
    <col min="11017" max="11017" width="13.625" style="297" customWidth="1"/>
    <col min="11018" max="11018" width="7.875" style="297" customWidth="1"/>
    <col min="11019" max="11019" width="15.125" style="297" customWidth="1"/>
    <col min="11020" max="11020" width="14" style="297" customWidth="1"/>
    <col min="11021" max="11021" width="7.875" style="297" customWidth="1"/>
    <col min="11022" max="11022" width="16.875" style="297" customWidth="1"/>
    <col min="11023" max="11023" width="13.625" style="297" customWidth="1"/>
    <col min="11024" max="11024" width="8.875" style="297" customWidth="1"/>
    <col min="11025" max="11025" width="15.5" style="297" customWidth="1"/>
    <col min="11026" max="11026" width="13.875" style="297" customWidth="1"/>
    <col min="11027" max="11267" width="9.375" style="297"/>
    <col min="11268" max="11268" width="8" style="297" customWidth="1"/>
    <col min="11269" max="11269" width="16.625" style="297" customWidth="1"/>
    <col min="11270" max="11270" width="16.5" style="297" customWidth="1"/>
    <col min="11271" max="11271" width="7" style="297" customWidth="1"/>
    <col min="11272" max="11272" width="15.5" style="297" customWidth="1"/>
    <col min="11273" max="11273" width="13.625" style="297" customWidth="1"/>
    <col min="11274" max="11274" width="7.875" style="297" customWidth="1"/>
    <col min="11275" max="11275" width="15.125" style="297" customWidth="1"/>
    <col min="11276" max="11276" width="14" style="297" customWidth="1"/>
    <col min="11277" max="11277" width="7.875" style="297" customWidth="1"/>
    <col min="11278" max="11278" width="16.875" style="297" customWidth="1"/>
    <col min="11279" max="11279" width="13.625" style="297" customWidth="1"/>
    <col min="11280" max="11280" width="8.875" style="297" customWidth="1"/>
    <col min="11281" max="11281" width="15.5" style="297" customWidth="1"/>
    <col min="11282" max="11282" width="13.875" style="297" customWidth="1"/>
    <col min="11283" max="11523" width="9.375" style="297"/>
    <col min="11524" max="11524" width="8" style="297" customWidth="1"/>
    <col min="11525" max="11525" width="16.625" style="297" customWidth="1"/>
    <col min="11526" max="11526" width="16.5" style="297" customWidth="1"/>
    <col min="11527" max="11527" width="7" style="297" customWidth="1"/>
    <col min="11528" max="11528" width="15.5" style="297" customWidth="1"/>
    <col min="11529" max="11529" width="13.625" style="297" customWidth="1"/>
    <col min="11530" max="11530" width="7.875" style="297" customWidth="1"/>
    <col min="11531" max="11531" width="15.125" style="297" customWidth="1"/>
    <col min="11532" max="11532" width="14" style="297" customWidth="1"/>
    <col min="11533" max="11533" width="7.875" style="297" customWidth="1"/>
    <col min="11534" max="11534" width="16.875" style="297" customWidth="1"/>
    <col min="11535" max="11535" width="13.625" style="297" customWidth="1"/>
    <col min="11536" max="11536" width="8.875" style="297" customWidth="1"/>
    <col min="11537" max="11537" width="15.5" style="297" customWidth="1"/>
    <col min="11538" max="11538" width="13.875" style="297" customWidth="1"/>
    <col min="11539" max="11779" width="9.375" style="297"/>
    <col min="11780" max="11780" width="8" style="297" customWidth="1"/>
    <col min="11781" max="11781" width="16.625" style="297" customWidth="1"/>
    <col min="11782" max="11782" width="16.5" style="297" customWidth="1"/>
    <col min="11783" max="11783" width="7" style="297" customWidth="1"/>
    <col min="11784" max="11784" width="15.5" style="297" customWidth="1"/>
    <col min="11785" max="11785" width="13.625" style="297" customWidth="1"/>
    <col min="11786" max="11786" width="7.875" style="297" customWidth="1"/>
    <col min="11787" max="11787" width="15.125" style="297" customWidth="1"/>
    <col min="11788" max="11788" width="14" style="297" customWidth="1"/>
    <col min="11789" max="11789" width="7.875" style="297" customWidth="1"/>
    <col min="11790" max="11790" width="16.875" style="297" customWidth="1"/>
    <col min="11791" max="11791" width="13.625" style="297" customWidth="1"/>
    <col min="11792" max="11792" width="8.875" style="297" customWidth="1"/>
    <col min="11793" max="11793" width="15.5" style="297" customWidth="1"/>
    <col min="11794" max="11794" width="13.875" style="297" customWidth="1"/>
    <col min="11795" max="12035" width="9.375" style="297"/>
    <col min="12036" max="12036" width="8" style="297" customWidth="1"/>
    <col min="12037" max="12037" width="16.625" style="297" customWidth="1"/>
    <col min="12038" max="12038" width="16.5" style="297" customWidth="1"/>
    <col min="12039" max="12039" width="7" style="297" customWidth="1"/>
    <col min="12040" max="12040" width="15.5" style="297" customWidth="1"/>
    <col min="12041" max="12041" width="13.625" style="297" customWidth="1"/>
    <col min="12042" max="12042" width="7.875" style="297" customWidth="1"/>
    <col min="12043" max="12043" width="15.125" style="297" customWidth="1"/>
    <col min="12044" max="12044" width="14" style="297" customWidth="1"/>
    <col min="12045" max="12045" width="7.875" style="297" customWidth="1"/>
    <col min="12046" max="12046" width="16.875" style="297" customWidth="1"/>
    <col min="12047" max="12047" width="13.625" style="297" customWidth="1"/>
    <col min="12048" max="12048" width="8.875" style="297" customWidth="1"/>
    <col min="12049" max="12049" width="15.5" style="297" customWidth="1"/>
    <col min="12050" max="12050" width="13.875" style="297" customWidth="1"/>
    <col min="12051" max="12291" width="9.375" style="297"/>
    <col min="12292" max="12292" width="8" style="297" customWidth="1"/>
    <col min="12293" max="12293" width="16.625" style="297" customWidth="1"/>
    <col min="12294" max="12294" width="16.5" style="297" customWidth="1"/>
    <col min="12295" max="12295" width="7" style="297" customWidth="1"/>
    <col min="12296" max="12296" width="15.5" style="297" customWidth="1"/>
    <col min="12297" max="12297" width="13.625" style="297" customWidth="1"/>
    <col min="12298" max="12298" width="7.875" style="297" customWidth="1"/>
    <col min="12299" max="12299" width="15.125" style="297" customWidth="1"/>
    <col min="12300" max="12300" width="14" style="297" customWidth="1"/>
    <col min="12301" max="12301" width="7.875" style="297" customWidth="1"/>
    <col min="12302" max="12302" width="16.875" style="297" customWidth="1"/>
    <col min="12303" max="12303" width="13.625" style="297" customWidth="1"/>
    <col min="12304" max="12304" width="8.875" style="297" customWidth="1"/>
    <col min="12305" max="12305" width="15.5" style="297" customWidth="1"/>
    <col min="12306" max="12306" width="13.875" style="297" customWidth="1"/>
    <col min="12307" max="12547" width="9.375" style="297"/>
    <col min="12548" max="12548" width="8" style="297" customWidth="1"/>
    <col min="12549" max="12549" width="16.625" style="297" customWidth="1"/>
    <col min="12550" max="12550" width="16.5" style="297" customWidth="1"/>
    <col min="12551" max="12551" width="7" style="297" customWidth="1"/>
    <col min="12552" max="12552" width="15.5" style="297" customWidth="1"/>
    <col min="12553" max="12553" width="13.625" style="297" customWidth="1"/>
    <col min="12554" max="12554" width="7.875" style="297" customWidth="1"/>
    <col min="12555" max="12555" width="15.125" style="297" customWidth="1"/>
    <col min="12556" max="12556" width="14" style="297" customWidth="1"/>
    <col min="12557" max="12557" width="7.875" style="297" customWidth="1"/>
    <col min="12558" max="12558" width="16.875" style="297" customWidth="1"/>
    <col min="12559" max="12559" width="13.625" style="297" customWidth="1"/>
    <col min="12560" max="12560" width="8.875" style="297" customWidth="1"/>
    <col min="12561" max="12561" width="15.5" style="297" customWidth="1"/>
    <col min="12562" max="12562" width="13.875" style="297" customWidth="1"/>
    <col min="12563" max="12803" width="9.375" style="297"/>
    <col min="12804" max="12804" width="8" style="297" customWidth="1"/>
    <col min="12805" max="12805" width="16.625" style="297" customWidth="1"/>
    <col min="12806" max="12806" width="16.5" style="297" customWidth="1"/>
    <col min="12807" max="12807" width="7" style="297" customWidth="1"/>
    <col min="12808" max="12808" width="15.5" style="297" customWidth="1"/>
    <col min="12809" max="12809" width="13.625" style="297" customWidth="1"/>
    <col min="12810" max="12810" width="7.875" style="297" customWidth="1"/>
    <col min="12811" max="12811" width="15.125" style="297" customWidth="1"/>
    <col min="12812" max="12812" width="14" style="297" customWidth="1"/>
    <col min="12813" max="12813" width="7.875" style="297" customWidth="1"/>
    <col min="12814" max="12814" width="16.875" style="297" customWidth="1"/>
    <col min="12815" max="12815" width="13.625" style="297" customWidth="1"/>
    <col min="12816" max="12816" width="8.875" style="297" customWidth="1"/>
    <col min="12817" max="12817" width="15.5" style="297" customWidth="1"/>
    <col min="12818" max="12818" width="13.875" style="297" customWidth="1"/>
    <col min="12819" max="13059" width="9.375" style="297"/>
    <col min="13060" max="13060" width="8" style="297" customWidth="1"/>
    <col min="13061" max="13061" width="16.625" style="297" customWidth="1"/>
    <col min="13062" max="13062" width="16.5" style="297" customWidth="1"/>
    <col min="13063" max="13063" width="7" style="297" customWidth="1"/>
    <col min="13064" max="13064" width="15.5" style="297" customWidth="1"/>
    <col min="13065" max="13065" width="13.625" style="297" customWidth="1"/>
    <col min="13066" max="13066" width="7.875" style="297" customWidth="1"/>
    <col min="13067" max="13067" width="15.125" style="297" customWidth="1"/>
    <col min="13068" max="13068" width="14" style="297" customWidth="1"/>
    <col min="13069" max="13069" width="7.875" style="297" customWidth="1"/>
    <col min="13070" max="13070" width="16.875" style="297" customWidth="1"/>
    <col min="13071" max="13071" width="13.625" style="297" customWidth="1"/>
    <col min="13072" max="13072" width="8.875" style="297" customWidth="1"/>
    <col min="13073" max="13073" width="15.5" style="297" customWidth="1"/>
    <col min="13074" max="13074" width="13.875" style="297" customWidth="1"/>
    <col min="13075" max="13315" width="9.375" style="297"/>
    <col min="13316" max="13316" width="8" style="297" customWidth="1"/>
    <col min="13317" max="13317" width="16.625" style="297" customWidth="1"/>
    <col min="13318" max="13318" width="16.5" style="297" customWidth="1"/>
    <col min="13319" max="13319" width="7" style="297" customWidth="1"/>
    <col min="13320" max="13320" width="15.5" style="297" customWidth="1"/>
    <col min="13321" max="13321" width="13.625" style="297" customWidth="1"/>
    <col min="13322" max="13322" width="7.875" style="297" customWidth="1"/>
    <col min="13323" max="13323" width="15.125" style="297" customWidth="1"/>
    <col min="13324" max="13324" width="14" style="297" customWidth="1"/>
    <col min="13325" max="13325" width="7.875" style="297" customWidth="1"/>
    <col min="13326" max="13326" width="16.875" style="297" customWidth="1"/>
    <col min="13327" max="13327" width="13.625" style="297" customWidth="1"/>
    <col min="13328" max="13328" width="8.875" style="297" customWidth="1"/>
    <col min="13329" max="13329" width="15.5" style="297" customWidth="1"/>
    <col min="13330" max="13330" width="13.875" style="297" customWidth="1"/>
    <col min="13331" max="13571" width="9.375" style="297"/>
    <col min="13572" max="13572" width="8" style="297" customWidth="1"/>
    <col min="13573" max="13573" width="16.625" style="297" customWidth="1"/>
    <col min="13574" max="13574" width="16.5" style="297" customWidth="1"/>
    <col min="13575" max="13575" width="7" style="297" customWidth="1"/>
    <col min="13576" max="13576" width="15.5" style="297" customWidth="1"/>
    <col min="13577" max="13577" width="13.625" style="297" customWidth="1"/>
    <col min="13578" max="13578" width="7.875" style="297" customWidth="1"/>
    <col min="13579" max="13579" width="15.125" style="297" customWidth="1"/>
    <col min="13580" max="13580" width="14" style="297" customWidth="1"/>
    <col min="13581" max="13581" width="7.875" style="297" customWidth="1"/>
    <col min="13582" max="13582" width="16.875" style="297" customWidth="1"/>
    <col min="13583" max="13583" width="13.625" style="297" customWidth="1"/>
    <col min="13584" max="13584" width="8.875" style="297" customWidth="1"/>
    <col min="13585" max="13585" width="15.5" style="297" customWidth="1"/>
    <col min="13586" max="13586" width="13.875" style="297" customWidth="1"/>
    <col min="13587" max="13827" width="9.375" style="297"/>
    <col min="13828" max="13828" width="8" style="297" customWidth="1"/>
    <col min="13829" max="13829" width="16.625" style="297" customWidth="1"/>
    <col min="13830" max="13830" width="16.5" style="297" customWidth="1"/>
    <col min="13831" max="13831" width="7" style="297" customWidth="1"/>
    <col min="13832" max="13832" width="15.5" style="297" customWidth="1"/>
    <col min="13833" max="13833" width="13.625" style="297" customWidth="1"/>
    <col min="13834" max="13834" width="7.875" style="297" customWidth="1"/>
    <col min="13835" max="13835" width="15.125" style="297" customWidth="1"/>
    <col min="13836" max="13836" width="14" style="297" customWidth="1"/>
    <col min="13837" max="13837" width="7.875" style="297" customWidth="1"/>
    <col min="13838" max="13838" width="16.875" style="297" customWidth="1"/>
    <col min="13839" max="13839" width="13.625" style="297" customWidth="1"/>
    <col min="13840" max="13840" width="8.875" style="297" customWidth="1"/>
    <col min="13841" max="13841" width="15.5" style="297" customWidth="1"/>
    <col min="13842" max="13842" width="13.875" style="297" customWidth="1"/>
    <col min="13843" max="14083" width="9.375" style="297"/>
    <col min="14084" max="14084" width="8" style="297" customWidth="1"/>
    <col min="14085" max="14085" width="16.625" style="297" customWidth="1"/>
    <col min="14086" max="14086" width="16.5" style="297" customWidth="1"/>
    <col min="14087" max="14087" width="7" style="297" customWidth="1"/>
    <col min="14088" max="14088" width="15.5" style="297" customWidth="1"/>
    <col min="14089" max="14089" width="13.625" style="297" customWidth="1"/>
    <col min="14090" max="14090" width="7.875" style="297" customWidth="1"/>
    <col min="14091" max="14091" width="15.125" style="297" customWidth="1"/>
    <col min="14092" max="14092" width="14" style="297" customWidth="1"/>
    <col min="14093" max="14093" width="7.875" style="297" customWidth="1"/>
    <col min="14094" max="14094" width="16.875" style="297" customWidth="1"/>
    <col min="14095" max="14095" width="13.625" style="297" customWidth="1"/>
    <col min="14096" max="14096" width="8.875" style="297" customWidth="1"/>
    <col min="14097" max="14097" width="15.5" style="297" customWidth="1"/>
    <col min="14098" max="14098" width="13.875" style="297" customWidth="1"/>
    <col min="14099" max="14339" width="9.375" style="297"/>
    <col min="14340" max="14340" width="8" style="297" customWidth="1"/>
    <col min="14341" max="14341" width="16.625" style="297" customWidth="1"/>
    <col min="14342" max="14342" width="16.5" style="297" customWidth="1"/>
    <col min="14343" max="14343" width="7" style="297" customWidth="1"/>
    <col min="14344" max="14344" width="15.5" style="297" customWidth="1"/>
    <col min="14345" max="14345" width="13.625" style="297" customWidth="1"/>
    <col min="14346" max="14346" width="7.875" style="297" customWidth="1"/>
    <col min="14347" max="14347" width="15.125" style="297" customWidth="1"/>
    <col min="14348" max="14348" width="14" style="297" customWidth="1"/>
    <col min="14349" max="14349" width="7.875" style="297" customWidth="1"/>
    <col min="14350" max="14350" width="16.875" style="297" customWidth="1"/>
    <col min="14351" max="14351" width="13.625" style="297" customWidth="1"/>
    <col min="14352" max="14352" width="8.875" style="297" customWidth="1"/>
    <col min="14353" max="14353" width="15.5" style="297" customWidth="1"/>
    <col min="14354" max="14354" width="13.875" style="297" customWidth="1"/>
    <col min="14355" max="14595" width="9.375" style="297"/>
    <col min="14596" max="14596" width="8" style="297" customWidth="1"/>
    <col min="14597" max="14597" width="16.625" style="297" customWidth="1"/>
    <col min="14598" max="14598" width="16.5" style="297" customWidth="1"/>
    <col min="14599" max="14599" width="7" style="297" customWidth="1"/>
    <col min="14600" max="14600" width="15.5" style="297" customWidth="1"/>
    <col min="14601" max="14601" width="13.625" style="297" customWidth="1"/>
    <col min="14602" max="14602" width="7.875" style="297" customWidth="1"/>
    <col min="14603" max="14603" width="15.125" style="297" customWidth="1"/>
    <col min="14604" max="14604" width="14" style="297" customWidth="1"/>
    <col min="14605" max="14605" width="7.875" style="297" customWidth="1"/>
    <col min="14606" max="14606" width="16.875" style="297" customWidth="1"/>
    <col min="14607" max="14607" width="13.625" style="297" customWidth="1"/>
    <col min="14608" max="14608" width="8.875" style="297" customWidth="1"/>
    <col min="14609" max="14609" width="15.5" style="297" customWidth="1"/>
    <col min="14610" max="14610" width="13.875" style="297" customWidth="1"/>
    <col min="14611" max="14851" width="9.375" style="297"/>
    <col min="14852" max="14852" width="8" style="297" customWidth="1"/>
    <col min="14853" max="14853" width="16.625" style="297" customWidth="1"/>
    <col min="14854" max="14854" width="16.5" style="297" customWidth="1"/>
    <col min="14855" max="14855" width="7" style="297" customWidth="1"/>
    <col min="14856" max="14856" width="15.5" style="297" customWidth="1"/>
    <col min="14857" max="14857" width="13.625" style="297" customWidth="1"/>
    <col min="14858" max="14858" width="7.875" style="297" customWidth="1"/>
    <col min="14859" max="14859" width="15.125" style="297" customWidth="1"/>
    <col min="14860" max="14860" width="14" style="297" customWidth="1"/>
    <col min="14861" max="14861" width="7.875" style="297" customWidth="1"/>
    <col min="14862" max="14862" width="16.875" style="297" customWidth="1"/>
    <col min="14863" max="14863" width="13.625" style="297" customWidth="1"/>
    <col min="14864" max="14864" width="8.875" style="297" customWidth="1"/>
    <col min="14865" max="14865" width="15.5" style="297" customWidth="1"/>
    <col min="14866" max="14866" width="13.875" style="297" customWidth="1"/>
    <col min="14867" max="15107" width="9.375" style="297"/>
    <col min="15108" max="15108" width="8" style="297" customWidth="1"/>
    <col min="15109" max="15109" width="16.625" style="297" customWidth="1"/>
    <col min="15110" max="15110" width="16.5" style="297" customWidth="1"/>
    <col min="15111" max="15111" width="7" style="297" customWidth="1"/>
    <col min="15112" max="15112" width="15.5" style="297" customWidth="1"/>
    <col min="15113" max="15113" width="13.625" style="297" customWidth="1"/>
    <col min="15114" max="15114" width="7.875" style="297" customWidth="1"/>
    <col min="15115" max="15115" width="15.125" style="297" customWidth="1"/>
    <col min="15116" max="15116" width="14" style="297" customWidth="1"/>
    <col min="15117" max="15117" width="7.875" style="297" customWidth="1"/>
    <col min="15118" max="15118" width="16.875" style="297" customWidth="1"/>
    <col min="15119" max="15119" width="13.625" style="297" customWidth="1"/>
    <col min="15120" max="15120" width="8.875" style="297" customWidth="1"/>
    <col min="15121" max="15121" width="15.5" style="297" customWidth="1"/>
    <col min="15122" max="15122" width="13.875" style="297" customWidth="1"/>
    <col min="15123" max="15363" width="9.375" style="297"/>
    <col min="15364" max="15364" width="8" style="297" customWidth="1"/>
    <col min="15365" max="15365" width="16.625" style="297" customWidth="1"/>
    <col min="15366" max="15366" width="16.5" style="297" customWidth="1"/>
    <col min="15367" max="15367" width="7" style="297" customWidth="1"/>
    <col min="15368" max="15368" width="15.5" style="297" customWidth="1"/>
    <col min="15369" max="15369" width="13.625" style="297" customWidth="1"/>
    <col min="15370" max="15370" width="7.875" style="297" customWidth="1"/>
    <col min="15371" max="15371" width="15.125" style="297" customWidth="1"/>
    <col min="15372" max="15372" width="14" style="297" customWidth="1"/>
    <col min="15373" max="15373" width="7.875" style="297" customWidth="1"/>
    <col min="15374" max="15374" width="16.875" style="297" customWidth="1"/>
    <col min="15375" max="15375" width="13.625" style="297" customWidth="1"/>
    <col min="15376" max="15376" width="8.875" style="297" customWidth="1"/>
    <col min="15377" max="15377" width="15.5" style="297" customWidth="1"/>
    <col min="15378" max="15378" width="13.875" style="297" customWidth="1"/>
    <col min="15379" max="15619" width="9.375" style="297"/>
    <col min="15620" max="15620" width="8" style="297" customWidth="1"/>
    <col min="15621" max="15621" width="16.625" style="297" customWidth="1"/>
    <col min="15622" max="15622" width="16.5" style="297" customWidth="1"/>
    <col min="15623" max="15623" width="7" style="297" customWidth="1"/>
    <col min="15624" max="15624" width="15.5" style="297" customWidth="1"/>
    <col min="15625" max="15625" width="13.625" style="297" customWidth="1"/>
    <col min="15626" max="15626" width="7.875" style="297" customWidth="1"/>
    <col min="15627" max="15627" width="15.125" style="297" customWidth="1"/>
    <col min="15628" max="15628" width="14" style="297" customWidth="1"/>
    <col min="15629" max="15629" width="7.875" style="297" customWidth="1"/>
    <col min="15630" max="15630" width="16.875" style="297" customWidth="1"/>
    <col min="15631" max="15631" width="13.625" style="297" customWidth="1"/>
    <col min="15632" max="15632" width="8.875" style="297" customWidth="1"/>
    <col min="15633" max="15633" width="15.5" style="297" customWidth="1"/>
    <col min="15634" max="15634" width="13.875" style="297" customWidth="1"/>
    <col min="15635" max="15875" width="9.375" style="297"/>
    <col min="15876" max="15876" width="8" style="297" customWidth="1"/>
    <col min="15877" max="15877" width="16.625" style="297" customWidth="1"/>
    <col min="15878" max="15878" width="16.5" style="297" customWidth="1"/>
    <col min="15879" max="15879" width="7" style="297" customWidth="1"/>
    <col min="15880" max="15880" width="15.5" style="297" customWidth="1"/>
    <col min="15881" max="15881" width="13.625" style="297" customWidth="1"/>
    <col min="15882" max="15882" width="7.875" style="297" customWidth="1"/>
    <col min="15883" max="15883" width="15.125" style="297" customWidth="1"/>
    <col min="15884" max="15884" width="14" style="297" customWidth="1"/>
    <col min="15885" max="15885" width="7.875" style="297" customWidth="1"/>
    <col min="15886" max="15886" width="16.875" style="297" customWidth="1"/>
    <col min="15887" max="15887" width="13.625" style="297" customWidth="1"/>
    <col min="15888" max="15888" width="8.875" style="297" customWidth="1"/>
    <col min="15889" max="15889" width="15.5" style="297" customWidth="1"/>
    <col min="15890" max="15890" width="13.875" style="297" customWidth="1"/>
    <col min="15891" max="16131" width="9.375" style="297"/>
    <col min="16132" max="16132" width="8" style="297" customWidth="1"/>
    <col min="16133" max="16133" width="16.625" style="297" customWidth="1"/>
    <col min="16134" max="16134" width="16.5" style="297" customWidth="1"/>
    <col min="16135" max="16135" width="7" style="297" customWidth="1"/>
    <col min="16136" max="16136" width="15.5" style="297" customWidth="1"/>
    <col min="16137" max="16137" width="13.625" style="297" customWidth="1"/>
    <col min="16138" max="16138" width="7.875" style="297" customWidth="1"/>
    <col min="16139" max="16139" width="15.125" style="297" customWidth="1"/>
    <col min="16140" max="16140" width="14" style="297" customWidth="1"/>
    <col min="16141" max="16141" width="7.875" style="297" customWidth="1"/>
    <col min="16142" max="16142" width="16.875" style="297" customWidth="1"/>
    <col min="16143" max="16143" width="13.625" style="297" customWidth="1"/>
    <col min="16144" max="16144" width="8.875" style="297" customWidth="1"/>
    <col min="16145" max="16145" width="15.5" style="297" customWidth="1"/>
    <col min="16146" max="16146" width="13.875" style="297" customWidth="1"/>
    <col min="16147" max="16384" width="9.375" style="297"/>
  </cols>
  <sheetData>
    <row r="1" spans="2:25" ht="65.25" customHeight="1">
      <c r="B1" s="366" t="s">
        <v>2728</v>
      </c>
      <c r="C1" s="366"/>
      <c r="D1" s="366"/>
      <c r="E1" s="366"/>
      <c r="F1" s="366"/>
      <c r="G1" s="366"/>
      <c r="H1" s="366"/>
      <c r="I1" s="366"/>
      <c r="J1" s="366"/>
      <c r="K1" s="352"/>
      <c r="L1" s="352"/>
      <c r="M1" s="352"/>
      <c r="N1" s="367" t="s">
        <v>2729</v>
      </c>
      <c r="O1" s="367"/>
      <c r="P1" s="367"/>
      <c r="Q1" s="367"/>
      <c r="R1" s="367"/>
      <c r="S1" s="367"/>
      <c r="T1" s="367"/>
      <c r="U1" s="367"/>
      <c r="V1" s="367"/>
      <c r="W1" s="367"/>
      <c r="X1" s="367"/>
      <c r="Y1" s="367"/>
    </row>
    <row r="2" spans="2:25" ht="20.25" customHeight="1">
      <c r="B2" s="368" t="s">
        <v>2809</v>
      </c>
      <c r="C2" s="368"/>
      <c r="D2" s="368"/>
      <c r="E2" s="368"/>
      <c r="F2" s="368"/>
      <c r="G2" s="368"/>
      <c r="H2" s="368"/>
      <c r="I2" s="368"/>
      <c r="J2" s="368"/>
      <c r="K2" s="368"/>
      <c r="L2" s="368"/>
      <c r="M2" s="368"/>
      <c r="N2" s="368"/>
      <c r="O2" s="368"/>
      <c r="P2" s="368"/>
      <c r="Q2" s="368"/>
      <c r="R2" s="368"/>
      <c r="S2" s="368"/>
      <c r="T2" s="368"/>
      <c r="U2" s="368"/>
      <c r="V2" s="368"/>
      <c r="W2" s="368"/>
      <c r="X2" s="368"/>
      <c r="Y2" s="368"/>
    </row>
    <row r="3" spans="2:25" ht="33" customHeight="1">
      <c r="B3" s="416" t="s">
        <v>2801</v>
      </c>
      <c r="C3" s="416"/>
      <c r="D3" s="416"/>
      <c r="E3" s="416"/>
      <c r="F3" s="416"/>
      <c r="G3" s="416"/>
      <c r="H3" s="416"/>
      <c r="I3" s="416"/>
      <c r="J3" s="416"/>
      <c r="K3" s="416"/>
      <c r="L3" s="416"/>
      <c r="M3" s="416"/>
      <c r="N3" s="416"/>
      <c r="O3" s="416"/>
      <c r="P3" s="416"/>
      <c r="Q3" s="416"/>
      <c r="R3" s="416"/>
      <c r="S3" s="416"/>
      <c r="T3" s="416"/>
      <c r="U3" s="416"/>
      <c r="V3" s="416"/>
      <c r="W3" s="416"/>
      <c r="X3" s="416"/>
      <c r="Y3" s="416"/>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6</v>
      </c>
      <c r="F5" s="318">
        <f>CKCT19.2!AK35</f>
        <v>3</v>
      </c>
      <c r="G5" s="322">
        <f>CKCT19.1!AL33</f>
        <v>1</v>
      </c>
      <c r="H5" s="311">
        <v>1</v>
      </c>
      <c r="I5" s="309" t="s">
        <v>2736</v>
      </c>
      <c r="J5" s="203">
        <v>35</v>
      </c>
      <c r="K5" s="314">
        <f>TBN19.1!AJ42</f>
        <v>2</v>
      </c>
      <c r="L5" s="318">
        <f>TBN19.1!AK42</f>
        <v>3</v>
      </c>
      <c r="M5" s="322">
        <f>TBN19.1!AL42</f>
        <v>1</v>
      </c>
      <c r="N5" s="311">
        <v>1</v>
      </c>
      <c r="O5" s="356" t="s">
        <v>2761</v>
      </c>
      <c r="P5" s="203">
        <v>24</v>
      </c>
      <c r="Q5" s="314">
        <f>KTDN19.1!AJ32</f>
        <v>3</v>
      </c>
      <c r="R5" s="318">
        <f>KTDN19.1!AK32</f>
        <v>6</v>
      </c>
      <c r="S5" s="322">
        <f>KTDN19.1!AL32</f>
        <v>0</v>
      </c>
      <c r="T5" s="311">
        <v>1</v>
      </c>
      <c r="U5" s="309" t="s">
        <v>2754</v>
      </c>
      <c r="V5" s="203">
        <v>27</v>
      </c>
      <c r="W5" s="314">
        <f>THUD19.1!AJ34</f>
        <v>5</v>
      </c>
      <c r="X5" s="318">
        <f>THUD19.1!AK34</f>
        <v>1</v>
      </c>
      <c r="Y5" s="322">
        <f>THUD19.1!AL34</f>
        <v>3</v>
      </c>
    </row>
    <row r="6" spans="2:25" s="303" customFormat="1" ht="20.25" customHeight="1">
      <c r="B6" s="300">
        <v>2</v>
      </c>
      <c r="C6" s="301" t="s">
        <v>2740</v>
      </c>
      <c r="D6" s="304">
        <v>28</v>
      </c>
      <c r="E6" s="314">
        <f>CKCT19.2!AJ35</f>
        <v>14</v>
      </c>
      <c r="F6" s="318">
        <f>CKCT19.2!AK35</f>
        <v>3</v>
      </c>
      <c r="G6" s="322">
        <f>CKCT19.2!AL35</f>
        <v>0</v>
      </c>
      <c r="H6" s="311">
        <v>2</v>
      </c>
      <c r="I6" s="309" t="s">
        <v>2741</v>
      </c>
      <c r="J6" s="203">
        <v>34</v>
      </c>
      <c r="K6" s="314">
        <f>TBN19.2!AJ41</f>
        <v>29</v>
      </c>
      <c r="L6" s="318">
        <f>TBN19.2!AK41</f>
        <v>7</v>
      </c>
      <c r="M6" s="322">
        <f>TBN19.2!AL41</f>
        <v>8</v>
      </c>
      <c r="N6" s="311">
        <v>2</v>
      </c>
      <c r="O6" s="356" t="s">
        <v>2765</v>
      </c>
      <c r="P6" s="203">
        <v>22</v>
      </c>
      <c r="Q6" s="314">
        <f>KTDN19.2!AJ29</f>
        <v>0</v>
      </c>
      <c r="R6" s="318">
        <f>KTDN19.2!AK29</f>
        <v>10</v>
      </c>
      <c r="S6" s="322">
        <f>KTDN19.1!AL32</f>
        <v>0</v>
      </c>
      <c r="T6" s="311">
        <v>2</v>
      </c>
      <c r="U6" s="309" t="s">
        <v>2758</v>
      </c>
      <c r="V6" s="311">
        <v>25</v>
      </c>
      <c r="W6" s="314">
        <f>THUD19.2!AJ32</f>
        <v>6</v>
      </c>
      <c r="X6" s="318">
        <f>THUD19.2!AK32</f>
        <v>1</v>
      </c>
      <c r="Y6" s="322">
        <f>THUD19.2!AL32</f>
        <v>1</v>
      </c>
    </row>
    <row r="7" spans="2:25" s="303" customFormat="1" ht="20.25" customHeight="1">
      <c r="B7" s="300">
        <v>3</v>
      </c>
      <c r="C7" s="301" t="s">
        <v>2744</v>
      </c>
      <c r="D7" s="304">
        <v>29</v>
      </c>
      <c r="E7" s="314">
        <f>'CKĐL 19.1'!AJ36</f>
        <v>8</v>
      </c>
      <c r="F7" s="318">
        <f>'CKĐL 19.1'!AK36</f>
        <v>0</v>
      </c>
      <c r="G7" s="322">
        <f>'CKĐL 19.1'!AL36</f>
        <v>2</v>
      </c>
      <c r="H7" s="311">
        <v>3</v>
      </c>
      <c r="I7" s="309" t="s">
        <v>2745</v>
      </c>
      <c r="J7" s="203">
        <v>28</v>
      </c>
      <c r="K7" s="314">
        <f>ĐCN19!AJ35</f>
        <v>0</v>
      </c>
      <c r="L7" s="318">
        <f>ĐCN19!AK35</f>
        <v>2</v>
      </c>
      <c r="M7" s="322">
        <f>ĐCN19!AL35</f>
        <v>4</v>
      </c>
      <c r="N7" s="311">
        <v>3</v>
      </c>
      <c r="O7" s="356" t="s">
        <v>2768</v>
      </c>
      <c r="P7" s="203">
        <v>25</v>
      </c>
      <c r="Q7" s="314">
        <f>LGT19.1!AJ32</f>
        <v>13</v>
      </c>
      <c r="R7" s="318">
        <f>LGT19.1!AK32</f>
        <v>2</v>
      </c>
      <c r="S7" s="322">
        <f>LGT19.1!AL32</f>
        <v>3</v>
      </c>
      <c r="T7" s="311">
        <v>3</v>
      </c>
      <c r="U7" s="309" t="s">
        <v>2762</v>
      </c>
      <c r="V7" s="203">
        <v>27</v>
      </c>
      <c r="W7" s="315">
        <f>THUD19.3!AJ34</f>
        <v>16</v>
      </c>
      <c r="X7" s="319">
        <f>THUD19.3!AK34</f>
        <v>0</v>
      </c>
      <c r="Y7" s="323">
        <f>THUD19.3!AL34</f>
        <v>11</v>
      </c>
    </row>
    <row r="8" spans="2:25" s="303" customFormat="1" ht="20.25" customHeight="1">
      <c r="B8" s="300">
        <v>4</v>
      </c>
      <c r="C8" s="301" t="s">
        <v>2748</v>
      </c>
      <c r="D8" s="304">
        <v>28</v>
      </c>
      <c r="E8" s="314">
        <f>'CKĐL 19.2'!AJ36</f>
        <v>0</v>
      </c>
      <c r="F8" s="318">
        <f>'CKĐL 19.2'!AK36</f>
        <v>1</v>
      </c>
      <c r="G8" s="322">
        <f>'CKĐL 19.2'!AL36</f>
        <v>2</v>
      </c>
      <c r="H8" s="311">
        <v>4</v>
      </c>
      <c r="I8" s="309" t="s">
        <v>2749</v>
      </c>
      <c r="J8" s="203">
        <v>21</v>
      </c>
      <c r="K8" s="314">
        <f>TKTT19!AJ28</f>
        <v>4</v>
      </c>
      <c r="L8" s="318">
        <f>TKTT19!AK28</f>
        <v>0</v>
      </c>
      <c r="M8" s="322">
        <f>TKTT19!AL28</f>
        <v>2</v>
      </c>
      <c r="N8" s="311">
        <v>4</v>
      </c>
      <c r="O8" s="356" t="s">
        <v>2772</v>
      </c>
      <c r="P8" s="203">
        <v>25</v>
      </c>
      <c r="Q8" s="314">
        <f>LGT19.2!AJ30</f>
        <v>0</v>
      </c>
      <c r="R8" s="318">
        <f>LGT19.2!AK30</f>
        <v>0</v>
      </c>
      <c r="S8" s="322">
        <f>LGT19.2!AL30</f>
        <v>0</v>
      </c>
      <c r="T8" s="311">
        <v>4</v>
      </c>
      <c r="U8" s="309" t="s">
        <v>2769</v>
      </c>
      <c r="V8" s="203">
        <v>17</v>
      </c>
      <c r="W8" s="314">
        <f>CĐT19!AJ24</f>
        <v>4</v>
      </c>
      <c r="X8" s="318">
        <f>CĐT19!AK24</f>
        <v>1</v>
      </c>
      <c r="Y8" s="322">
        <f>CĐT19!AL24</f>
        <v>0</v>
      </c>
    </row>
    <row r="9" spans="2:25" s="303" customFormat="1" ht="20.25" customHeight="1">
      <c r="B9" s="300">
        <v>5</v>
      </c>
      <c r="C9" s="301" t="s">
        <v>2753</v>
      </c>
      <c r="D9" s="304">
        <v>25</v>
      </c>
      <c r="E9" s="314">
        <f>'CKĐL 19.3'!AJ32</f>
        <v>4</v>
      </c>
      <c r="F9" s="318">
        <f>'CKĐL 19.3'!AK32</f>
        <v>0</v>
      </c>
      <c r="G9" s="322">
        <f>'CKĐL 19.3'!AL32</f>
        <v>1</v>
      </c>
      <c r="H9" s="311">
        <v>5</v>
      </c>
      <c r="I9" s="353" t="s">
        <v>2775</v>
      </c>
      <c r="J9" s="311">
        <v>26</v>
      </c>
      <c r="K9" s="317">
        <f>'ĐCN 20.1'!AJ33</f>
        <v>13</v>
      </c>
      <c r="L9" s="321">
        <f>'ĐCN 20.1'!AK33</f>
        <v>0</v>
      </c>
      <c r="M9" s="325">
        <f>'ĐCN 20.1'!AL33</f>
        <v>2</v>
      </c>
      <c r="N9" s="311">
        <v>5</v>
      </c>
      <c r="O9" s="356" t="s">
        <v>2776</v>
      </c>
      <c r="P9" s="203">
        <v>18</v>
      </c>
      <c r="Q9" s="314">
        <f>TCNH19!AJ25</f>
        <v>3</v>
      </c>
      <c r="R9" s="318">
        <f>TCNH19!AK25</f>
        <v>6</v>
      </c>
      <c r="S9" s="322">
        <f>TCNH19!AL25</f>
        <v>0</v>
      </c>
      <c r="T9" s="311">
        <v>5</v>
      </c>
      <c r="U9" s="309" t="s">
        <v>2773</v>
      </c>
      <c r="V9" s="203">
        <v>27</v>
      </c>
      <c r="W9" s="314">
        <f>TQW19.1!AJ34</f>
        <v>10</v>
      </c>
      <c r="X9" s="318">
        <f>TQW19.1!AK34</f>
        <v>1</v>
      </c>
      <c r="Y9" s="322">
        <f>TQW19.1!AL34</f>
        <v>1</v>
      </c>
    </row>
    <row r="10" spans="2:25" s="303" customFormat="1" ht="20.25" customHeight="1">
      <c r="B10" s="300">
        <v>6</v>
      </c>
      <c r="C10" s="301" t="s">
        <v>2757</v>
      </c>
      <c r="D10" s="304">
        <v>23</v>
      </c>
      <c r="E10" s="314">
        <f>'CKĐL 19.4'!AJ30</f>
        <v>4</v>
      </c>
      <c r="F10" s="318">
        <f>'CKĐL 19.4'!AK30</f>
        <v>0</v>
      </c>
      <c r="G10" s="322">
        <f>'CKĐL 19.4'!AL30</f>
        <v>4</v>
      </c>
      <c r="H10" s="311">
        <v>6</v>
      </c>
      <c r="I10" s="353" t="s">
        <v>2779</v>
      </c>
      <c r="J10" s="311">
        <v>24</v>
      </c>
      <c r="K10" s="317">
        <f>'ĐCN 20.2'!AJ31</f>
        <v>7</v>
      </c>
      <c r="L10" s="321">
        <f>'ĐCN 20.2'!AK31</f>
        <v>3</v>
      </c>
      <c r="M10" s="325">
        <f>'ĐCN 20.2'!AL31</f>
        <v>0</v>
      </c>
      <c r="N10" s="311">
        <v>6</v>
      </c>
      <c r="O10" s="356" t="s">
        <v>2780</v>
      </c>
      <c r="P10" s="203">
        <v>26</v>
      </c>
      <c r="Q10" s="314">
        <f>BHST19!AJ33</f>
        <v>2</v>
      </c>
      <c r="R10" s="318">
        <f>BHST19!AK33</f>
        <v>1</v>
      </c>
      <c r="S10" s="322">
        <f>BHST19!AL33</f>
        <v>3</v>
      </c>
      <c r="T10" s="311">
        <v>6</v>
      </c>
      <c r="U10" s="309" t="s">
        <v>2777</v>
      </c>
      <c r="V10" s="203">
        <v>22</v>
      </c>
      <c r="W10" s="314">
        <f>TQW19.2!AJ29</f>
        <v>12</v>
      </c>
      <c r="X10" s="318">
        <f>TQW19.2!AK29</f>
        <v>0</v>
      </c>
      <c r="Y10" s="322">
        <f>TQW19.2!AL29</f>
        <v>0</v>
      </c>
    </row>
    <row r="11" spans="2:25" s="303" customFormat="1" ht="20.25" customHeight="1">
      <c r="B11" s="300">
        <v>7</v>
      </c>
      <c r="C11" s="302" t="s">
        <v>2737</v>
      </c>
      <c r="D11" s="300">
        <v>21</v>
      </c>
      <c r="E11" s="315">
        <f>CKCT20.1!AJ28</f>
        <v>18</v>
      </c>
      <c r="F11" s="319">
        <f>CKCT20.1!AK28</f>
        <v>2</v>
      </c>
      <c r="G11" s="354">
        <f>CKCT20.1!AL28</f>
        <v>2</v>
      </c>
      <c r="H11" s="311">
        <v>7</v>
      </c>
      <c r="I11" s="353" t="s">
        <v>2783</v>
      </c>
      <c r="J11" s="311">
        <v>20</v>
      </c>
      <c r="K11" s="317">
        <f>TKTT20!AJ27</f>
        <v>2</v>
      </c>
      <c r="L11" s="321">
        <f>TKTT20!AK27</f>
        <v>2</v>
      </c>
      <c r="M11" s="325">
        <f>TKTT20!AL27</f>
        <v>0</v>
      </c>
      <c r="N11" s="311">
        <v>7</v>
      </c>
      <c r="O11" s="356" t="s">
        <v>2784</v>
      </c>
      <c r="P11" s="203">
        <v>19</v>
      </c>
      <c r="Q11" s="314">
        <f>XNK19.1!AJ26</f>
        <v>12</v>
      </c>
      <c r="R11" s="318">
        <f>XNK19.1!AK26</f>
        <v>12</v>
      </c>
      <c r="S11" s="322">
        <f>XNK19.1!AL26</f>
        <v>2</v>
      </c>
      <c r="T11" s="311">
        <v>7</v>
      </c>
      <c r="U11" s="310" t="s">
        <v>2781</v>
      </c>
      <c r="V11" s="203">
        <v>10</v>
      </c>
      <c r="W11" s="314">
        <f>'ĐTCN 19'!AJ17</f>
        <v>3</v>
      </c>
      <c r="X11" s="318">
        <f>'ĐTCN 19'!AK17</f>
        <v>0</v>
      </c>
      <c r="Y11" s="322">
        <f>'ĐTCN 19'!AL17</f>
        <v>1</v>
      </c>
    </row>
    <row r="12" spans="2:25" s="303" customFormat="1" ht="20.25" customHeight="1">
      <c r="B12" s="300">
        <v>8</v>
      </c>
      <c r="C12" s="302" t="s">
        <v>2742</v>
      </c>
      <c r="D12" s="300">
        <v>24</v>
      </c>
      <c r="E12" s="315">
        <f>CKCT20.2!AJ31</f>
        <v>0</v>
      </c>
      <c r="F12" s="319">
        <f>CKCT20.2!AK31</f>
        <v>0</v>
      </c>
      <c r="G12" s="354">
        <f>CKCT20.2!AL31</f>
        <v>1</v>
      </c>
      <c r="H12" s="311">
        <v>8</v>
      </c>
      <c r="I12" s="353" t="s">
        <v>2786</v>
      </c>
      <c r="J12" s="311">
        <v>33</v>
      </c>
      <c r="K12" s="317">
        <f>TBN20.1!AJ40</f>
        <v>13</v>
      </c>
      <c r="L12" s="321">
        <f>TBN20.1!AK40</f>
        <v>1</v>
      </c>
      <c r="M12" s="325">
        <f>TBN20.1!AL40</f>
        <v>1</v>
      </c>
      <c r="N12" s="311">
        <v>8</v>
      </c>
      <c r="O12" s="356" t="s">
        <v>2787</v>
      </c>
      <c r="P12" s="203">
        <v>19</v>
      </c>
      <c r="Q12" s="314">
        <f>XNK19.2!AJ26</f>
        <v>0</v>
      </c>
      <c r="R12" s="318">
        <f>XNK19.2!AK26</f>
        <v>18</v>
      </c>
      <c r="S12" s="322">
        <f>XNK19.2!AL26</f>
        <v>0</v>
      </c>
      <c r="T12" s="311">
        <v>8</v>
      </c>
      <c r="U12" s="309" t="s">
        <v>2785</v>
      </c>
      <c r="V12" s="203">
        <v>25</v>
      </c>
      <c r="W12" s="314">
        <f>PCMT19!AJ32</f>
        <v>4</v>
      </c>
      <c r="X12" s="318">
        <f>PCMT19!AK32</f>
        <v>4</v>
      </c>
      <c r="Y12" s="322">
        <f>PCMT19!AL32</f>
        <v>0</v>
      </c>
    </row>
    <row r="13" spans="2:25" s="303" customFormat="1" ht="20.25" customHeight="1">
      <c r="B13" s="300">
        <v>9</v>
      </c>
      <c r="C13" s="302" t="s">
        <v>2746</v>
      </c>
      <c r="D13" s="300">
        <v>35</v>
      </c>
      <c r="E13" s="315">
        <f>'CKĐL 20.1'!AJ42</f>
        <v>24</v>
      </c>
      <c r="F13" s="319">
        <f>'CKĐL 20.1'!AK42</f>
        <v>2</v>
      </c>
      <c r="G13" s="354">
        <f>'CKĐL 20.1'!AL42</f>
        <v>8</v>
      </c>
      <c r="H13" s="311">
        <v>9</v>
      </c>
      <c r="I13" s="353" t="s">
        <v>2789</v>
      </c>
      <c r="J13" s="311">
        <v>33</v>
      </c>
      <c r="K13" s="317">
        <f>TBN20.2!AJ40</f>
        <v>10</v>
      </c>
      <c r="L13" s="321">
        <f>TBN20.2!AK40</f>
        <v>5</v>
      </c>
      <c r="M13" s="325">
        <f>TBN20.2!AL40</f>
        <v>8</v>
      </c>
      <c r="N13" s="311">
        <v>9</v>
      </c>
      <c r="O13" s="353" t="s">
        <v>2763</v>
      </c>
      <c r="P13" s="311">
        <v>36</v>
      </c>
      <c r="Q13" s="315">
        <f>BHST20.1!AJ43</f>
        <v>18</v>
      </c>
      <c r="R13" s="319">
        <f>BHST20.1!AK43</f>
        <v>0</v>
      </c>
      <c r="S13" s="323">
        <f>BHST20.1!AL43</f>
        <v>5</v>
      </c>
      <c r="T13" s="311">
        <v>9</v>
      </c>
      <c r="U13" s="353" t="s">
        <v>2788</v>
      </c>
      <c r="V13" s="311">
        <v>36</v>
      </c>
      <c r="W13" s="315">
        <f>'THUD 20.2'!AJ43</f>
        <v>6</v>
      </c>
      <c r="X13" s="319">
        <f>'THUD 20.2'!AK43</f>
        <v>5</v>
      </c>
      <c r="Y13" s="323">
        <f>'THUD 20.2'!AL43</f>
        <v>0</v>
      </c>
    </row>
    <row r="14" spans="2:25" s="303" customFormat="1" ht="20.25" customHeight="1">
      <c r="B14" s="300">
        <v>10</v>
      </c>
      <c r="C14" s="302" t="s">
        <v>2750</v>
      </c>
      <c r="D14" s="300">
        <v>33</v>
      </c>
      <c r="E14" s="315">
        <f>CKĐL20.2!AJ40</f>
        <v>24</v>
      </c>
      <c r="F14" s="319">
        <f>CKĐL20.2!AK40</f>
        <v>6</v>
      </c>
      <c r="G14" s="354">
        <f>CKĐL20.2!AL40</f>
        <v>5</v>
      </c>
      <c r="H14" s="311">
        <v>10</v>
      </c>
      <c r="I14" s="353" t="s">
        <v>2739</v>
      </c>
      <c r="J14" s="311">
        <v>36</v>
      </c>
      <c r="K14" s="317">
        <f>TBN20.3!AJ44</f>
        <v>6</v>
      </c>
      <c r="L14" s="321">
        <f>TBN20.3!AK44</f>
        <v>0</v>
      </c>
      <c r="M14" s="325">
        <f>TBN20.3!AL44</f>
        <v>0</v>
      </c>
      <c r="N14" s="311">
        <v>10</v>
      </c>
      <c r="O14" s="353" t="s">
        <v>2766</v>
      </c>
      <c r="P14" s="311">
        <v>39</v>
      </c>
      <c r="Q14" s="315">
        <f>BHST20.2!AJ46</f>
        <v>13</v>
      </c>
      <c r="R14" s="319">
        <f>BHST20.2!AK46</f>
        <v>3</v>
      </c>
      <c r="S14" s="323">
        <f>BHST20.2!AL46</f>
        <v>2</v>
      </c>
      <c r="T14" s="311">
        <v>10</v>
      </c>
      <c r="U14" s="353" t="s">
        <v>2738</v>
      </c>
      <c r="V14" s="311">
        <v>37</v>
      </c>
      <c r="W14" s="315">
        <f>THUD20.3!AJ44</f>
        <v>7</v>
      </c>
      <c r="X14" s="319">
        <f>THUD20.3!AK44</f>
        <v>6</v>
      </c>
      <c r="Y14" s="323">
        <f>THUD20.3!AL44</f>
        <v>4</v>
      </c>
    </row>
    <row r="15" spans="2:25" s="303" customFormat="1" ht="20.25" customHeight="1">
      <c r="B15" s="300">
        <v>11</v>
      </c>
      <c r="C15" s="302" t="s">
        <v>2755</v>
      </c>
      <c r="D15" s="300">
        <v>28</v>
      </c>
      <c r="E15" s="315">
        <f>'CKĐL 20.3'!AJ35</f>
        <v>0</v>
      </c>
      <c r="F15" s="319">
        <f>'CKĐL 20.3'!AK35</f>
        <v>14</v>
      </c>
      <c r="G15" s="354">
        <f>'CKĐL 20.3'!AL35</f>
        <v>1</v>
      </c>
      <c r="H15" s="311">
        <v>11</v>
      </c>
      <c r="I15" s="353" t="s">
        <v>2743</v>
      </c>
      <c r="J15" s="311">
        <v>25</v>
      </c>
      <c r="K15" s="317">
        <f>CSSD20.1!AJ32</f>
        <v>5</v>
      </c>
      <c r="L15" s="321">
        <f>CSSD20.1!AK32</f>
        <v>4</v>
      </c>
      <c r="M15" s="325">
        <f>CSSD20.1!AL32</f>
        <v>3</v>
      </c>
      <c r="N15" s="311">
        <v>11</v>
      </c>
      <c r="O15" s="353" t="s">
        <v>2770</v>
      </c>
      <c r="P15" s="311">
        <v>24</v>
      </c>
      <c r="Q15" s="315">
        <f>KTDN20.1!AJ31</f>
        <v>10</v>
      </c>
      <c r="R15" s="319">
        <f>KTDN20.1!AK31</f>
        <v>0</v>
      </c>
      <c r="S15" s="323">
        <f>KTDN20.1!AL31</f>
        <v>3</v>
      </c>
      <c r="T15" s="311">
        <v>11</v>
      </c>
      <c r="U15" s="353" t="s">
        <v>2751</v>
      </c>
      <c r="V15" s="311">
        <v>23</v>
      </c>
      <c r="W15" s="315">
        <f>PCMT20!AJ30</f>
        <v>18</v>
      </c>
      <c r="X15" s="319">
        <f>PCMT20!AK30</f>
        <v>0</v>
      </c>
      <c r="Y15" s="323">
        <f>PCMT20!AL30</f>
        <v>1</v>
      </c>
    </row>
    <row r="16" spans="2:25" s="303" customFormat="1" ht="20.25" customHeight="1">
      <c r="B16" s="300">
        <v>12</v>
      </c>
      <c r="C16" s="302" t="s">
        <v>2759</v>
      </c>
      <c r="D16" s="300">
        <v>34</v>
      </c>
      <c r="E16" s="315">
        <f>'CKĐL 20.4'!AJ41</f>
        <v>9</v>
      </c>
      <c r="F16" s="319">
        <f>'CKĐL 20.4'!AK41</f>
        <v>5</v>
      </c>
      <c r="G16" s="354">
        <f>'CKĐL 20.4'!AL41</f>
        <v>6</v>
      </c>
      <c r="H16" s="311">
        <v>12</v>
      </c>
      <c r="I16" s="353" t="s">
        <v>2747</v>
      </c>
      <c r="J16" s="311">
        <v>29</v>
      </c>
      <c r="K16" s="317">
        <f>CSSD20.2!AJ36</f>
        <v>1</v>
      </c>
      <c r="L16" s="321">
        <f>CSSD20.2!AK36</f>
        <v>4</v>
      </c>
      <c r="M16" s="325">
        <f>CSSD20.2!AL36</f>
        <v>0</v>
      </c>
      <c r="N16" s="311">
        <v>12</v>
      </c>
      <c r="O16" s="353" t="s">
        <v>2774</v>
      </c>
      <c r="P16" s="311">
        <v>24</v>
      </c>
      <c r="Q16" s="315">
        <f>KTDN20.2!AJ31</f>
        <v>2</v>
      </c>
      <c r="R16" s="319">
        <f>KTDN20.2!AK31</f>
        <v>7</v>
      </c>
      <c r="S16" s="323">
        <f>KTDN20.2!AL31</f>
        <v>0</v>
      </c>
      <c r="T16" s="311">
        <v>12</v>
      </c>
      <c r="U16" s="353" t="s">
        <v>2756</v>
      </c>
      <c r="V16" s="311">
        <v>32</v>
      </c>
      <c r="W16" s="315">
        <f>'TQW20'!AJ39</f>
        <v>11</v>
      </c>
      <c r="X16" s="319">
        <f>'TQW20'!AK39</f>
        <v>4</v>
      </c>
      <c r="Y16" s="323">
        <f>'TQW20'!AL39</f>
        <v>2</v>
      </c>
    </row>
    <row r="17" spans="1:25" s="303" customFormat="1" ht="21" customHeight="1">
      <c r="B17" s="392" t="s">
        <v>2793</v>
      </c>
      <c r="C17" s="392"/>
      <c r="D17" s="392"/>
      <c r="E17" s="392"/>
      <c r="F17" s="392"/>
      <c r="G17" s="392"/>
      <c r="H17" s="311">
        <v>13</v>
      </c>
      <c r="I17" s="353" t="s">
        <v>2752</v>
      </c>
      <c r="J17" s="311">
        <v>26</v>
      </c>
      <c r="K17" s="317">
        <f>CSSD20.3!AJ37</f>
        <v>1</v>
      </c>
      <c r="L17" s="321">
        <f>CSSD20.3!AK37</f>
        <v>1</v>
      </c>
      <c r="M17" s="325">
        <f>CSSD20.3!AL37</f>
        <v>0</v>
      </c>
      <c r="N17" s="311">
        <v>13</v>
      </c>
      <c r="O17" s="353" t="s">
        <v>2778</v>
      </c>
      <c r="P17" s="311">
        <v>26</v>
      </c>
      <c r="Q17" s="315">
        <f>TCNH20!AJ33</f>
        <v>0</v>
      </c>
      <c r="R17" s="319">
        <f>TCNH20!AK33</f>
        <v>0</v>
      </c>
      <c r="S17" s="323">
        <f>TCNH20!AL33</f>
        <v>0</v>
      </c>
      <c r="T17" s="311">
        <v>13</v>
      </c>
      <c r="U17" s="353" t="s">
        <v>2760</v>
      </c>
      <c r="V17" s="311">
        <v>19</v>
      </c>
      <c r="W17" s="315">
        <f>CĐT20!AJ26</f>
        <v>0</v>
      </c>
      <c r="X17" s="319">
        <f>CĐT20!AK26</f>
        <v>2</v>
      </c>
      <c r="Y17" s="323">
        <f>CĐT20!AL26</f>
        <v>1</v>
      </c>
    </row>
    <row r="18" spans="1:25" s="303" customFormat="1" ht="21" customHeight="1">
      <c r="B18" s="420" t="s">
        <v>2813</v>
      </c>
      <c r="C18" s="421"/>
      <c r="D18" s="421"/>
      <c r="E18" s="421"/>
      <c r="F18" s="410">
        <f>SUM(E5:E16)+SUM(E11:E16)</f>
        <v>186</v>
      </c>
      <c r="G18" s="411"/>
      <c r="H18" s="417" t="s">
        <v>2796</v>
      </c>
      <c r="I18" s="417"/>
      <c r="J18" s="417"/>
      <c r="K18" s="417"/>
      <c r="L18" s="417"/>
      <c r="M18" s="417"/>
      <c r="N18" s="311">
        <v>14</v>
      </c>
      <c r="O18" s="353" t="s">
        <v>2782</v>
      </c>
      <c r="P18" s="311">
        <v>39</v>
      </c>
      <c r="Q18" s="315">
        <f>'LGT20'!AJ46</f>
        <v>0</v>
      </c>
      <c r="R18" s="319">
        <f>'LGT20'!AK46</f>
        <v>9</v>
      </c>
      <c r="S18" s="323">
        <f>'LGT20'!AL46</f>
        <v>20</v>
      </c>
      <c r="T18" s="311">
        <v>14</v>
      </c>
      <c r="U18" s="353" t="s">
        <v>2764</v>
      </c>
      <c r="V18" s="311">
        <v>33</v>
      </c>
      <c r="W18" s="315">
        <f>'TKĐH 20.1'!AJ40</f>
        <v>19</v>
      </c>
      <c r="X18" s="319">
        <f>'TKĐH 20.1'!AK40</f>
        <v>5</v>
      </c>
      <c r="Y18" s="323">
        <f>'TKĐH 20.1'!AL40</f>
        <v>1</v>
      </c>
    </row>
    <row r="19" spans="1:25" s="303" customFormat="1" ht="21" customHeight="1">
      <c r="B19" s="363" t="str">
        <f>"Tổng HS vắng có phép "&amp;SUM(F5:F16)+SUM(F11:F16)</f>
        <v>Tổng HS vắng có phép 65</v>
      </c>
      <c r="C19" s="364"/>
      <c r="D19" s="364"/>
      <c r="E19" s="364"/>
      <c r="F19" s="364"/>
      <c r="G19" s="365"/>
      <c r="H19" s="408" t="s">
        <v>2813</v>
      </c>
      <c r="I19" s="409"/>
      <c r="J19" s="409"/>
      <c r="K19" s="409"/>
      <c r="L19" s="410">
        <f>SUM(K5:K17)</f>
        <v>93</v>
      </c>
      <c r="M19" s="411"/>
      <c r="N19" s="392" t="s">
        <v>2794</v>
      </c>
      <c r="O19" s="392"/>
      <c r="P19" s="392"/>
      <c r="Q19" s="392"/>
      <c r="R19" s="392"/>
      <c r="S19" s="392"/>
      <c r="T19" s="311">
        <v>15</v>
      </c>
      <c r="U19" s="353" t="s">
        <v>2767</v>
      </c>
      <c r="V19" s="311">
        <v>27</v>
      </c>
      <c r="W19" s="315">
        <f>'TKĐH 20.2'!AJ34</f>
        <v>14</v>
      </c>
      <c r="X19" s="319">
        <f>'TKĐH 20.2'!AK34</f>
        <v>0</v>
      </c>
      <c r="Y19" s="323">
        <f>'TKĐH 20.2'!AL34</f>
        <v>0</v>
      </c>
    </row>
    <row r="20" spans="1:25" s="303" customFormat="1" ht="21" customHeight="1">
      <c r="B20" s="399" t="str">
        <f>"Tổng HS đi học trễ "&amp;SUM(G5:G10)+SUM(G5:G16)</f>
        <v>Tổng HS đi học trễ 43</v>
      </c>
      <c r="C20" s="400"/>
      <c r="D20" s="400"/>
      <c r="E20" s="400"/>
      <c r="F20" s="400"/>
      <c r="G20" s="401"/>
      <c r="H20" s="363" t="str">
        <f>"Tổng HS vắng có phép " &amp;SUM(L5:L17)</f>
        <v>Tổng HS vắng có phép 32</v>
      </c>
      <c r="I20" s="364"/>
      <c r="J20" s="364"/>
      <c r="K20" s="364"/>
      <c r="L20" s="364"/>
      <c r="M20" s="364"/>
      <c r="N20" s="408" t="s">
        <v>2808</v>
      </c>
      <c r="O20" s="409"/>
      <c r="P20" s="409"/>
      <c r="Q20" s="409"/>
      <c r="R20" s="410">
        <f>SUM(Q5:Q18)</f>
        <v>76</v>
      </c>
      <c r="S20" s="411"/>
      <c r="T20" s="311">
        <v>16</v>
      </c>
      <c r="U20" s="353" t="s">
        <v>2771</v>
      </c>
      <c r="V20" s="311">
        <v>30</v>
      </c>
      <c r="W20" s="317">
        <f>TKĐH20.3!AJ37</f>
        <v>7</v>
      </c>
      <c r="X20" s="321">
        <f>TKĐH20.3!AK37</f>
        <v>0</v>
      </c>
      <c r="Y20" s="325">
        <f>TKĐH20.3!AL37</f>
        <v>5</v>
      </c>
    </row>
    <row r="21" spans="1:25" s="305" customFormat="1" ht="19.5">
      <c r="H21" s="418" t="str">
        <f>"Tổng HS đi học trễ " &amp;SUM(M5:M17)</f>
        <v>Tổng HS đi học trễ 29</v>
      </c>
      <c r="I21" s="419"/>
      <c r="J21" s="419"/>
      <c r="K21" s="419"/>
      <c r="L21" s="419"/>
      <c r="M21" s="419"/>
      <c r="N21" s="397" t="str">
        <f>"Tổng HS vắng có phép "&amp;SUM(R5:R18)</f>
        <v>Tổng HS vắng có phép 74</v>
      </c>
      <c r="O21" s="397"/>
      <c r="P21" s="397"/>
      <c r="Q21" s="397"/>
      <c r="R21" s="397"/>
      <c r="S21" s="397"/>
      <c r="T21" s="417" t="s">
        <v>2795</v>
      </c>
      <c r="U21" s="417"/>
      <c r="V21" s="417"/>
      <c r="W21" s="417"/>
      <c r="X21" s="417"/>
      <c r="Y21" s="417"/>
    </row>
    <row r="22" spans="1:25" s="328" customFormat="1" ht="24.75" customHeight="1">
      <c r="A22" s="405" t="s">
        <v>2811</v>
      </c>
      <c r="B22" s="405"/>
      <c r="C22" s="405"/>
      <c r="D22" s="405"/>
      <c r="E22" s="405"/>
      <c r="F22" s="405"/>
      <c r="G22" s="405"/>
      <c r="H22" s="405"/>
      <c r="I22" s="405"/>
      <c r="J22" s="405"/>
      <c r="K22" s="405"/>
      <c r="L22" s="406">
        <f>SUM(E5:E16)+SUM(K5:K17)+SUM(Q5:Q18)+SUM(W5:W20)</f>
        <v>422</v>
      </c>
      <c r="M22" s="406"/>
      <c r="N22" s="398" t="str">
        <f>"Tổng HS đi học trễ "&amp;SUM(S5:S18)</f>
        <v>Tổng HS đi học trễ 38</v>
      </c>
      <c r="O22" s="398"/>
      <c r="P22" s="398"/>
      <c r="Q22" s="398"/>
      <c r="R22" s="398"/>
      <c r="S22" s="398"/>
      <c r="T22" s="408" t="s">
        <v>2808</v>
      </c>
      <c r="U22" s="409"/>
      <c r="V22" s="409"/>
      <c r="W22" s="409"/>
      <c r="X22" s="410">
        <f>SUM(W5:W20)</f>
        <v>142</v>
      </c>
      <c r="Y22" s="411"/>
    </row>
    <row r="23" spans="1:25" ht="24.75" customHeight="1">
      <c r="C23" s="412" t="s">
        <v>2810</v>
      </c>
      <c r="D23" s="413"/>
      <c r="E23" s="413"/>
      <c r="F23" s="413"/>
      <c r="G23" s="413"/>
      <c r="H23" s="413"/>
      <c r="I23" s="413"/>
      <c r="J23" s="413"/>
      <c r="K23" s="413"/>
      <c r="L23" s="413"/>
      <c r="M23" s="413"/>
      <c r="N23" s="413"/>
      <c r="O23" s="407">
        <f>SUM(F5:F16)+SUM(L5:L17)+SUM(R5:R18)+SUM(X5:X20)</f>
        <v>172</v>
      </c>
      <c r="P23" s="407"/>
      <c r="Q23" s="414"/>
      <c r="R23" s="414"/>
      <c r="S23" s="415"/>
      <c r="T23" s="363" t="str">
        <f>"Tổng HS vắng có phép "&amp; SUM(X5:X20)</f>
        <v>Tổng HS vắng có phép 30</v>
      </c>
      <c r="U23" s="364"/>
      <c r="V23" s="364"/>
      <c r="W23" s="364"/>
      <c r="X23" s="364"/>
      <c r="Y23" s="365"/>
    </row>
    <row r="24" spans="1:25" ht="24.75" customHeight="1">
      <c r="A24" s="359"/>
      <c r="B24" s="359"/>
      <c r="C24" s="358"/>
      <c r="E24" s="404" t="s">
        <v>2812</v>
      </c>
      <c r="F24" s="404"/>
      <c r="G24" s="404"/>
      <c r="H24" s="404"/>
      <c r="I24" s="404"/>
      <c r="J24" s="404"/>
      <c r="K24" s="404"/>
      <c r="L24" s="404"/>
      <c r="M24" s="404"/>
      <c r="N24" s="404"/>
      <c r="O24" s="404"/>
      <c r="P24" s="402">
        <f>SUM(G5:G16)+SUM(M5:M17)+SUM(S5:S18)+SUM(Y5:Y20)</f>
        <v>131</v>
      </c>
      <c r="Q24" s="402"/>
      <c r="R24" s="402"/>
      <c r="S24" s="403"/>
      <c r="T24" s="399" t="str">
        <f>"Tổng HS đi học trễ "&amp; SUM(Y5:Y20)</f>
        <v>Tổng HS đi học trễ 31</v>
      </c>
      <c r="U24" s="400"/>
      <c r="V24" s="400"/>
      <c r="W24" s="400"/>
      <c r="X24" s="400"/>
      <c r="Y24" s="401"/>
    </row>
    <row r="26" spans="1:25">
      <c r="C26" s="297"/>
      <c r="D26" s="297"/>
      <c r="E26" s="297"/>
      <c r="F26" s="297"/>
      <c r="G26" s="297"/>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O38"/>
  <sheetViews>
    <sheetView topLeftCell="A4" zoomScale="70" zoomScaleNormal="70" workbookViewId="0">
      <selection activeCell="K29" sqref="K29"/>
    </sheetView>
  </sheetViews>
  <sheetFormatPr defaultColWidth="9.375" defaultRowHeight="15.75"/>
  <cols>
    <col min="1" max="1" width="8.625" style="24" customWidth="1"/>
    <col min="2" max="2" width="13.5" style="24" customWidth="1"/>
    <col min="3" max="3" width="23.125" style="24" customWidth="1"/>
    <col min="4" max="4" width="10.375" style="24" customWidth="1"/>
    <col min="5" max="35" width="4" style="24" customWidth="1"/>
    <col min="36" max="36" width="4.5" style="24" bestFit="1" customWidth="1"/>
    <col min="37" max="37" width="4" style="24" bestFit="1" customWidth="1"/>
    <col min="38" max="38" width="3.875" style="24" bestFit="1" customWidth="1"/>
    <col min="39" max="16384" width="9.375" style="24"/>
  </cols>
  <sheetData>
    <row r="1" spans="1:38">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ht="30" customHeight="1">
      <c r="A3" s="433" t="s">
        <v>994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t="s">
        <v>998</v>
      </c>
      <c r="C8" s="3" t="s">
        <v>999</v>
      </c>
      <c r="D8" s="4" t="s">
        <v>40</v>
      </c>
      <c r="E8" s="150"/>
      <c r="F8" s="96"/>
      <c r="G8" s="96"/>
      <c r="H8" s="95"/>
      <c r="I8" s="96"/>
      <c r="J8" s="95"/>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25" customFormat="1">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5">
        <v>5</v>
      </c>
      <c r="B11" s="149">
        <v>2010060053</v>
      </c>
      <c r="C11" s="3" t="s">
        <v>1004</v>
      </c>
      <c r="D11" s="4" t="s">
        <v>925</v>
      </c>
      <c r="E11" s="150"/>
      <c r="F11" s="96"/>
      <c r="G11" s="96"/>
      <c r="H11" s="95"/>
      <c r="I11" s="96" t="s">
        <v>7</v>
      </c>
      <c r="J11" s="95" t="s">
        <v>7</v>
      </c>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2</v>
      </c>
      <c r="AL11" s="336">
        <f t="shared" si="4"/>
        <v>0</v>
      </c>
    </row>
    <row r="12" spans="1:38" s="25" customFormat="1">
      <c r="A12" s="5">
        <v>6</v>
      </c>
      <c r="B12" s="149">
        <v>2010060044</v>
      </c>
      <c r="C12" s="3" t="s">
        <v>1005</v>
      </c>
      <c r="D12" s="4" t="s">
        <v>92</v>
      </c>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25" customFormat="1">
      <c r="A13" s="5">
        <v>7</v>
      </c>
      <c r="B13" s="149" t="s">
        <v>1006</v>
      </c>
      <c r="C13" s="3" t="s">
        <v>1007</v>
      </c>
      <c r="D13" s="4" t="s">
        <v>1008</v>
      </c>
      <c r="E13" s="96"/>
      <c r="F13" s="96"/>
      <c r="G13" s="96"/>
      <c r="H13" s="96"/>
      <c r="I13" s="96"/>
      <c r="J13" s="96" t="s">
        <v>7</v>
      </c>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1</v>
      </c>
      <c r="AL13" s="336">
        <f t="shared" si="4"/>
        <v>0</v>
      </c>
    </row>
    <row r="14" spans="1:38" s="25" customFormat="1">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t="s">
        <v>7</v>
      </c>
      <c r="J15" s="96" t="s">
        <v>7</v>
      </c>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2</v>
      </c>
      <c r="AL15" s="336">
        <f t="shared" si="4"/>
        <v>0</v>
      </c>
    </row>
    <row r="16" spans="1:38" s="25" customFormat="1">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c r="A17" s="5">
        <v>11</v>
      </c>
      <c r="B17" s="149" t="s">
        <v>1014</v>
      </c>
      <c r="C17" s="3" t="s">
        <v>1015</v>
      </c>
      <c r="D17" s="4" t="s">
        <v>86</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41" s="25" customFormat="1" ht="21" customHeight="1">
      <c r="A21" s="5">
        <v>15</v>
      </c>
      <c r="B21" s="149" t="s">
        <v>1021</v>
      </c>
      <c r="C21" s="3" t="s">
        <v>629</v>
      </c>
      <c r="D21" s="4" t="s">
        <v>1022</v>
      </c>
      <c r="E21" s="96"/>
      <c r="F21" s="96"/>
      <c r="G21" s="96"/>
      <c r="H21" s="96"/>
      <c r="I21" s="96"/>
      <c r="J21" s="96"/>
      <c r="K21" s="96" t="s">
        <v>7</v>
      </c>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1</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t="s">
        <v>6</v>
      </c>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41" s="25" customFormat="1" ht="21" customHeight="1">
      <c r="A27" s="5">
        <v>21</v>
      </c>
      <c r="B27" s="149">
        <v>2010060054</v>
      </c>
      <c r="C27" s="3" t="s">
        <v>1034</v>
      </c>
      <c r="D27" s="4" t="s">
        <v>1035</v>
      </c>
      <c r="E27" s="150"/>
      <c r="F27" s="96"/>
      <c r="G27" s="96"/>
      <c r="H27" s="96"/>
      <c r="I27" s="96" t="s">
        <v>7</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t="s">
        <v>6</v>
      </c>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41" s="25" customFormat="1" ht="21" customHeight="1">
      <c r="A31" s="436" t="s">
        <v>10</v>
      </c>
      <c r="B31" s="436"/>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19">
        <f>SUM(AJ7:AJ30)</f>
        <v>2</v>
      </c>
      <c r="AK31" s="19">
        <f>SUM(AK7:AK30)</f>
        <v>7</v>
      </c>
      <c r="AL31" s="19">
        <f>SUM(AL7:AL30)</f>
        <v>0</v>
      </c>
      <c r="AM31" s="24"/>
      <c r="AN31" s="24"/>
      <c r="AO31" s="24"/>
    </row>
    <row r="32" spans="1:41" s="25" customFormat="1" ht="21" customHeight="1">
      <c r="A32" s="437" t="s">
        <v>2804</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9"/>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0"/>
      <c r="D35" s="440"/>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0"/>
      <c r="D36" s="440"/>
      <c r="E36" s="440"/>
      <c r="F36" s="440"/>
      <c r="G36" s="440"/>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40"/>
      <c r="D37" s="440"/>
      <c r="E37" s="440"/>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40"/>
      <c r="D38" s="440"/>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A5:A6"/>
    <mergeCell ref="A32:AL32"/>
    <mergeCell ref="B5:B6"/>
    <mergeCell ref="C5:D6"/>
    <mergeCell ref="C38:D38"/>
    <mergeCell ref="C35:D35"/>
    <mergeCell ref="C36:G36"/>
    <mergeCell ref="C37:E37"/>
    <mergeCell ref="A31:AI31"/>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1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8" workbookViewId="0">
      <selection activeCell="J22" sqref="J22"/>
    </sheetView>
  </sheetViews>
  <sheetFormatPr defaultColWidth="9.375" defaultRowHeight="15.75"/>
  <cols>
    <col min="1" max="1" width="6.625" style="157" customWidth="1"/>
    <col min="2" max="2" width="15.5" style="157" customWidth="1"/>
    <col min="3" max="3" width="26.875" style="157" customWidth="1"/>
    <col min="4" max="4" width="10" style="157" customWidth="1"/>
    <col min="5" max="35" width="4" style="157" customWidth="1"/>
    <col min="36" max="38" width="6.625" style="157" customWidth="1"/>
    <col min="39" max="16384" width="9.375" style="157"/>
  </cols>
  <sheetData>
    <row r="1" spans="1:38">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ht="32.25" customHeight="1">
      <c r="A3" s="433" t="s">
        <v>1042</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9">
        <f t="shared" si="2"/>
        <v>0</v>
      </c>
      <c r="AK10" s="336">
        <f t="shared" si="3"/>
        <v>0</v>
      </c>
      <c r="AL10" s="336">
        <f t="shared" si="4"/>
        <v>0</v>
      </c>
    </row>
    <row r="11" spans="1:38" s="158" customFormat="1" ht="21" customHeight="1">
      <c r="A11" s="159">
        <v>5</v>
      </c>
      <c r="B11" s="108" t="s">
        <v>1053</v>
      </c>
      <c r="C11" s="109" t="s">
        <v>335</v>
      </c>
      <c r="D11" s="160" t="s">
        <v>136</v>
      </c>
      <c r="E11" s="98"/>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9">
        <f t="shared" si="2"/>
        <v>0</v>
      </c>
      <c r="AK11" s="336">
        <f t="shared" si="3"/>
        <v>0</v>
      </c>
      <c r="AL11" s="336">
        <f t="shared" si="4"/>
        <v>0</v>
      </c>
    </row>
    <row r="12" spans="1:38" s="158" customFormat="1" ht="21" customHeight="1">
      <c r="A12" s="159">
        <v>6</v>
      </c>
      <c r="B12" s="108" t="s">
        <v>1056</v>
      </c>
      <c r="C12" s="109" t="s">
        <v>1057</v>
      </c>
      <c r="D12" s="160" t="s">
        <v>1058</v>
      </c>
      <c r="E12" s="112"/>
      <c r="F12" s="112"/>
      <c r="G12" s="112"/>
      <c r="H12" s="112"/>
      <c r="I12" s="112" t="s">
        <v>8</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1</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9">
        <f t="shared" si="2"/>
        <v>0</v>
      </c>
      <c r="AK13" s="336">
        <f t="shared" si="3"/>
        <v>0</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9">
        <f t="shared" si="2"/>
        <v>0</v>
      </c>
      <c r="AK15" s="336">
        <f t="shared" si="3"/>
        <v>0</v>
      </c>
      <c r="AL15" s="336">
        <f t="shared" si="4"/>
        <v>0</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9">
        <f t="shared" si="2"/>
        <v>0</v>
      </c>
      <c r="AK16" s="336">
        <f t="shared" si="3"/>
        <v>0</v>
      </c>
      <c r="AL16" s="336">
        <f t="shared" si="4"/>
        <v>0</v>
      </c>
    </row>
    <row r="17" spans="1:38" s="158" customFormat="1" ht="21" customHeight="1">
      <c r="A17" s="159">
        <v>11</v>
      </c>
      <c r="B17" s="108" t="s">
        <v>1066</v>
      </c>
      <c r="C17" s="109" t="s">
        <v>1067</v>
      </c>
      <c r="D17" s="160" t="s">
        <v>103</v>
      </c>
      <c r="E17" s="112"/>
      <c r="F17" s="146"/>
      <c r="G17" s="146"/>
      <c r="H17" s="146"/>
      <c r="I17" s="146" t="s">
        <v>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1</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9">
        <f t="shared" si="2"/>
        <v>0</v>
      </c>
      <c r="AK18" s="336">
        <f t="shared" si="3"/>
        <v>1</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9">
        <f t="shared" si="2"/>
        <v>0</v>
      </c>
      <c r="AK19" s="336">
        <f t="shared" si="3"/>
        <v>0</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t="s">
        <v>7</v>
      </c>
      <c r="J22" s="112" t="s">
        <v>6</v>
      </c>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9">
        <f t="shared" si="2"/>
        <v>1</v>
      </c>
      <c r="AK22" s="336">
        <f t="shared" si="3"/>
        <v>1</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9">
        <f t="shared" si="2"/>
        <v>0</v>
      </c>
      <c r="AK24" s="336">
        <f t="shared" si="3"/>
        <v>0</v>
      </c>
      <c r="AL24" s="336">
        <f t="shared" si="4"/>
        <v>0</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9">
        <f t="shared" si="2"/>
        <v>0</v>
      </c>
      <c r="AK25" s="336">
        <f t="shared" si="3"/>
        <v>0</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t="s">
        <v>6</v>
      </c>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9">
        <f t="shared" si="2"/>
        <v>1</v>
      </c>
      <c r="AK28" s="336">
        <f t="shared" si="3"/>
        <v>0</v>
      </c>
      <c r="AL28" s="336">
        <f t="shared" si="4"/>
        <v>0</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9">
        <f t="shared" si="2"/>
        <v>0</v>
      </c>
      <c r="AK30" s="336">
        <f t="shared" si="3"/>
        <v>0</v>
      </c>
      <c r="AL30" s="336">
        <f t="shared" si="4"/>
        <v>0</v>
      </c>
    </row>
    <row r="31" spans="1:38" s="158" customFormat="1" ht="21" customHeight="1">
      <c r="A31" s="159">
        <v>25</v>
      </c>
      <c r="B31" s="108" t="s">
        <v>1054</v>
      </c>
      <c r="C31" s="109" t="s">
        <v>1055</v>
      </c>
      <c r="D31" s="160" t="s">
        <v>117</v>
      </c>
      <c r="E31" s="461" t="s">
        <v>2799</v>
      </c>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3"/>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64"/>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6"/>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60" t="s">
        <v>10</v>
      </c>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19">
        <f t="shared" si="2"/>
        <v>0</v>
      </c>
      <c r="AK33" s="19">
        <f t="shared" si="3"/>
        <v>0</v>
      </c>
      <c r="AL33" s="19">
        <f t="shared" si="4"/>
        <v>0</v>
      </c>
      <c r="AM33" s="157"/>
      <c r="AN33" s="157"/>
      <c r="AO33" s="157"/>
    </row>
    <row r="34" spans="1:41" s="25" customFormat="1" ht="21" customHeight="1">
      <c r="A34" s="437" t="s">
        <v>2804</v>
      </c>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9"/>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0"/>
      <c r="D36" s="440"/>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40"/>
      <c r="D37" s="440"/>
      <c r="E37" s="440"/>
      <c r="F37" s="440"/>
      <c r="G37" s="440"/>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40"/>
      <c r="D38" s="440"/>
      <c r="E38" s="440"/>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0"/>
      <c r="D39" s="440"/>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 ref="Q1:AL1"/>
    <mergeCell ref="A2:P2"/>
    <mergeCell ref="Q2:AL2"/>
    <mergeCell ref="A3:AL3"/>
    <mergeCell ref="I4:L4"/>
    <mergeCell ref="M4:N4"/>
    <mergeCell ref="O4:Q4"/>
    <mergeCell ref="A1:P1"/>
  </mergeCells>
  <conditionalFormatting sqref="E6:AI30 E31">
    <cfRule type="expression" dxfId="116"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zoomScale="85" zoomScaleNormal="85" workbookViewId="0">
      <selection activeCell="K23" sqref="K23"/>
    </sheetView>
  </sheetViews>
  <sheetFormatPr defaultColWidth="9.375" defaultRowHeight="15.75"/>
  <cols>
    <col min="1" max="1" width="6.625" style="24" customWidth="1"/>
    <col min="2" max="2" width="13.75" style="24" customWidth="1"/>
    <col min="3" max="3" width="23.5" style="24" customWidth="1"/>
    <col min="4" max="4" width="9.5" style="24" customWidth="1"/>
    <col min="5" max="35" width="4" style="24" customWidth="1"/>
    <col min="36" max="36" width="4.5" style="24" bestFit="1" customWidth="1"/>
    <col min="37" max="38" width="4" style="24" bestFit="1" customWidth="1"/>
    <col min="39" max="16384" width="9.375" style="24"/>
  </cols>
  <sheetData>
    <row r="1" spans="1:39">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9">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9" ht="22.5">
      <c r="A3" s="433" t="s">
        <v>1094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9"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9"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9"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9" s="33" customFormat="1">
      <c r="A7" s="159">
        <v>1</v>
      </c>
      <c r="B7" s="79" t="s">
        <v>1095</v>
      </c>
      <c r="C7" s="80" t="s">
        <v>1096</v>
      </c>
      <c r="D7" s="4" t="s">
        <v>39</v>
      </c>
      <c r="E7" s="98"/>
      <c r="F7" s="99"/>
      <c r="G7" s="99"/>
      <c r="H7" s="99"/>
      <c r="I7" s="99"/>
      <c r="J7" s="99"/>
      <c r="K7" s="99" t="s">
        <v>8</v>
      </c>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9" s="145" customFormat="1">
      <c r="A8" s="168">
        <v>2</v>
      </c>
      <c r="B8" s="79">
        <v>2010070024</v>
      </c>
      <c r="C8" s="80" t="s">
        <v>1097</v>
      </c>
      <c r="D8" s="4" t="s">
        <v>134</v>
      </c>
      <c r="E8" s="98"/>
      <c r="F8" s="99"/>
      <c r="G8" s="99"/>
      <c r="H8" s="99" t="s">
        <v>7</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45" si="2">COUNTIF(E8:AI8,"K")+2*COUNTIF(E8:AI8,"2K")+COUNTIF(E8:AI8,"TK")+COUNTIF(E8:AI8,"KT")+COUNTIF(E8:AI8,"PK")+COUNTIF(E8:AI8,"KP")+2*COUNTIF(E8:AI8,"K2")</f>
        <v>0</v>
      </c>
      <c r="AK8" s="336">
        <f t="shared" ref="AK8:AK45" si="3">COUNTIF(F8:AJ8,"P")+2*COUNTIF(F8:AJ8,"2P")+COUNTIF(F8:AJ8,"TP")+COUNTIF(F8:AJ8,"PT")+COUNTIF(F8:AJ8,"PK")+COUNTIF(F8:AJ8,"KP")+2*COUNTIF(F8:AJ8,"P2")</f>
        <v>1</v>
      </c>
      <c r="AL8" s="336">
        <f t="shared" ref="AL8:AL45" si="4">COUNTIF(E8:AI8,"T")+2*COUNTIF(E8:AI8,"2T")+2*COUNTIF(E8:AI8,"T2")+COUNTIF(E8:AI8,"PT")+COUNTIF(E8:AI8,"TP")</f>
        <v>0</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c r="A10" s="168">
        <v>4</v>
      </c>
      <c r="B10" s="79" t="s">
        <v>1099</v>
      </c>
      <c r="C10" s="80" t="s">
        <v>1100</v>
      </c>
      <c r="D10" s="4" t="s">
        <v>14</v>
      </c>
      <c r="E10" s="98"/>
      <c r="F10" s="99"/>
      <c r="G10" s="99"/>
      <c r="H10" s="99"/>
      <c r="I10" s="99"/>
      <c r="J10" s="99"/>
      <c r="K10" s="99" t="s">
        <v>8</v>
      </c>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1</v>
      </c>
      <c r="AM10" s="172"/>
    </row>
    <row r="11" spans="1:39" s="33" customFormat="1">
      <c r="A11" s="159">
        <v>5</v>
      </c>
      <c r="B11" s="108" t="s">
        <v>1101</v>
      </c>
      <c r="C11" s="109" t="s">
        <v>1102</v>
      </c>
      <c r="D11" s="160" t="s">
        <v>1103</v>
      </c>
      <c r="E11" s="98"/>
      <c r="F11" s="99"/>
      <c r="G11" s="99"/>
      <c r="H11" s="99"/>
      <c r="I11" s="99"/>
      <c r="J11" s="99"/>
      <c r="K11" s="99" t="s">
        <v>8</v>
      </c>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row>
    <row r="12" spans="1:39" s="33" customFormat="1">
      <c r="A12" s="168">
        <v>6</v>
      </c>
      <c r="B12" s="79" t="s">
        <v>1104</v>
      </c>
      <c r="C12" s="80" t="s">
        <v>1105</v>
      </c>
      <c r="D12" s="4" t="s">
        <v>41</v>
      </c>
      <c r="E12" s="99"/>
      <c r="F12" s="99"/>
      <c r="G12" s="99"/>
      <c r="H12" s="99"/>
      <c r="I12" s="99" t="s">
        <v>8</v>
      </c>
      <c r="J12" s="99"/>
      <c r="K12" s="99" t="s">
        <v>8</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2</v>
      </c>
    </row>
    <row r="13" spans="1:39" s="25" customFormat="1">
      <c r="A13" s="159">
        <v>7</v>
      </c>
      <c r="B13" s="79" t="s">
        <v>1106</v>
      </c>
      <c r="C13" s="80" t="s">
        <v>207</v>
      </c>
      <c r="D13" s="4" t="s">
        <v>92</v>
      </c>
      <c r="E13" s="99"/>
      <c r="F13" s="99"/>
      <c r="G13" s="99"/>
      <c r="H13" s="99" t="s">
        <v>8</v>
      </c>
      <c r="I13" s="99" t="s">
        <v>7</v>
      </c>
      <c r="J13" s="99"/>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2</v>
      </c>
    </row>
    <row r="14" spans="1:39" s="33" customFormat="1">
      <c r="A14" s="168">
        <v>8</v>
      </c>
      <c r="B14" s="79" t="s">
        <v>1107</v>
      </c>
      <c r="C14" s="80" t="s">
        <v>1108</v>
      </c>
      <c r="D14" s="4" t="s">
        <v>1109</v>
      </c>
      <c r="E14" s="99"/>
      <c r="F14" s="99"/>
      <c r="G14" s="99"/>
      <c r="H14" s="99" t="s">
        <v>8</v>
      </c>
      <c r="I14" s="99" t="s">
        <v>8</v>
      </c>
      <c r="J14" s="99"/>
      <c r="K14" s="99" t="s">
        <v>8</v>
      </c>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3</v>
      </c>
    </row>
    <row r="15" spans="1:39" s="25" customFormat="1">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row>
    <row r="20" spans="1:38" s="33" customFormat="1">
      <c r="A20" s="168">
        <v>14</v>
      </c>
      <c r="B20" s="79" t="s">
        <v>1115</v>
      </c>
      <c r="C20" s="80" t="s">
        <v>1116</v>
      </c>
      <c r="D20" s="4" t="s">
        <v>103</v>
      </c>
      <c r="E20" s="99"/>
      <c r="F20" s="99"/>
      <c r="G20" s="99"/>
      <c r="H20" s="99"/>
      <c r="I20" s="99"/>
      <c r="J20" s="99"/>
      <c r="K20" s="99" t="s">
        <v>8</v>
      </c>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1</v>
      </c>
    </row>
    <row r="21" spans="1:38" s="33" customFormat="1">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25" customFormat="1">
      <c r="A23" s="159">
        <v>17</v>
      </c>
      <c r="B23" s="79" t="s">
        <v>1121</v>
      </c>
      <c r="C23" s="80" t="s">
        <v>1122</v>
      </c>
      <c r="D23" s="4" t="s">
        <v>55</v>
      </c>
      <c r="E23" s="100"/>
      <c r="F23" s="100"/>
      <c r="G23" s="100"/>
      <c r="H23" s="100"/>
      <c r="I23" s="100"/>
      <c r="J23" s="100"/>
      <c r="K23" s="100" t="s">
        <v>8</v>
      </c>
      <c r="L23" s="100"/>
      <c r="M23" s="100"/>
      <c r="N23" s="100"/>
      <c r="O23" s="100"/>
      <c r="P23" s="100"/>
      <c r="Q23" s="100"/>
      <c r="R23" s="100"/>
      <c r="S23" s="100"/>
      <c r="T23" s="100"/>
      <c r="U23" s="100"/>
      <c r="V23" s="100"/>
      <c r="W23" s="100"/>
      <c r="X23" s="100"/>
      <c r="Y23" s="100"/>
      <c r="Z23" s="100"/>
      <c r="AA23" s="100"/>
      <c r="AB23" s="100"/>
      <c r="AC23" s="100"/>
      <c r="AD23" s="100"/>
      <c r="AE23" s="100"/>
      <c r="AF23" s="99"/>
      <c r="AG23" s="99"/>
      <c r="AH23" s="99"/>
      <c r="AI23" s="99"/>
      <c r="AJ23" s="19">
        <f t="shared" si="2"/>
        <v>0</v>
      </c>
      <c r="AK23" s="336">
        <f t="shared" si="3"/>
        <v>0</v>
      </c>
      <c r="AL23" s="336">
        <f t="shared" si="4"/>
        <v>1</v>
      </c>
    </row>
    <row r="24" spans="1:38" s="25" customFormat="1">
      <c r="A24" s="168">
        <v>18</v>
      </c>
      <c r="B24" s="79" t="s">
        <v>1123</v>
      </c>
      <c r="C24" s="80" t="s">
        <v>64</v>
      </c>
      <c r="D24" s="4" t="s">
        <v>55</v>
      </c>
      <c r="E24" s="99"/>
      <c r="F24" s="99"/>
      <c r="G24" s="99"/>
      <c r="H24" s="99" t="s">
        <v>7</v>
      </c>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1</v>
      </c>
      <c r="AL24" s="336">
        <f t="shared" si="4"/>
        <v>1</v>
      </c>
    </row>
    <row r="25" spans="1:38" s="25" customFormat="1">
      <c r="A25" s="159">
        <v>19</v>
      </c>
      <c r="B25" s="79" t="s">
        <v>1124</v>
      </c>
      <c r="C25" s="80" t="s">
        <v>1125</v>
      </c>
      <c r="D25" s="4" t="s">
        <v>1126</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25" customFormat="1">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c r="A27" s="159">
        <v>21</v>
      </c>
      <c r="B27" s="79" t="s">
        <v>1129</v>
      </c>
      <c r="C27" s="80" t="s">
        <v>1130</v>
      </c>
      <c r="D27" s="4" t="s">
        <v>872</v>
      </c>
      <c r="E27" s="99"/>
      <c r="F27" s="99"/>
      <c r="G27" s="99"/>
      <c r="H27" s="99" t="s">
        <v>7</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0</v>
      </c>
    </row>
    <row r="28" spans="1:38" s="25" customFormat="1">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c r="A31" s="159">
        <v>25</v>
      </c>
      <c r="B31" s="79" t="s">
        <v>1136</v>
      </c>
      <c r="C31" s="80" t="s">
        <v>1137</v>
      </c>
      <c r="D31" s="4" t="s">
        <v>940</v>
      </c>
      <c r="E31" s="98"/>
      <c r="F31" s="99"/>
      <c r="G31" s="99"/>
      <c r="H31" s="99" t="s">
        <v>7</v>
      </c>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0</v>
      </c>
    </row>
    <row r="32" spans="1:38" s="25" customFormat="1">
      <c r="A32" s="168">
        <v>26</v>
      </c>
      <c r="B32" s="79" t="s">
        <v>1138</v>
      </c>
      <c r="C32" s="80" t="s">
        <v>1139</v>
      </c>
      <c r="D32" s="4" t="s">
        <v>947</v>
      </c>
      <c r="E32" s="98"/>
      <c r="F32" s="99"/>
      <c r="G32" s="99"/>
      <c r="H32" s="99"/>
      <c r="I32" s="99"/>
      <c r="J32" s="99"/>
      <c r="K32" s="99" t="s">
        <v>8</v>
      </c>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1</v>
      </c>
    </row>
    <row r="33" spans="1:41" s="25" customFormat="1">
      <c r="A33" s="159">
        <v>27</v>
      </c>
      <c r="B33" s="79" t="s">
        <v>1140</v>
      </c>
      <c r="C33" s="80" t="s">
        <v>1141</v>
      </c>
      <c r="D33" s="4" t="s">
        <v>947</v>
      </c>
      <c r="E33" s="98"/>
      <c r="F33" s="99"/>
      <c r="G33" s="99"/>
      <c r="H33" s="99"/>
      <c r="I33" s="99"/>
      <c r="J33" s="99"/>
      <c r="K33" s="99" t="s">
        <v>8</v>
      </c>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1</v>
      </c>
    </row>
    <row r="34" spans="1:41" s="25" customFormat="1" ht="21" customHeight="1">
      <c r="A34" s="168">
        <v>28</v>
      </c>
      <c r="B34" s="79" t="s">
        <v>1142</v>
      </c>
      <c r="C34" s="80" t="s">
        <v>329</v>
      </c>
      <c r="D34" s="4" t="s">
        <v>947</v>
      </c>
      <c r="E34" s="98"/>
      <c r="F34" s="99"/>
      <c r="G34" s="99"/>
      <c r="H34" s="99" t="s">
        <v>7</v>
      </c>
      <c r="I34" s="99" t="s">
        <v>7</v>
      </c>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6">
        <f t="shared" si="3"/>
        <v>2</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t="s">
        <v>8</v>
      </c>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1</v>
      </c>
    </row>
    <row r="38" spans="1:41" s="25" customFormat="1" ht="21" customHeight="1">
      <c r="A38" s="168">
        <v>32</v>
      </c>
      <c r="B38" s="79" t="s">
        <v>1149</v>
      </c>
      <c r="C38" s="80" t="s">
        <v>652</v>
      </c>
      <c r="D38" s="4" t="s">
        <v>985</v>
      </c>
      <c r="E38" s="98"/>
      <c r="F38" s="99"/>
      <c r="G38" s="99"/>
      <c r="H38" s="99" t="s">
        <v>7</v>
      </c>
      <c r="I38" s="99"/>
      <c r="J38" s="99"/>
      <c r="K38" s="99" t="s">
        <v>8</v>
      </c>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1</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t="s">
        <v>8</v>
      </c>
      <c r="J40" s="99"/>
      <c r="K40" s="99" t="s">
        <v>8</v>
      </c>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19">
        <f t="shared" si="2"/>
        <v>0</v>
      </c>
      <c r="AK40" s="336">
        <f t="shared" si="3"/>
        <v>0</v>
      </c>
      <c r="AL40" s="336">
        <f t="shared" si="4"/>
        <v>3</v>
      </c>
    </row>
    <row r="41" spans="1:41" s="25" customFormat="1" ht="21" customHeight="1">
      <c r="A41" s="159">
        <v>35</v>
      </c>
      <c r="B41" s="79" t="s">
        <v>1153</v>
      </c>
      <c r="C41" s="80" t="s">
        <v>1154</v>
      </c>
      <c r="D41" s="4" t="s">
        <v>72</v>
      </c>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0</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19">
        <f t="shared" si="2"/>
        <v>0</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19">
        <f t="shared" si="2"/>
        <v>0</v>
      </c>
      <c r="AK43" s="336">
        <f t="shared" si="3"/>
        <v>0</v>
      </c>
      <c r="AL43" s="336">
        <f t="shared" si="4"/>
        <v>0</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67" t="s">
        <v>1162</v>
      </c>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9"/>
      <c r="AJ45" s="19">
        <f t="shared" si="2"/>
        <v>0</v>
      </c>
      <c r="AK45" s="336">
        <f t="shared" si="3"/>
        <v>0</v>
      </c>
      <c r="AL45" s="336">
        <f t="shared" si="4"/>
        <v>0</v>
      </c>
    </row>
    <row r="46" spans="1:41" s="25" customFormat="1" ht="21" customHeight="1">
      <c r="A46" s="460" t="s">
        <v>10</v>
      </c>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340">
        <f>SUM(AJ7:AJ44)</f>
        <v>0</v>
      </c>
      <c r="AK46" s="307">
        <f>SUM(AK7:AK44)</f>
        <v>9</v>
      </c>
      <c r="AL46" s="307">
        <f>SUM(AL7:AL44)</f>
        <v>20</v>
      </c>
      <c r="AM46" s="24"/>
      <c r="AN46" s="24"/>
      <c r="AO46" s="24"/>
    </row>
    <row r="47" spans="1:41" s="25" customFormat="1" ht="21" customHeight="1">
      <c r="A47" s="437" t="s">
        <v>2804</v>
      </c>
      <c r="B47" s="438"/>
      <c r="C47" s="438"/>
      <c r="D47" s="438"/>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c r="AL47" s="439"/>
      <c r="AM47" s="338"/>
      <c r="AN47" s="338"/>
    </row>
    <row r="48" spans="1:41">
      <c r="C48" s="440"/>
      <c r="D48" s="440"/>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0"/>
      <c r="D49" s="440"/>
      <c r="E49" s="440"/>
      <c r="F49" s="440"/>
      <c r="G49" s="440"/>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0"/>
      <c r="D50" s="440"/>
      <c r="E50" s="440"/>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0"/>
      <c r="D51" s="440"/>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E45:AI45"/>
    <mergeCell ref="A46:AI46"/>
    <mergeCell ref="C50:E50"/>
  </mergeCells>
  <conditionalFormatting sqref="E6:AI44">
    <cfRule type="expression" dxfId="113"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C25" zoomScale="85" zoomScaleNormal="85" workbookViewId="0">
      <selection activeCell="K36" sqref="K36"/>
    </sheetView>
  </sheetViews>
  <sheetFormatPr defaultColWidth="9.375" defaultRowHeight="15.75"/>
  <cols>
    <col min="1" max="1" width="7.125" style="24" customWidth="1"/>
    <col min="2" max="2" width="17.625" style="24" customWidth="1"/>
    <col min="3" max="3" width="27" style="24" customWidth="1"/>
    <col min="4" max="4" width="10.5" style="24" customWidth="1"/>
    <col min="5" max="35" width="4" style="24" customWidth="1"/>
    <col min="36" max="36" width="4.625" style="24" bestFit="1" customWidth="1"/>
    <col min="37" max="37" width="3.625" style="24" bestFit="1" customWidth="1"/>
    <col min="38" max="38" width="3.75" style="24" bestFit="1" customWidth="1"/>
    <col min="39" max="16384" width="9.375" style="24"/>
  </cols>
  <sheetData>
    <row r="1" spans="1:38">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ht="30.75" customHeight="1">
      <c r="A3" s="433" t="s">
        <v>1163</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c r="A7" s="175">
        <v>1</v>
      </c>
      <c r="B7" s="149" t="s">
        <v>1164</v>
      </c>
      <c r="C7" s="3" t="s">
        <v>1165</v>
      </c>
      <c r="D7" s="4" t="s">
        <v>1166</v>
      </c>
      <c r="E7" s="150"/>
      <c r="F7" s="96"/>
      <c r="G7" s="96"/>
      <c r="H7" s="96"/>
      <c r="I7" s="95"/>
      <c r="J7" s="96" t="s">
        <v>8</v>
      </c>
      <c r="K7" s="96"/>
      <c r="L7" s="96"/>
      <c r="M7" s="96"/>
      <c r="N7" s="96"/>
      <c r="O7" s="96"/>
      <c r="P7" s="96"/>
      <c r="Q7" s="95"/>
      <c r="R7" s="96"/>
      <c r="S7" s="96"/>
      <c r="T7" s="96"/>
      <c r="U7" s="96"/>
      <c r="V7" s="95"/>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8" s="25" customFormat="1">
      <c r="A8" s="175">
        <v>2</v>
      </c>
      <c r="B8" s="149" t="s">
        <v>1167</v>
      </c>
      <c r="C8" s="3" t="s">
        <v>1168</v>
      </c>
      <c r="D8" s="4" t="s">
        <v>1169</v>
      </c>
      <c r="E8" s="150"/>
      <c r="F8" s="96"/>
      <c r="G8" s="96"/>
      <c r="H8" s="96"/>
      <c r="I8" s="95"/>
      <c r="J8" s="96"/>
      <c r="K8" s="96" t="s">
        <v>6</v>
      </c>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1</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t="s">
        <v>6</v>
      </c>
      <c r="K9" s="96" t="s">
        <v>6</v>
      </c>
      <c r="L9" s="96"/>
      <c r="M9" s="96"/>
      <c r="N9" s="96"/>
      <c r="O9" s="96"/>
      <c r="P9" s="96"/>
      <c r="Q9" s="95"/>
      <c r="R9" s="96"/>
      <c r="S9" s="96"/>
      <c r="T9" s="96"/>
      <c r="U9" s="96"/>
      <c r="V9" s="95"/>
      <c r="W9" s="96"/>
      <c r="X9" s="96"/>
      <c r="Y9" s="96"/>
      <c r="Z9" s="96"/>
      <c r="AA9" s="96"/>
      <c r="AB9" s="96"/>
      <c r="AC9" s="96"/>
      <c r="AD9" s="96"/>
      <c r="AE9" s="96"/>
      <c r="AF9" s="96"/>
      <c r="AG9" s="96"/>
      <c r="AH9" s="96"/>
      <c r="AI9" s="96"/>
      <c r="AJ9" s="19">
        <f t="shared" si="2"/>
        <v>3</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175">
        <v>5</v>
      </c>
      <c r="B11" s="149" t="s">
        <v>1173</v>
      </c>
      <c r="C11" s="3" t="s">
        <v>1174</v>
      </c>
      <c r="D11" s="4" t="s">
        <v>1175</v>
      </c>
      <c r="E11" s="150"/>
      <c r="F11" s="96"/>
      <c r="G11" s="96"/>
      <c r="H11" s="96"/>
      <c r="I11" s="95"/>
      <c r="J11" s="96" t="s">
        <v>6</v>
      </c>
      <c r="K11" s="96"/>
      <c r="L11" s="96"/>
      <c r="M11" s="96"/>
      <c r="N11" s="96"/>
      <c r="O11" s="96"/>
      <c r="P11" s="96"/>
      <c r="Q11" s="95"/>
      <c r="R11" s="96"/>
      <c r="S11" s="96"/>
      <c r="T11" s="96"/>
      <c r="U11" s="96"/>
      <c r="V11" s="95"/>
      <c r="W11" s="96"/>
      <c r="X11" s="96"/>
      <c r="Y11" s="96"/>
      <c r="Z11" s="96"/>
      <c r="AA11" s="96"/>
      <c r="AB11" s="96"/>
      <c r="AC11" s="96"/>
      <c r="AD11" s="96"/>
      <c r="AE11" s="96"/>
      <c r="AF11" s="96"/>
      <c r="AG11" s="96"/>
      <c r="AH11" s="96"/>
      <c r="AI11" s="96"/>
      <c r="AJ11" s="19">
        <f t="shared" si="2"/>
        <v>1</v>
      </c>
      <c r="AK11" s="336">
        <f t="shared" si="3"/>
        <v>0</v>
      </c>
      <c r="AL11" s="336">
        <f t="shared" si="4"/>
        <v>0</v>
      </c>
    </row>
    <row r="12" spans="1:38" s="25" customFormat="1">
      <c r="A12" s="175">
        <v>6</v>
      </c>
      <c r="B12" s="149" t="s">
        <v>1176</v>
      </c>
      <c r="C12" s="3" t="s">
        <v>187</v>
      </c>
      <c r="D12" s="4" t="s">
        <v>70</v>
      </c>
      <c r="E12" s="96"/>
      <c r="F12" s="96" t="s">
        <v>6</v>
      </c>
      <c r="G12" s="96"/>
      <c r="H12" s="96"/>
      <c r="I12" s="95"/>
      <c r="J12" s="96"/>
      <c r="K12" s="96" t="s">
        <v>6</v>
      </c>
      <c r="L12" s="96"/>
      <c r="M12" s="96"/>
      <c r="N12" s="96"/>
      <c r="O12" s="96"/>
      <c r="P12" s="96"/>
      <c r="Q12" s="95"/>
      <c r="R12" s="96"/>
      <c r="S12" s="96"/>
      <c r="T12" s="96"/>
      <c r="U12" s="96"/>
      <c r="V12" s="95"/>
      <c r="W12" s="96"/>
      <c r="X12" s="96"/>
      <c r="Y12" s="96"/>
      <c r="Z12" s="96"/>
      <c r="AA12" s="96"/>
      <c r="AB12" s="96"/>
      <c r="AC12" s="96"/>
      <c r="AD12" s="96"/>
      <c r="AE12" s="96"/>
      <c r="AF12" s="96"/>
      <c r="AG12" s="96"/>
      <c r="AH12" s="96"/>
      <c r="AI12" s="96"/>
      <c r="AJ12" s="19">
        <f t="shared" si="2"/>
        <v>2</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c r="N15" s="96"/>
      <c r="O15" s="96"/>
      <c r="P15" s="96"/>
      <c r="Q15" s="95"/>
      <c r="R15" s="96"/>
      <c r="S15" s="96"/>
      <c r="T15" s="96"/>
      <c r="U15" s="96"/>
      <c r="V15" s="95"/>
      <c r="W15" s="96"/>
      <c r="X15" s="96"/>
      <c r="Y15" s="96"/>
      <c r="Z15" s="96"/>
      <c r="AA15" s="96"/>
      <c r="AB15" s="96"/>
      <c r="AC15" s="96"/>
      <c r="AD15" s="96"/>
      <c r="AE15" s="96"/>
      <c r="AF15" s="96"/>
      <c r="AG15" s="96"/>
      <c r="AH15" s="96"/>
      <c r="AI15" s="96"/>
      <c r="AJ15" s="19">
        <f t="shared" si="2"/>
        <v>0</v>
      </c>
      <c r="AK15" s="336">
        <f t="shared" si="3"/>
        <v>0</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c r="W17" s="96"/>
      <c r="X17" s="96"/>
      <c r="Y17" s="96"/>
      <c r="Z17" s="96"/>
      <c r="AA17" s="96"/>
      <c r="AB17" s="96"/>
      <c r="AC17" s="96"/>
      <c r="AD17" s="96"/>
      <c r="AE17" s="96"/>
      <c r="AF17" s="96"/>
      <c r="AG17" s="96"/>
      <c r="AH17" s="96"/>
      <c r="AI17" s="96"/>
      <c r="AJ17" s="19">
        <f t="shared" si="2"/>
        <v>0</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t="s">
        <v>6</v>
      </c>
      <c r="K19" s="151"/>
      <c r="L19" s="151"/>
      <c r="M19" s="151"/>
      <c r="N19" s="151"/>
      <c r="O19" s="151"/>
      <c r="P19" s="151"/>
      <c r="Q19" s="95"/>
      <c r="R19" s="151"/>
      <c r="S19" s="151"/>
      <c r="T19" s="151"/>
      <c r="U19" s="151"/>
      <c r="V19" s="95"/>
      <c r="W19" s="151"/>
      <c r="X19" s="151"/>
      <c r="Y19" s="151"/>
      <c r="Z19" s="151"/>
      <c r="AA19" s="151"/>
      <c r="AB19" s="151"/>
      <c r="AC19" s="151"/>
      <c r="AD19" s="151"/>
      <c r="AE19" s="151"/>
      <c r="AF19" s="151"/>
      <c r="AG19" s="151"/>
      <c r="AH19" s="151"/>
      <c r="AI19" s="151"/>
      <c r="AJ19" s="19">
        <f t="shared" si="2"/>
        <v>2</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c r="N20" s="96"/>
      <c r="O20" s="96"/>
      <c r="P20" s="96"/>
      <c r="Q20" s="95"/>
      <c r="R20" s="96"/>
      <c r="S20" s="96"/>
      <c r="T20" s="96"/>
      <c r="U20" s="96"/>
      <c r="V20" s="95"/>
      <c r="W20" s="96"/>
      <c r="X20" s="96"/>
      <c r="Y20" s="96"/>
      <c r="Z20" s="96"/>
      <c r="AA20" s="96"/>
      <c r="AB20" s="96"/>
      <c r="AC20" s="96"/>
      <c r="AD20" s="96"/>
      <c r="AE20" s="96"/>
      <c r="AF20" s="96"/>
      <c r="AG20" s="96"/>
      <c r="AH20" s="96"/>
      <c r="AI20" s="96"/>
      <c r="AJ20" s="19">
        <f t="shared" si="2"/>
        <v>1</v>
      </c>
      <c r="AK20" s="336">
        <f t="shared" si="3"/>
        <v>0</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c r="W21" s="96"/>
      <c r="X21" s="96"/>
      <c r="Y21" s="96"/>
      <c r="Z21" s="96"/>
      <c r="AA21" s="96"/>
      <c r="AB21" s="96"/>
      <c r="AC21" s="96"/>
      <c r="AD21" s="96"/>
      <c r="AE21" s="96"/>
      <c r="AF21" s="96"/>
      <c r="AG21" s="96"/>
      <c r="AH21" s="96"/>
      <c r="AI21" s="96"/>
      <c r="AJ21" s="19">
        <f t="shared" si="2"/>
        <v>0</v>
      </c>
      <c r="AK21" s="336">
        <f t="shared" si="3"/>
        <v>0</v>
      </c>
      <c r="AL21" s="336">
        <f t="shared" si="4"/>
        <v>0</v>
      </c>
    </row>
    <row r="22" spans="1:38" s="33" customFormat="1">
      <c r="A22" s="175">
        <v>16</v>
      </c>
      <c r="B22" s="149">
        <v>2010200075</v>
      </c>
      <c r="C22" s="3" t="s">
        <v>1198</v>
      </c>
      <c r="D22" s="4" t="s">
        <v>85</v>
      </c>
      <c r="E22" s="96"/>
      <c r="F22" s="96"/>
      <c r="G22" s="96"/>
      <c r="H22" s="96"/>
      <c r="I22" s="95"/>
      <c r="J22" s="96"/>
      <c r="K22" s="96" t="s">
        <v>6</v>
      </c>
      <c r="L22" s="96"/>
      <c r="M22" s="96"/>
      <c r="N22" s="96"/>
      <c r="O22" s="96"/>
      <c r="P22" s="96"/>
      <c r="Q22" s="95"/>
      <c r="R22" s="96"/>
      <c r="S22" s="96"/>
      <c r="T22" s="96"/>
      <c r="U22" s="96"/>
      <c r="V22" s="95"/>
      <c r="W22" s="96"/>
      <c r="X22" s="96"/>
      <c r="Y22" s="96"/>
      <c r="Z22" s="96"/>
      <c r="AA22" s="96"/>
      <c r="AB22" s="96"/>
      <c r="AC22" s="96"/>
      <c r="AD22" s="96"/>
      <c r="AE22" s="96"/>
      <c r="AF22" s="96"/>
      <c r="AG22" s="96"/>
      <c r="AH22" s="96"/>
      <c r="AI22" s="96"/>
      <c r="AJ22" s="19">
        <f t="shared" si="2"/>
        <v>1</v>
      </c>
      <c r="AK22" s="336">
        <f t="shared" si="3"/>
        <v>0</v>
      </c>
      <c r="AL22" s="336">
        <f t="shared" si="4"/>
        <v>0</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c r="W24" s="96"/>
      <c r="X24" s="96"/>
      <c r="Y24" s="96"/>
      <c r="Z24" s="96"/>
      <c r="AA24" s="96"/>
      <c r="AB24" s="96"/>
      <c r="AC24" s="96"/>
      <c r="AD24" s="96"/>
      <c r="AE24" s="96"/>
      <c r="AF24" s="96"/>
      <c r="AG24" s="96"/>
      <c r="AH24" s="96"/>
      <c r="AI24" s="96"/>
      <c r="AJ24" s="19">
        <f t="shared" si="2"/>
        <v>0</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t="s">
        <v>8</v>
      </c>
      <c r="L25" s="96"/>
      <c r="M25" s="96"/>
      <c r="N25" s="96"/>
      <c r="O25" s="96"/>
      <c r="P25" s="96"/>
      <c r="Q25" s="95"/>
      <c r="R25" s="96"/>
      <c r="S25" s="96"/>
      <c r="T25" s="96"/>
      <c r="U25" s="96"/>
      <c r="V25" s="95"/>
      <c r="W25" s="96"/>
      <c r="X25" s="96"/>
      <c r="Y25" s="96"/>
      <c r="Z25" s="96"/>
      <c r="AA25" s="96"/>
      <c r="AB25" s="96"/>
      <c r="AC25" s="96"/>
      <c r="AD25" s="96"/>
      <c r="AE25" s="96"/>
      <c r="AF25" s="96"/>
      <c r="AG25" s="96"/>
      <c r="AH25" s="96"/>
      <c r="AI25" s="96"/>
      <c r="AJ25" s="19">
        <f t="shared" si="2"/>
        <v>1</v>
      </c>
      <c r="AK25" s="336">
        <f t="shared" si="3"/>
        <v>0</v>
      </c>
      <c r="AL25" s="336">
        <f t="shared" si="4"/>
        <v>2</v>
      </c>
    </row>
    <row r="26" spans="1:38" s="145" customFormat="1">
      <c r="A26" s="176">
        <v>20</v>
      </c>
      <c r="B26" s="149" t="s">
        <v>1204</v>
      </c>
      <c r="C26" s="3" t="s">
        <v>1205</v>
      </c>
      <c r="D26" s="4" t="s">
        <v>103</v>
      </c>
      <c r="E26" s="96"/>
      <c r="F26" s="96"/>
      <c r="G26" s="96"/>
      <c r="H26" s="96"/>
      <c r="I26" s="95"/>
      <c r="J26" s="96" t="s">
        <v>6</v>
      </c>
      <c r="K26" s="96"/>
      <c r="L26" s="96"/>
      <c r="M26" s="96"/>
      <c r="N26" s="96"/>
      <c r="O26" s="96"/>
      <c r="P26" s="96"/>
      <c r="Q26" s="95"/>
      <c r="R26" s="96"/>
      <c r="S26" s="96"/>
      <c r="T26" s="96"/>
      <c r="U26" s="96"/>
      <c r="V26" s="95"/>
      <c r="W26" s="96"/>
      <c r="X26" s="96"/>
      <c r="Y26" s="96"/>
      <c r="Z26" s="96"/>
      <c r="AA26" s="96"/>
      <c r="AB26" s="96"/>
      <c r="AC26" s="96"/>
      <c r="AD26" s="96"/>
      <c r="AE26" s="96"/>
      <c r="AF26" s="96"/>
      <c r="AG26" s="96"/>
      <c r="AH26" s="96"/>
      <c r="AI26" s="96"/>
      <c r="AJ26" s="19">
        <f t="shared" si="2"/>
        <v>1</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c r="R27" s="96"/>
      <c r="S27" s="96"/>
      <c r="T27" s="96"/>
      <c r="U27" s="96"/>
      <c r="V27" s="95"/>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c r="R29" s="96"/>
      <c r="S29" s="96"/>
      <c r="T29" s="96"/>
      <c r="U29" s="96"/>
      <c r="V29" s="95"/>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175">
        <v>25</v>
      </c>
      <c r="B31" s="149" t="s">
        <v>969</v>
      </c>
      <c r="C31" s="3" t="s">
        <v>970</v>
      </c>
      <c r="D31" s="4" t="s">
        <v>180</v>
      </c>
      <c r="E31" s="150"/>
      <c r="F31" s="96"/>
      <c r="G31" s="96"/>
      <c r="H31" s="96" t="s">
        <v>6</v>
      </c>
      <c r="I31" s="95"/>
      <c r="J31" s="96"/>
      <c r="K31" s="96"/>
      <c r="L31" s="96"/>
      <c r="M31" s="96"/>
      <c r="N31" s="96"/>
      <c r="O31" s="96"/>
      <c r="P31" s="96"/>
      <c r="Q31" s="95"/>
      <c r="R31" s="96"/>
      <c r="S31" s="96"/>
      <c r="T31" s="96"/>
      <c r="U31" s="96"/>
      <c r="V31" s="95"/>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c r="W33" s="96"/>
      <c r="X33" s="96"/>
      <c r="Y33" s="96"/>
      <c r="Z33" s="96"/>
      <c r="AA33" s="96"/>
      <c r="AB33" s="96"/>
      <c r="AC33" s="96"/>
      <c r="AD33" s="96"/>
      <c r="AE33" s="96"/>
      <c r="AF33" s="96"/>
      <c r="AG33" s="96"/>
      <c r="AH33" s="96"/>
      <c r="AI33" s="96"/>
      <c r="AJ33" s="19">
        <f t="shared" si="2"/>
        <v>0</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c r="W34" s="96"/>
      <c r="X34" s="96"/>
      <c r="Y34" s="96"/>
      <c r="Z34" s="96"/>
      <c r="AA34" s="96"/>
      <c r="AB34" s="96"/>
      <c r="AC34" s="96"/>
      <c r="AD34" s="96"/>
      <c r="AE34" s="96"/>
      <c r="AF34" s="96"/>
      <c r="AG34" s="96"/>
      <c r="AH34" s="96"/>
      <c r="AI34" s="96"/>
      <c r="AJ34" s="19">
        <f t="shared" si="2"/>
        <v>0</v>
      </c>
      <c r="AK34" s="336">
        <f t="shared" si="3"/>
        <v>0</v>
      </c>
      <c r="AL34" s="336">
        <f t="shared" si="4"/>
        <v>0</v>
      </c>
    </row>
    <row r="35" spans="1:41" s="25" customFormat="1" ht="21" customHeight="1">
      <c r="A35" s="175">
        <v>29</v>
      </c>
      <c r="B35" s="149" t="s">
        <v>977</v>
      </c>
      <c r="C35" s="3" t="s">
        <v>978</v>
      </c>
      <c r="D35" s="4" t="s">
        <v>66</v>
      </c>
      <c r="E35" s="150"/>
      <c r="F35" s="96"/>
      <c r="G35" s="96"/>
      <c r="H35" s="96" t="s">
        <v>6</v>
      </c>
      <c r="I35" s="96"/>
      <c r="J35" s="96"/>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2</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t="s">
        <v>8</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2</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224"/>
      <c r="AJ38" s="19">
        <f t="shared" si="2"/>
        <v>0</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41" s="25" customFormat="1" ht="21" customHeight="1">
      <c r="A42" s="175">
        <v>36</v>
      </c>
      <c r="B42" s="149" t="s">
        <v>992</v>
      </c>
      <c r="C42" s="3" t="s">
        <v>993</v>
      </c>
      <c r="D42" s="4" t="s">
        <v>90</v>
      </c>
      <c r="E42" s="150"/>
      <c r="F42" s="96"/>
      <c r="G42" s="96"/>
      <c r="H42" s="96" t="s">
        <v>6</v>
      </c>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1</v>
      </c>
      <c r="AK42" s="336">
        <f t="shared" si="3"/>
        <v>0</v>
      </c>
      <c r="AL42" s="336">
        <f t="shared" si="4"/>
        <v>0</v>
      </c>
    </row>
    <row r="43" spans="1:41" s="25" customFormat="1" ht="21" customHeight="1">
      <c r="A43" s="436" t="s">
        <v>10</v>
      </c>
      <c r="B43" s="436"/>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19">
        <f>SUM(AJ7:AJ42)</f>
        <v>18</v>
      </c>
      <c r="AK43" s="19">
        <f>SUM(AK7:AK42)</f>
        <v>0</v>
      </c>
      <c r="AL43" s="19">
        <f>SUM(AL7:AL42)</f>
        <v>5</v>
      </c>
      <c r="AM43" s="24"/>
      <c r="AN43" s="24"/>
      <c r="AO43" s="24"/>
    </row>
    <row r="44" spans="1:41" s="25" customFormat="1" ht="21" customHeight="1">
      <c r="A44" s="437" t="s">
        <v>2804</v>
      </c>
      <c r="B44" s="438"/>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9"/>
      <c r="AM44" s="338"/>
      <c r="AN44" s="338"/>
    </row>
    <row r="45" spans="1:41">
      <c r="C45" s="440"/>
      <c r="D45" s="440"/>
      <c r="E45" s="440"/>
      <c r="F45" s="440"/>
      <c r="G45" s="440"/>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40"/>
      <c r="D46" s="440"/>
      <c r="E46" s="440"/>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40"/>
      <c r="D47" s="440"/>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 ref="A1:P1"/>
    <mergeCell ref="Q1:AL1"/>
    <mergeCell ref="A2:P2"/>
    <mergeCell ref="Q2:AL2"/>
    <mergeCell ref="A3:AL3"/>
  </mergeCells>
  <conditionalFormatting sqref="E6:AI20 E21:K21 M21:AI21 E22:AI42">
    <cfRule type="expression" dxfId="11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zoomScale="85" zoomScaleNormal="85" workbookViewId="0">
      <selection activeCell="K14" sqref="K14"/>
    </sheetView>
  </sheetViews>
  <sheetFormatPr defaultColWidth="9.375" defaultRowHeight="15.75"/>
  <cols>
    <col min="1" max="1" width="8.625" style="24" customWidth="1"/>
    <col min="2" max="2" width="14" style="24" customWidth="1"/>
    <col min="3" max="3" width="24.5" style="24" customWidth="1"/>
    <col min="4" max="4" width="9.625" style="24" customWidth="1"/>
    <col min="5" max="35" width="4" style="24" customWidth="1"/>
    <col min="36" max="36" width="4.5" style="24" bestFit="1" customWidth="1"/>
    <col min="37" max="37" width="4" style="24" bestFit="1" customWidth="1"/>
    <col min="38" max="38" width="3.875" style="24" bestFit="1" customWidth="1"/>
    <col min="39" max="16384" width="9.375" style="24"/>
  </cols>
  <sheetData>
    <row r="1" spans="1:38">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ht="22.5">
      <c r="A3" s="433" t="s">
        <v>1206</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t="s">
        <v>6</v>
      </c>
      <c r="K8" s="96" t="s">
        <v>6</v>
      </c>
      <c r="L8" s="96"/>
      <c r="M8" s="96"/>
      <c r="N8" s="96"/>
      <c r="O8" s="95"/>
      <c r="P8" s="96"/>
      <c r="Q8" s="96"/>
      <c r="R8" s="96"/>
      <c r="S8" s="96"/>
      <c r="T8" s="96"/>
      <c r="U8" s="96"/>
      <c r="V8" s="95"/>
      <c r="W8" s="95"/>
      <c r="X8" s="95"/>
      <c r="Y8" s="96"/>
      <c r="Z8" s="96"/>
      <c r="AA8" s="96"/>
      <c r="AB8" s="96"/>
      <c r="AC8" s="96"/>
      <c r="AD8" s="95"/>
      <c r="AE8" s="96"/>
      <c r="AF8" s="96"/>
      <c r="AG8" s="96"/>
      <c r="AH8" s="96"/>
      <c r="AI8" s="96"/>
      <c r="AJ8" s="19">
        <f t="shared" ref="AJ8:AJ45" si="2">COUNTIF(E8:AI8,"K")+2*COUNTIF(E8:AI8,"2K")+COUNTIF(E8:AI8,"TK")+COUNTIF(E8:AI8,"KT")+COUNTIF(E8:AI8,"PK")+COUNTIF(E8:AI8,"KP")+2*COUNTIF(E8:AI8,"K2")</f>
        <v>4</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c r="A9" s="5">
        <v>3</v>
      </c>
      <c r="B9" s="149" t="s">
        <v>1210</v>
      </c>
      <c r="C9" s="3" t="s">
        <v>1211</v>
      </c>
      <c r="D9" s="4" t="s">
        <v>960</v>
      </c>
      <c r="E9" s="150"/>
      <c r="F9" s="95"/>
      <c r="G9" s="96"/>
      <c r="H9" s="96"/>
      <c r="I9" s="95"/>
      <c r="J9" s="96" t="s">
        <v>7</v>
      </c>
      <c r="K9" s="96" t="s">
        <v>7</v>
      </c>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2</v>
      </c>
      <c r="AL9" s="336">
        <f t="shared" si="4"/>
        <v>0</v>
      </c>
    </row>
    <row r="10" spans="1:38" s="25" customFormat="1">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c r="A13" s="5">
        <v>7</v>
      </c>
      <c r="B13" s="149" t="s">
        <v>1217</v>
      </c>
      <c r="C13" s="3" t="s">
        <v>980</v>
      </c>
      <c r="D13" s="4" t="s">
        <v>117</v>
      </c>
      <c r="E13" s="96"/>
      <c r="F13" s="95" t="s">
        <v>6</v>
      </c>
      <c r="G13" s="96"/>
      <c r="H13" s="96"/>
      <c r="I13" s="95"/>
      <c r="J13" s="96" t="s">
        <v>6</v>
      </c>
      <c r="K13" s="96" t="s">
        <v>8</v>
      </c>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2</v>
      </c>
      <c r="AK13" s="336">
        <f t="shared" si="3"/>
        <v>0</v>
      </c>
      <c r="AL13" s="336">
        <f t="shared" si="4"/>
        <v>1</v>
      </c>
    </row>
    <row r="14" spans="1:38" s="25" customFormat="1">
      <c r="A14" s="5">
        <v>8</v>
      </c>
      <c r="B14" s="149" t="s">
        <v>1218</v>
      </c>
      <c r="C14" s="3" t="s">
        <v>1219</v>
      </c>
      <c r="D14" s="4" t="s">
        <v>50</v>
      </c>
      <c r="E14" s="96"/>
      <c r="F14" s="95" t="s">
        <v>6</v>
      </c>
      <c r="G14" s="96"/>
      <c r="H14" s="96"/>
      <c r="I14" s="95"/>
      <c r="J14" s="96"/>
      <c r="K14" s="96"/>
      <c r="L14" s="96"/>
      <c r="M14" s="96"/>
      <c r="N14" s="96"/>
      <c r="O14" s="95"/>
      <c r="P14" s="96"/>
      <c r="Q14" s="96"/>
      <c r="R14" s="96"/>
      <c r="S14" s="96"/>
      <c r="T14" s="96"/>
      <c r="U14" s="96"/>
      <c r="V14" s="95"/>
      <c r="W14" s="95"/>
      <c r="X14" s="95"/>
      <c r="Y14" s="96"/>
      <c r="Z14" s="96"/>
      <c r="AA14" s="96"/>
      <c r="AB14" s="96"/>
      <c r="AC14" s="96"/>
      <c r="AD14" s="95"/>
      <c r="AE14" s="96"/>
      <c r="AF14" s="96"/>
      <c r="AG14" s="96"/>
      <c r="AH14" s="96"/>
      <c r="AI14" s="96"/>
      <c r="AJ14" s="19">
        <f t="shared" si="2"/>
        <v>1</v>
      </c>
      <c r="AK14" s="336">
        <f t="shared" si="3"/>
        <v>0</v>
      </c>
      <c r="AL14" s="336">
        <f t="shared" si="4"/>
        <v>0</v>
      </c>
    </row>
    <row r="15" spans="1:38" s="25" customFormat="1">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c r="A16" s="5">
        <v>10</v>
      </c>
      <c r="B16" s="149" t="s">
        <v>1221</v>
      </c>
      <c r="C16" s="3" t="s">
        <v>980</v>
      </c>
      <c r="D16" s="4" t="s">
        <v>928</v>
      </c>
      <c r="E16" s="96"/>
      <c r="F16" s="95"/>
      <c r="G16" s="96"/>
      <c r="H16" s="96"/>
      <c r="I16" s="95"/>
      <c r="J16" s="96"/>
      <c r="K16" s="96"/>
      <c r="L16" s="96"/>
      <c r="M16" s="96"/>
      <c r="N16" s="96"/>
      <c r="O16" s="95"/>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0</v>
      </c>
      <c r="AL16" s="336">
        <f t="shared" si="4"/>
        <v>0</v>
      </c>
    </row>
    <row r="17" spans="1:38" s="25" customFormat="1">
      <c r="A17" s="5">
        <v>11</v>
      </c>
      <c r="B17" s="149" t="s">
        <v>1222</v>
      </c>
      <c r="C17" s="3" t="s">
        <v>1223</v>
      </c>
      <c r="D17" s="4" t="s">
        <v>108</v>
      </c>
      <c r="E17" s="96"/>
      <c r="F17" s="95"/>
      <c r="G17" s="96"/>
      <c r="H17" s="96"/>
      <c r="I17" s="95"/>
      <c r="J17" s="96" t="s">
        <v>6</v>
      </c>
      <c r="K17" s="96" t="s">
        <v>8</v>
      </c>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1</v>
      </c>
      <c r="AK17" s="336">
        <f t="shared" si="3"/>
        <v>0</v>
      </c>
      <c r="AL17" s="336">
        <f t="shared" si="4"/>
        <v>1</v>
      </c>
    </row>
    <row r="18" spans="1:38" s="25" customFormat="1">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5">
        <v>25</v>
      </c>
      <c r="B31" s="149" t="s">
        <v>1243</v>
      </c>
      <c r="C31" s="3" t="s">
        <v>1244</v>
      </c>
      <c r="D31" s="4" t="s">
        <v>79</v>
      </c>
      <c r="E31" s="150"/>
      <c r="F31" s="96" t="s">
        <v>6</v>
      </c>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t="s">
        <v>6</v>
      </c>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t="s">
        <v>7</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1</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36" t="s">
        <v>10</v>
      </c>
      <c r="B46" s="436"/>
      <c r="C46" s="436"/>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19">
        <f>SUM(AJ7:AJ45)</f>
        <v>13</v>
      </c>
      <c r="AK46" s="19">
        <f>SUM(AK7:AK45)</f>
        <v>3</v>
      </c>
      <c r="AL46" s="19">
        <f>SUM(AL7:AL45)</f>
        <v>2</v>
      </c>
      <c r="AM46" s="24"/>
    </row>
    <row r="47" spans="1:39" s="25" customFormat="1" ht="21" customHeight="1">
      <c r="A47" s="437" t="s">
        <v>2804</v>
      </c>
      <c r="B47" s="438"/>
      <c r="C47" s="438"/>
      <c r="D47" s="438"/>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c r="AL47" s="439"/>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0"/>
      <c r="D49" s="440"/>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0"/>
      <c r="D50" s="440"/>
      <c r="E50" s="440"/>
      <c r="F50" s="440"/>
      <c r="G50" s="440"/>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0"/>
      <c r="D51" s="440"/>
      <c r="E51" s="440"/>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40"/>
      <c r="D52" s="440"/>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A46:AI4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52:D52"/>
    <mergeCell ref="C51:E51"/>
    <mergeCell ref="A47:AL47"/>
    <mergeCell ref="C49:D49"/>
    <mergeCell ref="C50:G50"/>
  </mergeCells>
  <conditionalFormatting sqref="E6:AI45">
    <cfRule type="expression" dxfId="10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workbookViewId="0">
      <selection activeCell="J25" sqref="J25"/>
    </sheetView>
  </sheetViews>
  <sheetFormatPr defaultColWidth="9.375" defaultRowHeight="15.75"/>
  <cols>
    <col min="1" max="1" width="8.625" style="24" customWidth="1"/>
    <col min="2" max="2" width="18.375" style="24" customWidth="1"/>
    <col min="3" max="3" width="23.125" style="24" customWidth="1"/>
    <col min="4" max="4" width="10.5" style="24" customWidth="1"/>
    <col min="5" max="35" width="4" style="24" customWidth="1"/>
    <col min="36" max="38" width="5.625" style="24" customWidth="1"/>
    <col min="39" max="16384" width="9.375" style="24"/>
  </cols>
  <sheetData>
    <row r="1" spans="1:38">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ht="33" customHeight="1">
      <c r="A3" s="433" t="s">
        <v>1271</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c r="A7" s="149">
        <v>1</v>
      </c>
      <c r="B7" s="178" t="s">
        <v>1272</v>
      </c>
      <c r="C7" s="179" t="s">
        <v>1273</v>
      </c>
      <c r="D7" s="160" t="s">
        <v>61</v>
      </c>
      <c r="E7" s="150"/>
      <c r="F7" s="96"/>
      <c r="G7" s="96"/>
      <c r="H7" s="96"/>
      <c r="I7" s="96" t="s">
        <v>7</v>
      </c>
      <c r="J7" s="96" t="s">
        <v>6</v>
      </c>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1</v>
      </c>
      <c r="AL7" s="336">
        <f>COUNTIF(E7:AI7,"T")+2*COUNTIF(E7:AI7,"2T")+2*COUNTIF(E7:AI7,"T2")+COUNTIF(E7:AI7,"PT")+COUNTIF(E7:AI7,"TP")</f>
        <v>0</v>
      </c>
    </row>
    <row r="8" spans="1:38" s="25" customFormat="1">
      <c r="A8" s="149">
        <v>2</v>
      </c>
      <c r="B8" s="178" t="s">
        <v>1274</v>
      </c>
      <c r="C8" s="179" t="s">
        <v>1275</v>
      </c>
      <c r="D8" s="160" t="s">
        <v>1276</v>
      </c>
      <c r="E8" s="150"/>
      <c r="F8" s="96"/>
      <c r="G8" s="96"/>
      <c r="H8" s="96" t="s">
        <v>7</v>
      </c>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1</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95"/>
      <c r="AD13" s="119"/>
      <c r="AE13" s="119"/>
      <c r="AF13" s="119"/>
      <c r="AG13" s="119"/>
      <c r="AH13" s="119"/>
      <c r="AI13" s="119"/>
      <c r="AJ13" s="19">
        <f t="shared" si="2"/>
        <v>0</v>
      </c>
      <c r="AK13" s="336">
        <f t="shared" si="3"/>
        <v>0</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0</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t="s">
        <v>7</v>
      </c>
      <c r="I17" s="96" t="s">
        <v>7</v>
      </c>
      <c r="J17" s="96" t="s">
        <v>6</v>
      </c>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1</v>
      </c>
      <c r="AK17" s="336">
        <f t="shared" si="3"/>
        <v>2</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6">
        <f t="shared" si="3"/>
        <v>0</v>
      </c>
      <c r="AL21" s="336">
        <f t="shared" si="4"/>
        <v>0</v>
      </c>
    </row>
    <row r="22" spans="1:39" s="25" customFormat="1" ht="21" customHeight="1">
      <c r="A22" s="149">
        <v>16</v>
      </c>
      <c r="B22" s="178" t="s">
        <v>1304</v>
      </c>
      <c r="C22" s="179" t="s">
        <v>1305</v>
      </c>
      <c r="D22" s="160" t="s">
        <v>1073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0</v>
      </c>
      <c r="AK22" s="336">
        <f t="shared" si="3"/>
        <v>0</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0</v>
      </c>
    </row>
    <row r="25" spans="1:39" s="25" customFormat="1" ht="21" customHeight="1">
      <c r="A25" s="149">
        <v>19</v>
      </c>
      <c r="B25" s="178" t="s">
        <v>1310</v>
      </c>
      <c r="C25" s="179" t="s">
        <v>533</v>
      </c>
      <c r="D25" s="160" t="s">
        <v>1311</v>
      </c>
      <c r="E25" s="150"/>
      <c r="F25" s="96"/>
      <c r="G25" s="96"/>
      <c r="H25" s="96" t="s">
        <v>7</v>
      </c>
      <c r="I25" s="96" t="s">
        <v>7</v>
      </c>
      <c r="J25" s="96" t="s">
        <v>6</v>
      </c>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1</v>
      </c>
      <c r="AK25" s="336">
        <f t="shared" si="3"/>
        <v>2</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85"/>
      <c r="AD28" s="136"/>
      <c r="AE28" s="136"/>
      <c r="AF28" s="136"/>
      <c r="AG28" s="136"/>
      <c r="AH28" s="136"/>
      <c r="AI28" s="136"/>
      <c r="AJ28" s="19">
        <f t="shared" si="2"/>
        <v>0</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70" t="s">
        <v>1162</v>
      </c>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2"/>
      <c r="AJ31" s="19">
        <f t="shared" si="2"/>
        <v>0</v>
      </c>
      <c r="AK31" s="336">
        <f t="shared" si="3"/>
        <v>0</v>
      </c>
      <c r="AL31" s="336">
        <f t="shared" si="4"/>
        <v>0</v>
      </c>
    </row>
    <row r="32" spans="1:39" s="25" customFormat="1" ht="21" customHeight="1">
      <c r="A32" s="436" t="s">
        <v>10</v>
      </c>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19">
        <f>SUM(AJ7:AJ30)</f>
        <v>3</v>
      </c>
      <c r="AK32" s="19">
        <f>SUM(AK7:AK30)</f>
        <v>6</v>
      </c>
      <c r="AL32" s="19">
        <f>SUM(AL7:AL30)</f>
        <v>0</v>
      </c>
      <c r="AM32" s="24"/>
    </row>
    <row r="33" spans="1:38" s="25" customFormat="1" ht="21" customHeight="1">
      <c r="A33" s="437" t="s">
        <v>2804</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9"/>
    </row>
    <row r="34" spans="1:38">
      <c r="C34" s="440"/>
      <c r="D34" s="440"/>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40"/>
      <c r="D35" s="440"/>
      <c r="E35" s="440"/>
      <c r="F35" s="440"/>
      <c r="G35" s="440"/>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40"/>
      <c r="D36" s="440"/>
      <c r="E36" s="440"/>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40"/>
      <c r="D37" s="440"/>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2">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 ref="C37:D37"/>
    <mergeCell ref="C34:D34"/>
    <mergeCell ref="C35:G35"/>
    <mergeCell ref="E31:AI31"/>
    <mergeCell ref="A32:AI32"/>
    <mergeCell ref="C36:E36"/>
  </mergeCells>
  <conditionalFormatting sqref="E6:AI30">
    <cfRule type="expression" dxfId="10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tabSelected="1" topLeftCell="A4" workbookViewId="0">
      <selection activeCell="R13" sqref="R13"/>
    </sheetView>
  </sheetViews>
  <sheetFormatPr defaultColWidth="9.375" defaultRowHeight="15.75"/>
  <cols>
    <col min="1" max="1" width="6.875" style="24" customWidth="1"/>
    <col min="2" max="2" width="15.5" style="24" customWidth="1"/>
    <col min="3" max="3" width="24.875" style="24" customWidth="1"/>
    <col min="4" max="4" width="9.5" style="24" customWidth="1"/>
    <col min="5" max="35" width="4" style="24" customWidth="1"/>
    <col min="36" max="38" width="7" style="24" customWidth="1"/>
    <col min="39" max="16384" width="9.375" style="24"/>
  </cols>
  <sheetData>
    <row r="1" spans="1:38">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ht="32.25" customHeight="1">
      <c r="A3" s="433" t="s">
        <v>1322</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t="s">
        <v>7</v>
      </c>
      <c r="J9" s="96" t="s">
        <v>7</v>
      </c>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2</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t="s">
        <v>7</v>
      </c>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1</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row>
    <row r="16" spans="1:38" s="25" customFormat="1" ht="21" customHeight="1">
      <c r="A16" s="122">
        <v>10</v>
      </c>
      <c r="B16" s="122" t="s">
        <v>1341</v>
      </c>
      <c r="C16" s="123" t="s">
        <v>962</v>
      </c>
      <c r="D16" s="131" t="s">
        <v>87</v>
      </c>
      <c r="E16" s="96"/>
      <c r="F16" s="96"/>
      <c r="G16" s="96"/>
      <c r="H16" s="96"/>
      <c r="I16" s="96" t="s">
        <v>7</v>
      </c>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1</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t="s">
        <v>7</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3</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9" s="25" customFormat="1" ht="21" customHeight="1">
      <c r="A23" s="122">
        <v>17</v>
      </c>
      <c r="B23" s="122" t="s">
        <v>1353</v>
      </c>
      <c r="C23" s="123" t="s">
        <v>1354</v>
      </c>
      <c r="D23" s="131" t="s">
        <v>940</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9" s="25" customFormat="1" ht="21" customHeight="1">
      <c r="A26" s="122">
        <v>20</v>
      </c>
      <c r="B26" s="122" t="s">
        <v>1359</v>
      </c>
      <c r="C26" s="123" t="s">
        <v>1360</v>
      </c>
      <c r="D26" s="131" t="s">
        <v>1361</v>
      </c>
      <c r="E26" s="96"/>
      <c r="F26" s="96"/>
      <c r="G26" s="96"/>
      <c r="H26" s="96"/>
      <c r="I26" s="96" t="s">
        <v>7</v>
      </c>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36" t="s">
        <v>10</v>
      </c>
      <c r="B29" s="436"/>
      <c r="C29" s="436"/>
      <c r="D29" s="436"/>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19">
        <f>SUM(AJ7:AJ28)</f>
        <v>0</v>
      </c>
      <c r="AK29" s="19">
        <f>SUM(AK7:AK28)</f>
        <v>10</v>
      </c>
      <c r="AL29" s="19">
        <f>SUM(AL7:AL28)</f>
        <v>0</v>
      </c>
      <c r="AM29" s="24"/>
    </row>
    <row r="30" spans="1:39" s="25" customFormat="1" ht="21" customHeight="1">
      <c r="A30" s="437" t="s">
        <v>2804</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9"/>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0"/>
      <c r="D33" s="440"/>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40"/>
      <c r="D34" s="440"/>
      <c r="E34" s="440"/>
      <c r="F34" s="440"/>
      <c r="G34" s="440"/>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0"/>
      <c r="D35" s="440"/>
      <c r="E35" s="440"/>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0"/>
      <c r="D36" s="440"/>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29:AI29"/>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6:D36"/>
    <mergeCell ref="C35:E35"/>
    <mergeCell ref="A30:AL30"/>
    <mergeCell ref="C33:D33"/>
    <mergeCell ref="C34:G34"/>
  </mergeCells>
  <conditionalFormatting sqref="E6:AI28">
    <cfRule type="expression" dxfId="10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workbookViewId="0">
      <selection activeCell="J7" sqref="J7"/>
    </sheetView>
  </sheetViews>
  <sheetFormatPr defaultColWidth="9.375" defaultRowHeight="15.75"/>
  <cols>
    <col min="1" max="1" width="8.625" style="24" customWidth="1"/>
    <col min="2" max="2" width="19.5" style="24" customWidth="1"/>
    <col min="3" max="3" width="22.125" style="24" customWidth="1"/>
    <col min="4" max="4" width="8.625" style="24" customWidth="1"/>
    <col min="5" max="35" width="4" style="24" customWidth="1"/>
    <col min="36" max="38" width="6.625" style="24" customWidth="1"/>
    <col min="39" max="39" width="10.875" style="24" customWidth="1"/>
    <col min="40" max="40" width="12.125" style="24" customWidth="1"/>
    <col min="41" max="41" width="10.875" style="24" customWidth="1"/>
    <col min="42" max="16384" width="9.375" style="24"/>
  </cols>
  <sheetData>
    <row r="1" spans="1:4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28.5" customHeight="1">
      <c r="A3" s="433" t="s">
        <v>1367</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122">
        <v>1</v>
      </c>
      <c r="B7" s="122" t="s">
        <v>1368</v>
      </c>
      <c r="C7" s="123" t="s">
        <v>1369</v>
      </c>
      <c r="D7" s="124" t="s">
        <v>61</v>
      </c>
      <c r="E7" s="150"/>
      <c r="F7" s="96"/>
      <c r="G7" s="96"/>
      <c r="H7" s="96"/>
      <c r="I7" s="96"/>
      <c r="J7" s="96" t="s">
        <v>6</v>
      </c>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4" si="2">COUNTIF(E8:AI8,"K")+2*COUNTIF(E8:AI8,"2K")+COUNTIF(E8:AI8,"TK")+COUNTIF(E8:AI8,"KT")+COUNTIF(E8:AI8,"PK")+COUNTIF(E8:AI8,"KP")+2*COUNTIF(E8:AI8,"K2")</f>
        <v>0</v>
      </c>
      <c r="AK8" s="336">
        <f t="shared" ref="AK8:AK24" si="3">COUNTIF(F8:AJ8,"P")+2*COUNTIF(F8:AJ8,"2P")+COUNTIF(F8:AJ8,"TP")+COUNTIF(F8:AJ8,"PT")+COUNTIF(F8:AJ8,"PK")+COUNTIF(F8:AJ8,"KP")+2*COUNTIF(F8:AJ8,"P2")</f>
        <v>0</v>
      </c>
      <c r="AL8" s="336">
        <f t="shared" ref="AL8:AL24"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t="s">
        <v>7</v>
      </c>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2</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t="s">
        <v>7</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1</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43"/>
      <c r="AN14" s="143"/>
      <c r="AO14" s="143"/>
    </row>
    <row r="15" spans="1:41" s="25" customFormat="1">
      <c r="A15" s="122">
        <v>9</v>
      </c>
      <c r="B15" s="122" t="s">
        <v>1384</v>
      </c>
      <c r="C15" s="123" t="s">
        <v>1385</v>
      </c>
      <c r="D15" s="124" t="s">
        <v>1022</v>
      </c>
      <c r="E15" s="96"/>
      <c r="F15" s="96"/>
      <c r="G15" s="96"/>
      <c r="H15" s="96" t="s">
        <v>6</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34"/>
      <c r="AN19" s="435"/>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t="s">
        <v>7</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1</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122">
        <v>17</v>
      </c>
      <c r="B23" s="122" t="s">
        <v>1399</v>
      </c>
      <c r="C23" s="123" t="s">
        <v>1118</v>
      </c>
      <c r="D23" s="124" t="s">
        <v>1400</v>
      </c>
      <c r="E23" s="96"/>
      <c r="F23" s="96"/>
      <c r="G23" s="96"/>
      <c r="H23" s="96"/>
      <c r="I23" s="96" t="s">
        <v>7</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c r="AM23" s="143"/>
      <c r="AN23" s="143"/>
      <c r="AO23" s="143"/>
    </row>
    <row r="24" spans="1:41" s="33" customFormat="1" ht="21" customHeight="1">
      <c r="A24" s="122">
        <v>18</v>
      </c>
      <c r="B24" s="194" t="s">
        <v>1401</v>
      </c>
      <c r="C24" s="195" t="s">
        <v>1108</v>
      </c>
      <c r="D24" s="196" t="s">
        <v>1028</v>
      </c>
      <c r="E24" s="473" t="s">
        <v>2799</v>
      </c>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5"/>
      <c r="AJ24" s="19">
        <f t="shared" si="2"/>
        <v>0</v>
      </c>
      <c r="AK24" s="336">
        <f t="shared" si="3"/>
        <v>0</v>
      </c>
      <c r="AL24" s="336">
        <f t="shared" si="4"/>
        <v>0</v>
      </c>
    </row>
    <row r="25" spans="1:41" s="25" customFormat="1" ht="21" customHeight="1">
      <c r="A25" s="436" t="s">
        <v>10</v>
      </c>
      <c r="B25" s="436"/>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19">
        <f>SUM(AJ7:AJ24)</f>
        <v>3</v>
      </c>
      <c r="AK25" s="19">
        <f>SUM(AK7:AK24)</f>
        <v>6</v>
      </c>
      <c r="AL25" s="19">
        <f>SUM(AL7:AL24)</f>
        <v>0</v>
      </c>
      <c r="AM25" s="24"/>
      <c r="AN25" s="24"/>
      <c r="AO25" s="24"/>
    </row>
    <row r="26" spans="1:41" s="25" customFormat="1" ht="21" customHeight="1">
      <c r="A26" s="437" t="s">
        <v>2804</v>
      </c>
      <c r="B26" s="438"/>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439"/>
      <c r="AM26" s="338"/>
      <c r="AN26" s="338"/>
    </row>
    <row r="27" spans="1:41">
      <c r="C27" s="440"/>
      <c r="D27" s="440"/>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1:41">
      <c r="C28" s="440"/>
      <c r="D28" s="440"/>
      <c r="E28" s="440"/>
      <c r="F28" s="440"/>
      <c r="G28" s="440"/>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40"/>
      <c r="D29" s="440"/>
      <c r="E29" s="440"/>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0"/>
      <c r="D30" s="440"/>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sheetData>
  <mergeCells count="23">
    <mergeCell ref="AJ5:AJ6"/>
    <mergeCell ref="A26:AL26"/>
    <mergeCell ref="AK5:AK6"/>
    <mergeCell ref="AL5:AL6"/>
    <mergeCell ref="A1:P1"/>
    <mergeCell ref="Q1:AL1"/>
    <mergeCell ref="A2:P2"/>
    <mergeCell ref="Q2:AL2"/>
    <mergeCell ref="A3:AL3"/>
    <mergeCell ref="I4:L4"/>
    <mergeCell ref="M4:N4"/>
    <mergeCell ref="O4:Q4"/>
    <mergeCell ref="R4:T4"/>
    <mergeCell ref="A5:A6"/>
    <mergeCell ref="B5:B6"/>
    <mergeCell ref="C5:D6"/>
    <mergeCell ref="C30:D30"/>
    <mergeCell ref="C27:D27"/>
    <mergeCell ref="C28:G28"/>
    <mergeCell ref="AM19:AN19"/>
    <mergeCell ref="A25:AI25"/>
    <mergeCell ref="C29:E29"/>
    <mergeCell ref="E24:AI24"/>
  </mergeCells>
  <conditionalFormatting sqref="E6:AI23">
    <cfRule type="expression" dxfId="98"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2"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7" workbookViewId="0">
      <selection activeCell="J21" sqref="J21"/>
    </sheetView>
  </sheetViews>
  <sheetFormatPr defaultColWidth="9.375" defaultRowHeight="15.75"/>
  <cols>
    <col min="1" max="1" width="7.125" style="157" customWidth="1"/>
    <col min="2" max="2" width="17.125" style="158" customWidth="1"/>
    <col min="3" max="3" width="25.5" style="157" customWidth="1"/>
    <col min="4" max="4" width="9" style="157" customWidth="1"/>
    <col min="5" max="35" width="4" style="157" customWidth="1"/>
    <col min="36" max="38" width="6.625" style="157" customWidth="1"/>
    <col min="39" max="39" width="10.875" style="157" customWidth="1"/>
    <col min="40" max="40" width="12.125" style="157" customWidth="1"/>
    <col min="41" max="41" width="10.875" style="157" customWidth="1"/>
    <col min="42" max="16384" width="9.375" style="157"/>
  </cols>
  <sheetData>
    <row r="1" spans="1:41" ht="20.25"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ht="20.25"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22.5">
      <c r="A3" s="433" t="s">
        <v>1402</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t="s">
        <v>8</v>
      </c>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1</v>
      </c>
      <c r="AK9" s="336">
        <f t="shared" si="3"/>
        <v>0</v>
      </c>
      <c r="AL9" s="336">
        <f t="shared" si="4"/>
        <v>2</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t="s">
        <v>7</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1</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t="s">
        <v>6</v>
      </c>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6">
        <f t="shared" si="3"/>
        <v>0</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t="s">
        <v>6</v>
      </c>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2</v>
      </c>
      <c r="AK19" s="336">
        <f t="shared" si="3"/>
        <v>0</v>
      </c>
      <c r="AL19" s="336">
        <f t="shared" si="4"/>
        <v>0</v>
      </c>
      <c r="AM19" s="476"/>
      <c r="AN19" s="423"/>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t="s">
        <v>6</v>
      </c>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3</v>
      </c>
      <c r="AK21" s="336">
        <f t="shared" si="3"/>
        <v>0</v>
      </c>
      <c r="AL21" s="336">
        <f t="shared" si="4"/>
        <v>0</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t="s">
        <v>7</v>
      </c>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1</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6">
        <f t="shared" si="3"/>
        <v>0</v>
      </c>
      <c r="AL30" s="336">
        <f t="shared" si="4"/>
        <v>0</v>
      </c>
      <c r="AM30" s="142"/>
      <c r="AN30" s="142"/>
      <c r="AO30" s="142"/>
    </row>
    <row r="31" spans="1:41" s="158" customFormat="1" ht="21" customHeight="1">
      <c r="A31" s="122">
        <v>25</v>
      </c>
      <c r="B31" s="194" t="s">
        <v>1446</v>
      </c>
      <c r="C31" s="195" t="s">
        <v>1447</v>
      </c>
      <c r="D31" s="196" t="s">
        <v>14</v>
      </c>
      <c r="E31" s="477" t="s">
        <v>1448</v>
      </c>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9"/>
      <c r="AJ31" s="19">
        <f t="shared" si="2"/>
        <v>0</v>
      </c>
      <c r="AK31" s="336">
        <f t="shared" si="3"/>
        <v>0</v>
      </c>
      <c r="AL31" s="336">
        <f t="shared" si="4"/>
        <v>0</v>
      </c>
    </row>
    <row r="32" spans="1:41" s="158" customFormat="1" ht="21" customHeight="1">
      <c r="A32" s="436" t="s">
        <v>10</v>
      </c>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19">
        <f>SUM(AJ7:AJ30)</f>
        <v>13</v>
      </c>
      <c r="AK32" s="19">
        <f>SUM(AK7:AK30)</f>
        <v>2</v>
      </c>
      <c r="AL32" s="19">
        <f>SUM(AL7:AL30)</f>
        <v>3</v>
      </c>
      <c r="AM32" s="157"/>
      <c r="AN32" s="157"/>
      <c r="AO32" s="157"/>
    </row>
    <row r="33" spans="1:40" s="25" customFormat="1" ht="21" customHeight="1">
      <c r="A33" s="437" t="s">
        <v>2804</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9"/>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40"/>
      <c r="D36" s="440"/>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40"/>
      <c r="D37" s="440"/>
      <c r="E37" s="440"/>
      <c r="F37" s="440"/>
      <c r="G37" s="440"/>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40"/>
      <c r="D38" s="440"/>
      <c r="E38" s="440"/>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40"/>
      <c r="D39" s="440"/>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9:D39"/>
    <mergeCell ref="C36:D36"/>
    <mergeCell ref="C37:G37"/>
    <mergeCell ref="AM19:AN19"/>
    <mergeCell ref="A32:AI32"/>
    <mergeCell ref="C38:E38"/>
    <mergeCell ref="E31:AI31"/>
  </mergeCells>
  <conditionalFormatting sqref="E6:AI30">
    <cfRule type="expression" dxfId="9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5" workbookViewId="0">
      <selection activeCell="J26" sqref="J26"/>
    </sheetView>
  </sheetViews>
  <sheetFormatPr defaultColWidth="9.375" defaultRowHeight="15.75"/>
  <cols>
    <col min="1" max="1" width="7.875" style="24" customWidth="1"/>
    <col min="2" max="2" width="18" style="24" customWidth="1"/>
    <col min="3" max="3" width="23.125" style="24" customWidth="1"/>
    <col min="4" max="4" width="8.625" style="24" customWidth="1"/>
    <col min="5" max="35" width="4" style="24" customWidth="1"/>
    <col min="36" max="38" width="6.625" style="24" customWidth="1"/>
    <col min="39" max="39" width="10.875" style="24" customWidth="1"/>
    <col min="40" max="40" width="12.125" style="24" customWidth="1"/>
    <col min="41" max="41" width="10.875" style="24" customWidth="1"/>
    <col min="42" max="16384" width="9.375" style="24"/>
  </cols>
  <sheetData>
    <row r="1" spans="1:4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41.25" customHeight="1">
      <c r="A3" s="433" t="s">
        <v>1449</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198">
        <v>1</v>
      </c>
      <c r="B7" s="79" t="s">
        <v>1450</v>
      </c>
      <c r="C7" s="80" t="s">
        <v>80</v>
      </c>
      <c r="D7" s="81" t="s">
        <v>19</v>
      </c>
      <c r="E7" s="98"/>
      <c r="F7" s="99" t="s">
        <v>6</v>
      </c>
      <c r="G7" s="99"/>
      <c r="H7" s="100" t="s">
        <v>6</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198">
        <v>4</v>
      </c>
      <c r="B10" s="79" t="s">
        <v>1454</v>
      </c>
      <c r="C10" s="80" t="s">
        <v>1455</v>
      </c>
      <c r="D10" s="81" t="s">
        <v>41</v>
      </c>
      <c r="E10" s="98"/>
      <c r="F10" s="99"/>
      <c r="G10" s="99"/>
      <c r="H10" s="100"/>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98">
        <v>7</v>
      </c>
      <c r="B13" s="79" t="s">
        <v>1460</v>
      </c>
      <c r="C13" s="80" t="s">
        <v>16</v>
      </c>
      <c r="D13" s="81" t="s">
        <v>1461</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t="s">
        <v>8</v>
      </c>
      <c r="J17" s="99" t="s">
        <v>6</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1</v>
      </c>
      <c r="AM17" s="143"/>
      <c r="AN17" s="143"/>
      <c r="AO17" s="143"/>
    </row>
    <row r="18" spans="1:41" s="25" customFormat="1" ht="21" customHeight="1">
      <c r="A18" s="198">
        <v>12</v>
      </c>
      <c r="B18" s="79" t="s">
        <v>1468</v>
      </c>
      <c r="C18" s="80" t="s">
        <v>1469</v>
      </c>
      <c r="D18" s="81" t="s">
        <v>103</v>
      </c>
      <c r="E18" s="99"/>
      <c r="F18" s="146"/>
      <c r="G18" s="146"/>
      <c r="H18" s="100"/>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1</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34"/>
      <c r="AN19" s="435"/>
      <c r="AO19" s="143"/>
    </row>
    <row r="20" spans="1:41" s="25" customFormat="1" ht="21" customHeight="1">
      <c r="A20" s="198">
        <v>14</v>
      </c>
      <c r="B20" s="79" t="s">
        <v>1472</v>
      </c>
      <c r="C20" s="80" t="s">
        <v>1473</v>
      </c>
      <c r="D20" s="81" t="s">
        <v>1022</v>
      </c>
      <c r="E20" s="99"/>
      <c r="F20" s="99"/>
      <c r="G20" s="99"/>
      <c r="H20" s="100"/>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43"/>
      <c r="AN22" s="143"/>
      <c r="AO22" s="143"/>
    </row>
    <row r="23" spans="1:41" s="25" customFormat="1" ht="21" customHeight="1">
      <c r="A23" s="198">
        <v>17</v>
      </c>
      <c r="B23" s="79" t="s">
        <v>1477</v>
      </c>
      <c r="C23" s="80" t="s">
        <v>312</v>
      </c>
      <c r="D23" s="81" t="s">
        <v>66</v>
      </c>
      <c r="E23" s="99"/>
      <c r="F23" s="99" t="s">
        <v>6</v>
      </c>
      <c r="G23" s="99"/>
      <c r="H23" s="100"/>
      <c r="I23" s="99" t="s">
        <v>6</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t="s">
        <v>8</v>
      </c>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1</v>
      </c>
      <c r="AM26" s="143"/>
      <c r="AN26" s="143"/>
      <c r="AO26" s="143"/>
    </row>
    <row r="27" spans="1:41" s="25" customFormat="1" ht="21" customHeight="1">
      <c r="A27" s="198">
        <v>21</v>
      </c>
      <c r="B27" s="79" t="s">
        <v>1483</v>
      </c>
      <c r="C27" s="80" t="s">
        <v>1484</v>
      </c>
      <c r="D27" s="81" t="s">
        <v>1485</v>
      </c>
      <c r="E27" s="98"/>
      <c r="F27" s="99" t="s">
        <v>8</v>
      </c>
      <c r="G27" s="99"/>
      <c r="H27" s="100"/>
      <c r="I27" s="99"/>
      <c r="J27" s="99" t="s">
        <v>6</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1</v>
      </c>
      <c r="AK27" s="336">
        <f t="shared" si="3"/>
        <v>0</v>
      </c>
      <c r="AL27" s="336">
        <f t="shared" si="4"/>
        <v>1</v>
      </c>
      <c r="AM27" s="143"/>
      <c r="AN27" s="143"/>
      <c r="AO27" s="143"/>
    </row>
    <row r="28" spans="1:41" s="25" customFormat="1" ht="21" customHeight="1">
      <c r="A28" s="198">
        <v>22</v>
      </c>
      <c r="B28" s="79" t="s">
        <v>1486</v>
      </c>
      <c r="C28" s="80" t="s">
        <v>140</v>
      </c>
      <c r="D28" s="81" t="s">
        <v>125</v>
      </c>
      <c r="E28" s="98"/>
      <c r="F28" s="99"/>
      <c r="G28" s="99"/>
      <c r="H28" s="100"/>
      <c r="I28" s="99" t="s">
        <v>6</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1</v>
      </c>
      <c r="AK28" s="336">
        <f t="shared" si="3"/>
        <v>0</v>
      </c>
      <c r="AL28" s="336">
        <f t="shared" si="4"/>
        <v>0</v>
      </c>
      <c r="AM28" s="143"/>
      <c r="AN28" s="143"/>
      <c r="AO28" s="143"/>
    </row>
    <row r="29" spans="1:41" s="25" customFormat="1" ht="21" customHeight="1">
      <c r="A29" s="198">
        <v>23</v>
      </c>
      <c r="B29" s="79" t="s">
        <v>1487</v>
      </c>
      <c r="C29" s="80" t="s">
        <v>1488</v>
      </c>
      <c r="D29" s="81" t="s">
        <v>1093</v>
      </c>
      <c r="E29" s="98"/>
      <c r="F29" s="99"/>
      <c r="G29" s="99"/>
      <c r="H29" s="100"/>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43"/>
      <c r="AN29" s="143"/>
      <c r="AO29" s="143"/>
    </row>
    <row r="30" spans="1:41" s="33" customFormat="1" ht="21" customHeight="1">
      <c r="A30" s="198">
        <v>24</v>
      </c>
      <c r="B30" s="165" t="s">
        <v>1489</v>
      </c>
      <c r="C30" s="166" t="s">
        <v>1490</v>
      </c>
      <c r="D30" s="201" t="s">
        <v>53</v>
      </c>
      <c r="E30" s="480" t="s">
        <v>1491</v>
      </c>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2"/>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83"/>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5"/>
      <c r="AJ31" s="19">
        <f t="shared" si="2"/>
        <v>0</v>
      </c>
      <c r="AK31" s="336">
        <f t="shared" si="3"/>
        <v>0</v>
      </c>
      <c r="AL31" s="336">
        <f t="shared" si="4"/>
        <v>0</v>
      </c>
    </row>
    <row r="32" spans="1:41" s="25" customFormat="1" ht="21" customHeight="1">
      <c r="A32" s="460" t="s">
        <v>10</v>
      </c>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340">
        <f>SUM(AJ7:AJ29)</f>
        <v>14</v>
      </c>
      <c r="AK32" s="147">
        <f>SUM(AK7:AK29)</f>
        <v>0</v>
      </c>
      <c r="AL32" s="147">
        <f>SUM(AL7:AL29)</f>
        <v>3</v>
      </c>
      <c r="AM32" s="24"/>
      <c r="AN32" s="24"/>
      <c r="AO32" s="24"/>
    </row>
    <row r="33" spans="1:40" s="25" customFormat="1" ht="21" customHeight="1">
      <c r="A33" s="437" t="s">
        <v>2804</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9"/>
      <c r="AM33" s="338"/>
      <c r="AN33" s="338"/>
    </row>
    <row r="34" spans="1:40">
      <c r="C34" s="440"/>
      <c r="D34" s="440"/>
      <c r="E34" s="440"/>
      <c r="F34" s="440"/>
      <c r="G34" s="440"/>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40"/>
      <c r="D35" s="440"/>
      <c r="E35" s="440"/>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40"/>
      <c r="D36" s="440"/>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6:D36"/>
    <mergeCell ref="C34:G34"/>
    <mergeCell ref="AM19:AN19"/>
    <mergeCell ref="A32:AI32"/>
    <mergeCell ref="C35:E35"/>
    <mergeCell ref="E30:AI31"/>
  </mergeCells>
  <conditionalFormatting sqref="E6:AI29">
    <cfRule type="expression" dxfId="9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1"/>
  <sheetViews>
    <sheetView zoomScaleNormal="100" zoomScalePageLayoutView="55" workbookViewId="0">
      <selection activeCell="K7" sqref="K7"/>
    </sheetView>
  </sheetViews>
  <sheetFormatPr defaultColWidth="9.375" defaultRowHeight="15.75"/>
  <cols>
    <col min="1" max="1" width="6.5" style="24" customWidth="1"/>
    <col min="2" max="2" width="17.875" style="24" customWidth="1"/>
    <col min="3" max="3" width="24.5" style="24" customWidth="1"/>
    <col min="4" max="4" width="8.5" style="24" customWidth="1"/>
    <col min="5" max="5" width="3.875" style="24" customWidth="1"/>
    <col min="6" max="35" width="4" style="24" customWidth="1"/>
    <col min="36" max="38" width="6.875" style="24" customWidth="1"/>
    <col min="39" max="39" width="10.875" style="24" hidden="1" customWidth="1"/>
    <col min="40" max="40" width="12.125" style="24" hidden="1" customWidth="1"/>
    <col min="41" max="41" width="10.875" style="24" hidden="1" customWidth="1"/>
    <col min="42" max="44" width="0" style="24" hidden="1" customWidth="1"/>
    <col min="45" max="16384" width="9.375" style="24"/>
  </cols>
  <sheetData>
    <row r="1" spans="1:41"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31.5" customHeight="1">
      <c r="A3" s="433" t="s">
        <v>895</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346"/>
    </row>
    <row r="4" spans="1:41" ht="31.5" customHeight="1">
      <c r="B4" s="329"/>
      <c r="C4" s="329"/>
      <c r="D4" s="329"/>
      <c r="E4" s="329" t="s">
        <v>1778</v>
      </c>
      <c r="F4" s="329" t="s">
        <v>1778</v>
      </c>
      <c r="G4" s="329"/>
      <c r="H4" s="329"/>
      <c r="I4" s="432" t="s">
        <v>2797</v>
      </c>
      <c r="J4" s="432"/>
      <c r="K4" s="432"/>
      <c r="L4" s="432"/>
      <c r="M4" s="432">
        <v>1</v>
      </c>
      <c r="N4" s="432"/>
      <c r="O4" s="432" t="s">
        <v>2798</v>
      </c>
      <c r="P4" s="432"/>
      <c r="Q4" s="432"/>
      <c r="R4" s="432">
        <v>2021</v>
      </c>
      <c r="S4" s="432"/>
      <c r="T4" s="432"/>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t="s">
        <v>7</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2</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0</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19">
        <f t="shared" si="2"/>
        <v>1</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19">
        <f t="shared" si="2"/>
        <v>0</v>
      </c>
      <c r="AK18" s="335">
        <f t="shared" si="3"/>
        <v>0</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34"/>
      <c r="AN20" s="435"/>
      <c r="AO20" s="28"/>
    </row>
    <row r="21" spans="1:131" s="25" customFormat="1" ht="21" customHeight="1">
      <c r="A21" s="67">
        <v>15</v>
      </c>
      <c r="B21" s="79" t="s">
        <v>502</v>
      </c>
      <c r="C21" s="80" t="s">
        <v>76</v>
      </c>
      <c r="D21" s="81" t="s">
        <v>92</v>
      </c>
      <c r="E21" s="87"/>
      <c r="F21" s="86"/>
      <c r="G21" s="86"/>
      <c r="H21" s="86"/>
      <c r="I21" s="86"/>
      <c r="J21" s="86"/>
      <c r="K21" s="86"/>
      <c r="L21" s="86"/>
      <c r="M21" s="86"/>
      <c r="N21" s="86"/>
      <c r="O21" s="93"/>
      <c r="P21" s="86"/>
      <c r="Q21" s="86"/>
      <c r="R21" s="86"/>
      <c r="S21" s="86"/>
      <c r="T21" s="86"/>
      <c r="U21" s="86"/>
      <c r="V21" s="86"/>
      <c r="W21" s="86"/>
      <c r="X21" s="86"/>
      <c r="Y21" s="86"/>
      <c r="Z21" s="86"/>
      <c r="AA21" s="86"/>
      <c r="AB21" s="86"/>
      <c r="AC21" s="86"/>
      <c r="AD21" s="86"/>
      <c r="AE21" s="86"/>
      <c r="AF21" s="86"/>
      <c r="AG21" s="86"/>
      <c r="AH21" s="86"/>
      <c r="AI21" s="86"/>
      <c r="AJ21" s="19">
        <f t="shared" si="2"/>
        <v>0</v>
      </c>
      <c r="AK21" s="335">
        <f t="shared" si="3"/>
        <v>0</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19">
        <f t="shared" si="2"/>
        <v>0</v>
      </c>
      <c r="AK25" s="335">
        <f t="shared" si="3"/>
        <v>1</v>
      </c>
      <c r="AL25" s="335">
        <f t="shared" si="4"/>
        <v>0</v>
      </c>
      <c r="AM25" s="28"/>
      <c r="AN25" s="28"/>
      <c r="AO25" s="28"/>
    </row>
    <row r="26" spans="1:131" s="78" customFormat="1" ht="21" customHeight="1">
      <c r="A26" s="5">
        <v>20</v>
      </c>
      <c r="B26" s="79">
        <v>2010120042</v>
      </c>
      <c r="C26" s="80" t="s">
        <v>96</v>
      </c>
      <c r="D26" s="4" t="s">
        <v>20</v>
      </c>
      <c r="E26" s="87"/>
      <c r="F26" s="86"/>
      <c r="G26" s="86"/>
      <c r="H26" s="86"/>
      <c r="I26" s="86"/>
      <c r="J26" s="86"/>
      <c r="K26" s="86"/>
      <c r="L26" s="86"/>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0</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19">
        <f t="shared" si="2"/>
        <v>0</v>
      </c>
      <c r="AK36" s="335">
        <f t="shared" si="3"/>
        <v>0</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t="s">
        <v>6</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t="s">
        <v>6</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1</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36" t="s">
        <v>10</v>
      </c>
      <c r="B43" s="436"/>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19">
        <f>SUM(AJ8:AJ42)</f>
        <v>6</v>
      </c>
      <c r="AK43" s="19">
        <f>SUM(AK8:AK42)</f>
        <v>5</v>
      </c>
      <c r="AL43" s="19">
        <f>SUM(AL8:AL42)</f>
        <v>0</v>
      </c>
      <c r="AM43" s="29" t="s">
        <v>11</v>
      </c>
      <c r="AN43" s="29" t="s">
        <v>12</v>
      </c>
      <c r="AO43" s="29" t="s">
        <v>13</v>
      </c>
      <c r="AP43" s="28"/>
      <c r="AQ43" s="28"/>
    </row>
    <row r="44" spans="1:44" s="25" customFormat="1" ht="21" customHeight="1">
      <c r="A44" s="437" t="s">
        <v>2804</v>
      </c>
      <c r="B44" s="438"/>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9"/>
      <c r="AM44" s="148"/>
      <c r="AN44" s="148"/>
      <c r="AO44" s="148"/>
      <c r="AP44" s="338"/>
      <c r="AQ44" s="338"/>
    </row>
    <row r="45" spans="1:44">
      <c r="A45" s="13"/>
      <c r="B45" s="13"/>
      <c r="C45" s="440"/>
      <c r="D45" s="440"/>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40"/>
      <c r="D48" s="440"/>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0"/>
      <c r="D49" s="440"/>
      <c r="E49" s="440"/>
      <c r="F49" s="440"/>
      <c r="G49" s="440"/>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0"/>
      <c r="D50" s="440"/>
      <c r="E50" s="440"/>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0"/>
      <c r="D51" s="440"/>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0:E50"/>
    <mergeCell ref="C51:D51"/>
    <mergeCell ref="C49:G49"/>
    <mergeCell ref="C48:D48"/>
    <mergeCell ref="C45:D45"/>
    <mergeCell ref="AM20:AN20"/>
    <mergeCell ref="A43:AI43"/>
    <mergeCell ref="A44:AL44"/>
    <mergeCell ref="I4:L4"/>
    <mergeCell ref="AJ5:AJ6"/>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21">
    <cfRule type="expression" dxfId="174" priority="2">
      <formula>IF(E$6="CN",1,0)</formula>
    </cfRule>
  </conditionalFormatting>
  <conditionalFormatting sqref="E6:AI42">
    <cfRule type="expression" dxfId="173"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5" workbookViewId="0">
      <selection activeCell="K25" sqref="K25"/>
    </sheetView>
  </sheetViews>
  <sheetFormatPr defaultColWidth="9.375" defaultRowHeight="15.75"/>
  <cols>
    <col min="1" max="1" width="7.875" style="24" customWidth="1"/>
    <col min="2" max="2" width="17.125" style="24" customWidth="1"/>
    <col min="3" max="3" width="24.125" style="24" customWidth="1"/>
    <col min="4" max="4" width="8.625" style="24" customWidth="1"/>
    <col min="5" max="35" width="4" style="24" customWidth="1"/>
    <col min="36" max="38" width="6.625" style="24" customWidth="1"/>
    <col min="39" max="39" width="10.875" style="24" customWidth="1"/>
    <col min="40" max="40" width="12.125" style="24" customWidth="1"/>
    <col min="41" max="41" width="10.875" style="24" customWidth="1"/>
    <col min="42" max="16384" width="9.375" style="24"/>
  </cols>
  <sheetData>
    <row r="1" spans="1:4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22.5">
      <c r="A3" s="433" t="s">
        <v>1495</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122">
        <v>1</v>
      </c>
      <c r="B7" s="122" t="s">
        <v>1496</v>
      </c>
      <c r="C7" s="123" t="s">
        <v>121</v>
      </c>
      <c r="D7" s="124" t="s">
        <v>37</v>
      </c>
      <c r="E7" s="202"/>
      <c r="F7" s="99" t="s">
        <v>7</v>
      </c>
      <c r="G7" s="99"/>
      <c r="H7" s="99" t="s">
        <v>6</v>
      </c>
      <c r="I7" s="99"/>
      <c r="J7" s="99" t="s">
        <v>6</v>
      </c>
      <c r="K7" s="99" t="s">
        <v>8</v>
      </c>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1</v>
      </c>
      <c r="AL7" s="336">
        <f>COUNTIF(E7:AI7,"T")+2*COUNTIF(E7:AI7,"2T")+2*COUNTIF(E7:AI7,"T2")+COUNTIF(E7:AI7,"PT")+COUNTIF(E7:AI7,"TP")</f>
        <v>1</v>
      </c>
      <c r="AM7" s="26"/>
      <c r="AN7" s="27"/>
      <c r="AO7" s="143"/>
    </row>
    <row r="8" spans="1:41" s="25" customFormat="1">
      <c r="A8" s="122">
        <v>2</v>
      </c>
      <c r="B8" s="122" t="s">
        <v>1497</v>
      </c>
      <c r="C8" s="123" t="s">
        <v>1498</v>
      </c>
      <c r="D8" s="124" t="s">
        <v>37</v>
      </c>
      <c r="E8" s="202"/>
      <c r="F8" s="99"/>
      <c r="G8" s="99"/>
      <c r="H8" s="99" t="s">
        <v>6</v>
      </c>
      <c r="I8" s="99"/>
      <c r="J8" s="99" t="s">
        <v>6</v>
      </c>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2</v>
      </c>
      <c r="AK8" s="336">
        <f t="shared" ref="AK8:AK25" si="3">COUNTIF(F8:AJ8,"P")+2*COUNTIF(F8:AJ8,"2P")+COUNTIF(F8:AJ8,"TP")+COUNTIF(F8:AJ8,"PT")+COUNTIF(F8:AJ8,"PK")+COUNTIF(F8:AJ8,"KP")+2*COUNTIF(F8:AJ8,"P2")</f>
        <v>0</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t="s">
        <v>7</v>
      </c>
      <c r="J9" s="96" t="s">
        <v>6</v>
      </c>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1</v>
      </c>
      <c r="AK9" s="336">
        <f t="shared" si="3"/>
        <v>1</v>
      </c>
      <c r="AL9" s="336">
        <f t="shared" si="4"/>
        <v>0</v>
      </c>
      <c r="AM9" s="143"/>
      <c r="AN9" s="143"/>
      <c r="AO9" s="143"/>
    </row>
    <row r="10" spans="1:41" s="25" customFormat="1">
      <c r="A10" s="122">
        <v>4</v>
      </c>
      <c r="B10" s="122" t="s">
        <v>1500</v>
      </c>
      <c r="C10" s="123" t="s">
        <v>1501</v>
      </c>
      <c r="D10" s="124" t="s">
        <v>1502</v>
      </c>
      <c r="E10" s="202"/>
      <c r="F10" s="99"/>
      <c r="G10" s="99"/>
      <c r="H10" s="99" t="s">
        <v>6</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c r="AM10" s="143"/>
      <c r="AN10" s="143"/>
      <c r="AO10" s="143"/>
    </row>
    <row r="11" spans="1:41" s="25" customFormat="1">
      <c r="A11" s="122">
        <v>5</v>
      </c>
      <c r="B11" s="122" t="s">
        <v>1503</v>
      </c>
      <c r="C11" s="123" t="s">
        <v>1133</v>
      </c>
      <c r="D11" s="124" t="s">
        <v>39</v>
      </c>
      <c r="E11" s="202"/>
      <c r="F11" s="99"/>
      <c r="G11" s="99"/>
      <c r="H11" s="99" t="s">
        <v>6</v>
      </c>
      <c r="I11" s="99"/>
      <c r="J11" s="99" t="s">
        <v>6</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t="s">
        <v>6</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6">
        <f t="shared" si="3"/>
        <v>0</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t="s">
        <v>7</v>
      </c>
      <c r="I15" s="99"/>
      <c r="J15" s="99" t="s">
        <v>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2</v>
      </c>
      <c r="AL15" s="336">
        <f t="shared" si="4"/>
        <v>0</v>
      </c>
      <c r="AM15" s="143"/>
      <c r="AN15" s="143"/>
      <c r="AO15" s="143"/>
    </row>
    <row r="16" spans="1:41" s="25" customFormat="1">
      <c r="A16" s="122">
        <v>10</v>
      </c>
      <c r="B16" s="122" t="s">
        <v>1512</v>
      </c>
      <c r="C16" s="123" t="s">
        <v>1513</v>
      </c>
      <c r="D16" s="124" t="s">
        <v>28</v>
      </c>
      <c r="E16" s="202"/>
      <c r="F16" s="99" t="s">
        <v>7</v>
      </c>
      <c r="G16" s="99"/>
      <c r="H16" s="99" t="s">
        <v>7</v>
      </c>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2</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t="s">
        <v>7</v>
      </c>
      <c r="I19" s="202"/>
      <c r="J19" s="202" t="s">
        <v>6</v>
      </c>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1</v>
      </c>
      <c r="AK19" s="336">
        <f t="shared" si="3"/>
        <v>2</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1</v>
      </c>
      <c r="AL20" s="336">
        <f t="shared" si="4"/>
        <v>0</v>
      </c>
      <c r="AM20" s="434"/>
      <c r="AN20" s="435"/>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1</v>
      </c>
      <c r="AK23" s="336">
        <f t="shared" si="3"/>
        <v>1</v>
      </c>
      <c r="AL23" s="336">
        <f t="shared" si="4"/>
        <v>0</v>
      </c>
      <c r="AM23" s="143"/>
      <c r="AN23" s="143"/>
      <c r="AO23" s="143"/>
    </row>
    <row r="24" spans="1:41" s="25" customFormat="1" ht="21" customHeight="1">
      <c r="A24" s="122">
        <v>18</v>
      </c>
      <c r="B24" s="122" t="s">
        <v>1528</v>
      </c>
      <c r="C24" s="123" t="s">
        <v>1529</v>
      </c>
      <c r="D24" s="124" t="s">
        <v>952</v>
      </c>
      <c r="E24" s="99"/>
      <c r="F24" s="99"/>
      <c r="G24" s="99"/>
      <c r="H24" s="99"/>
      <c r="I24" s="99"/>
      <c r="J24" s="99" t="s">
        <v>6</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1</v>
      </c>
      <c r="AK24" s="336">
        <f t="shared" si="3"/>
        <v>0</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t="s">
        <v>8</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1</v>
      </c>
      <c r="AM25" s="143"/>
      <c r="AN25" s="143"/>
      <c r="AO25" s="143"/>
    </row>
    <row r="26" spans="1:41" s="25" customFormat="1" ht="21" customHeight="1">
      <c r="A26" s="460" t="s">
        <v>10</v>
      </c>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340">
        <f>SUM(AJ7:AJ25)</f>
        <v>12</v>
      </c>
      <c r="AK26" s="147">
        <f>SUM(AK7:AK25)</f>
        <v>12</v>
      </c>
      <c r="AL26" s="147">
        <f>SUM(AL7:AL25)</f>
        <v>2</v>
      </c>
      <c r="AM26" s="24"/>
      <c r="AN26" s="24"/>
      <c r="AO26" s="24"/>
    </row>
    <row r="27" spans="1:41" s="25" customFormat="1" ht="21" customHeight="1">
      <c r="A27" s="437" t="s">
        <v>2804</v>
      </c>
      <c r="B27" s="438"/>
      <c r="C27" s="438"/>
      <c r="D27" s="438"/>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9"/>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0"/>
      <c r="D30" s="440"/>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0"/>
      <c r="D31" s="440"/>
      <c r="E31" s="440"/>
      <c r="F31" s="440"/>
      <c r="G31" s="440"/>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0"/>
      <c r="D32" s="440"/>
      <c r="E32" s="440"/>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0"/>
      <c r="D33" s="440"/>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26:AI2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3:D33"/>
    <mergeCell ref="C32:E32"/>
    <mergeCell ref="A27:AL27"/>
    <mergeCell ref="C30:D30"/>
    <mergeCell ref="C31:G31"/>
  </mergeCells>
  <conditionalFormatting sqref="E6:AI25">
    <cfRule type="expression" dxfId="8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topLeftCell="A8" workbookViewId="0">
      <selection activeCell="J16" sqref="J16"/>
    </sheetView>
  </sheetViews>
  <sheetFormatPr defaultColWidth="9.375" defaultRowHeight="15.75"/>
  <cols>
    <col min="1" max="1" width="8.625" style="24" customWidth="1"/>
    <col min="2" max="2" width="17.625" style="24" customWidth="1"/>
    <col min="3" max="3" width="24.625" style="24" customWidth="1"/>
    <col min="4" max="4" width="9.375" style="24" customWidth="1"/>
    <col min="5" max="35" width="4" style="24" customWidth="1"/>
    <col min="36" max="38" width="6.375" style="24" customWidth="1"/>
    <col min="39" max="39" width="10.875" style="24" customWidth="1"/>
    <col min="40" max="40" width="12.125" style="24" customWidth="1"/>
    <col min="41" max="41" width="10.875" style="24" customWidth="1"/>
    <col min="42" max="16384" width="9.375" style="24"/>
  </cols>
  <sheetData>
    <row r="1" spans="1:4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33" customHeight="1">
      <c r="A3" s="433" t="s">
        <v>1530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26.2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t="s">
        <v>7</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1</v>
      </c>
      <c r="AL8" s="336">
        <f t="shared" ref="AL8:AL25" si="4">COUNTIF(E8:AI8,"T")+2*COUNTIF(E8:AI8,"2T")+2*COUNTIF(E8:AI8,"T2")+COUNTIF(E8:AI8,"PT")+COUNTIF(E8:AI8,"TP")</f>
        <v>0</v>
      </c>
      <c r="AM8" s="143"/>
      <c r="AN8" s="143"/>
      <c r="AO8" s="143"/>
    </row>
    <row r="9" spans="1:41" s="25" customFormat="1">
      <c r="A9" s="79">
        <v>3</v>
      </c>
      <c r="B9" s="79" t="s">
        <v>1534</v>
      </c>
      <c r="C9" s="3" t="s">
        <v>1535</v>
      </c>
      <c r="D9" s="4" t="s">
        <v>29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79">
        <v>4</v>
      </c>
      <c r="B10" s="79" t="s">
        <v>1536</v>
      </c>
      <c r="C10" s="3" t="s">
        <v>1537</v>
      </c>
      <c r="D10" s="4" t="s">
        <v>1538</v>
      </c>
      <c r="E10" s="202"/>
      <c r="F10" s="99"/>
      <c r="G10" s="99"/>
      <c r="H10" s="99" t="s">
        <v>7</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c r="AM11" s="143"/>
      <c r="AN11" s="143"/>
      <c r="AO11" s="143"/>
    </row>
    <row r="12" spans="1:41" s="25" customFormat="1">
      <c r="A12" s="79">
        <v>6</v>
      </c>
      <c r="B12" s="79" t="s">
        <v>1541</v>
      </c>
      <c r="C12" s="3" t="s">
        <v>1542</v>
      </c>
      <c r="D12" s="4" t="s">
        <v>1543</v>
      </c>
      <c r="E12" s="99"/>
      <c r="F12" s="99"/>
      <c r="G12" s="99"/>
      <c r="H12" s="99" t="s">
        <v>7</v>
      </c>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1</v>
      </c>
      <c r="AL12" s="336">
        <f t="shared" si="4"/>
        <v>0</v>
      </c>
      <c r="AM12" s="143"/>
      <c r="AN12" s="143"/>
      <c r="AO12" s="143"/>
    </row>
    <row r="13" spans="1:41" s="25" customFormat="1">
      <c r="A13" s="79">
        <v>7</v>
      </c>
      <c r="B13" s="79" t="s">
        <v>1544</v>
      </c>
      <c r="C13" s="3" t="s">
        <v>1545</v>
      </c>
      <c r="D13" s="4" t="s">
        <v>14</v>
      </c>
      <c r="E13" s="99"/>
      <c r="F13" s="99"/>
      <c r="G13" s="99"/>
      <c r="H13" s="99" t="s">
        <v>7</v>
      </c>
      <c r="I13" s="99" t="s">
        <v>7</v>
      </c>
      <c r="J13" s="99" t="s">
        <v>7</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c r="AM13" s="143"/>
      <c r="AN13" s="143"/>
      <c r="AO13" s="143"/>
    </row>
    <row r="14" spans="1:41" s="25" customFormat="1">
      <c r="A14" s="79">
        <v>8</v>
      </c>
      <c r="B14" s="79" t="s">
        <v>1546</v>
      </c>
      <c r="C14" s="3" t="s">
        <v>1547</v>
      </c>
      <c r="D14" s="4" t="s">
        <v>14</v>
      </c>
      <c r="E14" s="99"/>
      <c r="F14" s="99"/>
      <c r="G14" s="99"/>
      <c r="H14" s="99" t="s">
        <v>7</v>
      </c>
      <c r="I14" s="99" t="s">
        <v>7</v>
      </c>
      <c r="J14" s="99" t="s">
        <v>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3</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79">
        <v>10</v>
      </c>
      <c r="B16" s="79" t="s">
        <v>1550</v>
      </c>
      <c r="C16" s="3" t="s">
        <v>224</v>
      </c>
      <c r="D16" s="4" t="s">
        <v>1551</v>
      </c>
      <c r="E16" s="99"/>
      <c r="F16" s="99"/>
      <c r="G16" s="99"/>
      <c r="H16" s="99" t="s">
        <v>7</v>
      </c>
      <c r="I16" s="99" t="s">
        <v>7</v>
      </c>
      <c r="J16" s="99" t="s">
        <v>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3</v>
      </c>
      <c r="AL16" s="336">
        <f t="shared" si="4"/>
        <v>0</v>
      </c>
      <c r="AM16" s="143"/>
      <c r="AN16" s="143"/>
      <c r="AO16" s="143"/>
    </row>
    <row r="17" spans="1:41" s="25" customFormat="1">
      <c r="A17" s="79">
        <v>11</v>
      </c>
      <c r="B17" s="79" t="s">
        <v>1552</v>
      </c>
      <c r="C17" s="3" t="s">
        <v>1553</v>
      </c>
      <c r="D17" s="4" t="s">
        <v>103</v>
      </c>
      <c r="E17" s="99"/>
      <c r="F17" s="99"/>
      <c r="G17" s="99"/>
      <c r="H17" s="99" t="s">
        <v>7</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79">
        <v>12</v>
      </c>
      <c r="B18" s="79" t="s">
        <v>1554</v>
      </c>
      <c r="C18" s="3" t="s">
        <v>1521</v>
      </c>
      <c r="D18" s="4" t="s">
        <v>103</v>
      </c>
      <c r="E18" s="99"/>
      <c r="F18" s="99"/>
      <c r="G18" s="99"/>
      <c r="H18" s="99" t="s">
        <v>7</v>
      </c>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t="s">
        <v>7</v>
      </c>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1</v>
      </c>
      <c r="AL20" s="336">
        <f t="shared" si="4"/>
        <v>0</v>
      </c>
      <c r="AM20" s="434"/>
      <c r="AN20" s="435"/>
      <c r="AO20" s="143"/>
    </row>
    <row r="21" spans="1:41" s="25" customFormat="1" ht="21" customHeight="1">
      <c r="A21" s="79">
        <v>15</v>
      </c>
      <c r="B21" s="79" t="s">
        <v>1558</v>
      </c>
      <c r="C21" s="3" t="s">
        <v>1559</v>
      </c>
      <c r="D21" s="4" t="s">
        <v>940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t="s">
        <v>7</v>
      </c>
      <c r="I25" s="99" t="s">
        <v>7</v>
      </c>
      <c r="J25" s="99" t="s">
        <v>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3</v>
      </c>
      <c r="AL25" s="336">
        <f t="shared" si="4"/>
        <v>0</v>
      </c>
      <c r="AM25" s="143"/>
      <c r="AN25" s="143"/>
      <c r="AO25" s="143"/>
    </row>
    <row r="26" spans="1:41" s="25" customFormat="1" ht="21" customHeight="1">
      <c r="A26" s="460" t="s">
        <v>10</v>
      </c>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340">
        <f>SUM(AJ7:AJ25)</f>
        <v>0</v>
      </c>
      <c r="AK26" s="147">
        <f>SUM(AK7:AK25)</f>
        <v>18</v>
      </c>
      <c r="AL26" s="147">
        <f>SUM(AL7:AL25)</f>
        <v>0</v>
      </c>
      <c r="AM26" s="24"/>
      <c r="AN26" s="24"/>
      <c r="AO26" s="24"/>
    </row>
    <row r="27" spans="1:41" s="25" customFormat="1" ht="21" customHeight="1">
      <c r="A27" s="437" t="s">
        <v>2804</v>
      </c>
      <c r="B27" s="438"/>
      <c r="C27" s="438"/>
      <c r="D27" s="438"/>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9"/>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40"/>
      <c r="D29" s="440"/>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0"/>
      <c r="D30" s="440"/>
      <c r="E30" s="440"/>
      <c r="F30" s="440"/>
      <c r="G30" s="440"/>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0"/>
      <c r="D31" s="440"/>
      <c r="E31" s="440"/>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0"/>
      <c r="D32" s="440"/>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A1:P1"/>
    <mergeCell ref="Q1:AL1"/>
    <mergeCell ref="A2:P2"/>
    <mergeCell ref="Q2:AL2"/>
    <mergeCell ref="A3:AL3"/>
    <mergeCell ref="I4:L4"/>
    <mergeCell ref="M4:N4"/>
    <mergeCell ref="O4:Q4"/>
    <mergeCell ref="R4:T4"/>
    <mergeCell ref="AL5:AL6"/>
    <mergeCell ref="AK5:AK6"/>
    <mergeCell ref="B5:B6"/>
    <mergeCell ref="C5:D6"/>
    <mergeCell ref="AJ5:AJ6"/>
    <mergeCell ref="AM20:AN20"/>
    <mergeCell ref="A26:AI26"/>
    <mergeCell ref="A5:A6"/>
    <mergeCell ref="C32:D32"/>
    <mergeCell ref="C31:E31"/>
    <mergeCell ref="A27:AL27"/>
    <mergeCell ref="C29:D29"/>
    <mergeCell ref="C30:G30"/>
  </mergeCells>
  <conditionalFormatting sqref="E6:AI25">
    <cfRule type="expression" dxfId="8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5" workbookViewId="0">
      <selection activeCell="L24" sqref="L24"/>
    </sheetView>
  </sheetViews>
  <sheetFormatPr defaultColWidth="9.375" defaultRowHeight="15.75"/>
  <cols>
    <col min="1" max="1" width="8.625" style="24" customWidth="1"/>
    <col min="2" max="2" width="18.375" style="24" customWidth="1"/>
    <col min="3" max="3" width="24.375" style="24" customWidth="1"/>
    <col min="4" max="4" width="10.125" style="24" customWidth="1"/>
    <col min="5" max="35" width="4" style="24" customWidth="1"/>
    <col min="36" max="38" width="6" style="24" customWidth="1"/>
    <col min="39" max="39" width="10.875" style="24" customWidth="1"/>
    <col min="40" max="40" width="12.125" style="24" customWidth="1"/>
    <col min="41" max="41" width="10.875" style="24" customWidth="1"/>
    <col min="42" max="16384" width="9.375" style="24"/>
  </cols>
  <sheetData>
    <row r="1" spans="1:4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22.5">
      <c r="A3" s="433" t="s">
        <v>1567</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0</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t="s">
        <v>7</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c r="AM10" s="143"/>
      <c r="AN10" s="143"/>
      <c r="AO10" s="143"/>
    </row>
    <row r="11" spans="1:41" s="25" customFormat="1">
      <c r="A11" s="67">
        <v>5</v>
      </c>
      <c r="B11" s="79" t="s">
        <v>1575</v>
      </c>
      <c r="C11" s="3" t="s">
        <v>670</v>
      </c>
      <c r="D11" s="4" t="s">
        <v>70</v>
      </c>
      <c r="E11" s="98"/>
      <c r="F11" s="99"/>
      <c r="G11" s="99"/>
      <c r="H11" s="100"/>
      <c r="I11" s="99" t="s">
        <v>8</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67">
        <v>11</v>
      </c>
      <c r="B17" s="82" t="s">
        <v>1585</v>
      </c>
      <c r="C17" s="83" t="s">
        <v>38</v>
      </c>
      <c r="D17" s="204" t="s">
        <v>28</v>
      </c>
      <c r="E17" s="96"/>
      <c r="F17" s="96"/>
      <c r="G17" s="96"/>
      <c r="H17" s="95"/>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434"/>
      <c r="AN20" s="435"/>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t="s">
        <v>8</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1</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43"/>
      <c r="AN26" s="143"/>
      <c r="AO26" s="143"/>
    </row>
    <row r="27" spans="1:41" s="25" customFormat="1" ht="21" customHeight="1">
      <c r="A27" s="5">
        <v>21</v>
      </c>
      <c r="B27" s="149" t="s">
        <v>1603</v>
      </c>
      <c r="C27" s="3" t="s">
        <v>1604</v>
      </c>
      <c r="D27" s="4" t="s">
        <v>952</v>
      </c>
      <c r="E27" s="96"/>
      <c r="F27" s="96"/>
      <c r="G27" s="96"/>
      <c r="H27" s="95"/>
      <c r="I27" s="96" t="s">
        <v>8</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1</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43"/>
      <c r="AN29" s="143"/>
      <c r="AO29" s="143"/>
    </row>
    <row r="30" spans="1:41" s="25" customFormat="1" ht="21" customHeight="1">
      <c r="A30" s="5">
        <v>24</v>
      </c>
      <c r="B30" s="149" t="s">
        <v>1609</v>
      </c>
      <c r="C30" s="3" t="s">
        <v>1610</v>
      </c>
      <c r="D30" s="4" t="s">
        <v>1264</v>
      </c>
      <c r="E30" s="150"/>
      <c r="F30" s="96"/>
      <c r="G30" s="96"/>
      <c r="H30" s="95"/>
      <c r="I30" s="96" t="s">
        <v>6</v>
      </c>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43"/>
      <c r="AN31" s="143"/>
      <c r="AO31" s="143"/>
    </row>
    <row r="32" spans="1:41" s="25" customFormat="1" ht="21" customHeight="1">
      <c r="A32" s="5">
        <v>26</v>
      </c>
      <c r="B32" s="149" t="s">
        <v>1613</v>
      </c>
      <c r="C32" s="3" t="s">
        <v>1614</v>
      </c>
      <c r="D32" s="4" t="s">
        <v>1093</v>
      </c>
      <c r="E32" s="150"/>
      <c r="F32" s="96"/>
      <c r="G32" s="96"/>
      <c r="H32" s="95"/>
      <c r="I32" s="96" t="s">
        <v>6</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43"/>
      <c r="AN32" s="143"/>
      <c r="AO32" s="143"/>
    </row>
    <row r="33" spans="1:41" s="25" customFormat="1" ht="21" customHeight="1">
      <c r="A33" s="436" t="s">
        <v>10</v>
      </c>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19">
        <f>SUM(AJ7:AJ32)</f>
        <v>2</v>
      </c>
      <c r="AK33" s="19">
        <f>SUM(AK7:AK32)</f>
        <v>1</v>
      </c>
      <c r="AL33" s="19">
        <f>SUM(AL7:AL32)</f>
        <v>3</v>
      </c>
      <c r="AM33" s="24"/>
      <c r="AN33" s="24"/>
      <c r="AO33" s="24"/>
    </row>
    <row r="34" spans="1:41" s="25" customFormat="1" ht="21" customHeight="1">
      <c r="A34" s="437" t="s">
        <v>2804</v>
      </c>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9"/>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0"/>
      <c r="D36" s="440"/>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40"/>
      <c r="D37" s="440"/>
      <c r="E37" s="440"/>
      <c r="F37" s="440"/>
      <c r="G37" s="440"/>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40"/>
      <c r="D38" s="440"/>
      <c r="E38" s="440"/>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0"/>
      <c r="D39" s="440"/>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AM20:AN20"/>
    <mergeCell ref="A33:AI33"/>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9:D39"/>
    <mergeCell ref="C38:E38"/>
    <mergeCell ref="A34:AL34"/>
    <mergeCell ref="C36:D36"/>
    <mergeCell ref="C37:G37"/>
  </mergeCells>
  <conditionalFormatting sqref="E6:AI32">
    <cfRule type="expression" dxfId="8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topLeftCell="A8" workbookViewId="0">
      <selection activeCell="J13" sqref="J13"/>
    </sheetView>
  </sheetViews>
  <sheetFormatPr defaultColWidth="9.375" defaultRowHeight="15.75"/>
  <cols>
    <col min="1" max="1" width="7.625" style="24" customWidth="1"/>
    <col min="2" max="2" width="16.875" style="24" customWidth="1"/>
    <col min="3" max="3" width="27.5" style="24" customWidth="1"/>
    <col min="4" max="4" width="9.125" style="24" customWidth="1"/>
    <col min="5" max="35" width="4" style="24" customWidth="1"/>
    <col min="36" max="38" width="5.875" style="24" customWidth="1"/>
    <col min="39" max="39" width="10.875" style="24" customWidth="1"/>
    <col min="40" max="40" width="12.125" style="24" customWidth="1"/>
    <col min="41" max="41" width="10.875" style="24" customWidth="1"/>
    <col min="42" max="16384" width="9.375" style="24"/>
  </cols>
  <sheetData>
    <row r="1" spans="1:4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22.5">
      <c r="A3" s="433" t="s">
        <v>1653</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16.5">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16.5">
      <c r="A8" s="45">
        <v>2</v>
      </c>
      <c r="B8" s="39" t="s">
        <v>1656</v>
      </c>
      <c r="C8" s="71" t="s">
        <v>1657</v>
      </c>
      <c r="D8" s="72" t="s">
        <v>388</v>
      </c>
      <c r="E8" s="87"/>
      <c r="F8" s="86"/>
      <c r="G8" s="86"/>
      <c r="H8" s="88"/>
      <c r="I8" s="86"/>
      <c r="J8" s="86"/>
      <c r="K8" s="86"/>
      <c r="L8" s="86"/>
      <c r="M8" s="86"/>
      <c r="N8" s="86"/>
      <c r="O8" s="86"/>
      <c r="P8" s="86"/>
      <c r="Q8" s="86"/>
      <c r="R8" s="86"/>
      <c r="S8" s="86"/>
      <c r="T8" s="86"/>
      <c r="U8" s="86"/>
      <c r="V8" s="86"/>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53"/>
      <c r="AN8" s="153"/>
      <c r="AO8" s="153"/>
    </row>
    <row r="9" spans="1:41" s="25" customFormat="1" ht="16.5">
      <c r="A9" s="45">
        <v>3</v>
      </c>
      <c r="B9" s="39" t="s">
        <v>1658</v>
      </c>
      <c r="C9" s="71" t="s">
        <v>980</v>
      </c>
      <c r="D9" s="72" t="s">
        <v>1659</v>
      </c>
      <c r="E9" s="87"/>
      <c r="F9" s="86"/>
      <c r="G9" s="86"/>
      <c r="H9" s="88" t="s">
        <v>7</v>
      </c>
      <c r="I9" s="86" t="s">
        <v>7</v>
      </c>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2</v>
      </c>
      <c r="AL9" s="336">
        <f t="shared" si="4"/>
        <v>0</v>
      </c>
      <c r="AM9" s="153"/>
      <c r="AN9" s="153"/>
      <c r="AO9" s="153"/>
    </row>
    <row r="10" spans="1:41" s="25" customFormat="1" ht="16.5">
      <c r="A10" s="45">
        <v>4</v>
      </c>
      <c r="B10" s="39" t="s">
        <v>1660</v>
      </c>
      <c r="C10" s="71" t="s">
        <v>1661</v>
      </c>
      <c r="D10" s="72" t="s">
        <v>1662</v>
      </c>
      <c r="E10" s="87"/>
      <c r="F10" s="86"/>
      <c r="G10" s="86"/>
      <c r="H10" s="88" t="s">
        <v>8</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1</v>
      </c>
      <c r="AM10" s="153"/>
      <c r="AN10" s="153"/>
      <c r="AO10" s="153"/>
    </row>
    <row r="11" spans="1:41" s="25" customFormat="1" ht="16.5">
      <c r="A11" s="45">
        <v>5</v>
      </c>
      <c r="B11" s="39" t="s">
        <v>1663</v>
      </c>
      <c r="C11" s="71" t="s">
        <v>1664</v>
      </c>
      <c r="D11" s="72" t="s">
        <v>1665</v>
      </c>
      <c r="E11" s="211"/>
      <c r="F11" s="212"/>
      <c r="G11" s="212"/>
      <c r="H11" s="88"/>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0</v>
      </c>
      <c r="AM11" s="153"/>
      <c r="AN11" s="153"/>
      <c r="AO11" s="153"/>
    </row>
    <row r="12" spans="1:41" s="25" customFormat="1" ht="16.5">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ht="16.5">
      <c r="A13" s="45">
        <v>7</v>
      </c>
      <c r="B13" s="39" t="s">
        <v>1670</v>
      </c>
      <c r="C13" s="71" t="s">
        <v>1671</v>
      </c>
      <c r="D13" s="72" t="s">
        <v>1188</v>
      </c>
      <c r="E13" s="87"/>
      <c r="F13" s="86"/>
      <c r="G13" s="86"/>
      <c r="H13" s="88"/>
      <c r="I13" s="86"/>
      <c r="J13" s="86" t="s">
        <v>7</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1</v>
      </c>
      <c r="AL13" s="336">
        <f t="shared" si="4"/>
        <v>0</v>
      </c>
      <c r="AM13" s="153"/>
      <c r="AN13" s="153"/>
      <c r="AO13" s="153"/>
    </row>
    <row r="14" spans="1:41" s="25" customFormat="1" ht="16.5">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ht="16.5">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ht="16.5">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c r="AM17" s="434"/>
      <c r="AN17" s="435"/>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1</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t="s">
        <v>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t="s">
        <v>8</v>
      </c>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1</v>
      </c>
      <c r="AM27" s="153"/>
      <c r="AN27" s="153"/>
      <c r="AO27" s="153"/>
    </row>
    <row r="28" spans="1:41" s="25" customFormat="1" ht="21" customHeight="1">
      <c r="A28" s="45">
        <v>22</v>
      </c>
      <c r="B28" s="39" t="s">
        <v>1699</v>
      </c>
      <c r="C28" s="71" t="s">
        <v>1700</v>
      </c>
      <c r="D28" s="72" t="s">
        <v>1701</v>
      </c>
      <c r="E28" s="98"/>
      <c r="F28" s="99"/>
      <c r="G28" s="99"/>
      <c r="H28" s="99" t="s">
        <v>7</v>
      </c>
      <c r="I28" s="99"/>
      <c r="J28" s="99" t="s">
        <v>6</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1</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87" t="s">
        <v>2799</v>
      </c>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9"/>
      <c r="AJ30" s="19">
        <f t="shared" si="2"/>
        <v>0</v>
      </c>
      <c r="AK30" s="336">
        <f t="shared" si="3"/>
        <v>0</v>
      </c>
      <c r="AL30" s="336">
        <f t="shared" si="4"/>
        <v>0</v>
      </c>
      <c r="AM30" s="153"/>
      <c r="AN30" s="153"/>
      <c r="AO30" s="153"/>
    </row>
    <row r="31" spans="1:41" s="25" customFormat="1" ht="16.5" hidden="1">
      <c r="A31" s="45">
        <v>25</v>
      </c>
      <c r="B31" s="39" t="s">
        <v>1668</v>
      </c>
      <c r="C31" s="71" t="s">
        <v>1669</v>
      </c>
      <c r="D31" s="72" t="s">
        <v>15</v>
      </c>
      <c r="E31" s="490"/>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2"/>
      <c r="AJ31" s="19">
        <f t="shared" si="2"/>
        <v>0</v>
      </c>
      <c r="AK31" s="336">
        <f t="shared" si="3"/>
        <v>0</v>
      </c>
      <c r="AL31" s="336">
        <f t="shared" si="4"/>
        <v>0</v>
      </c>
      <c r="AM31" s="153"/>
      <c r="AN31" s="153"/>
      <c r="AO31" s="153"/>
    </row>
    <row r="32" spans="1:41" s="25" customFormat="1" ht="21" customHeight="1">
      <c r="A32" s="486" t="s">
        <v>10</v>
      </c>
      <c r="B32" s="486"/>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147">
        <f>SUM(AJ7:AJ29)</f>
        <v>5</v>
      </c>
      <c r="AK32" s="147">
        <f>SUM(AK7:AK29)</f>
        <v>4</v>
      </c>
      <c r="AL32" s="147">
        <f>SUM(AL7:AL29)</f>
        <v>3</v>
      </c>
      <c r="AM32" s="24"/>
      <c r="AN32" s="24"/>
    </row>
    <row r="33" spans="1:39" s="25" customFormat="1" ht="21" customHeight="1">
      <c r="A33" s="437" t="s">
        <v>2804</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9"/>
      <c r="AM33" s="338"/>
    </row>
    <row r="34" spans="1:39">
      <c r="C34" s="440"/>
      <c r="D34" s="440"/>
      <c r="E34" s="440"/>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40"/>
      <c r="D35" s="440"/>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 ref="A1:P1"/>
    <mergeCell ref="Q1:AL1"/>
    <mergeCell ref="A2:P2"/>
    <mergeCell ref="Q2:AL2"/>
    <mergeCell ref="A3:AL3"/>
  </mergeCells>
  <conditionalFormatting sqref="E6:AI29 E30">
    <cfRule type="expression" dxfId="80"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7" workbookViewId="0">
      <selection activeCell="J10" sqref="J10"/>
    </sheetView>
  </sheetViews>
  <sheetFormatPr defaultRowHeight="12"/>
  <cols>
    <col min="1" max="1" width="6.875" customWidth="1"/>
    <col min="2" max="2" width="16.625" customWidth="1"/>
    <col min="3" max="3" width="22.5" customWidth="1"/>
    <col min="4" max="4" width="9" customWidth="1"/>
    <col min="5" max="35" width="4.125" customWidth="1"/>
    <col min="36" max="38" width="6" customWidth="1"/>
    <col min="39" max="39" width="10.875" customWidth="1"/>
    <col min="40" max="40" width="12.125" customWidth="1"/>
    <col min="41" max="41" width="10.875" customWidth="1"/>
  </cols>
  <sheetData>
    <row r="1" spans="1:41" s="24" customFormat="1" ht="15.75">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s="24" customFormat="1" ht="15.75">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s="24" customFormat="1" ht="22.5">
      <c r="A3" s="433" t="s">
        <v>1705</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0</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t="s">
        <v>7</v>
      </c>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1</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t="s">
        <v>7</v>
      </c>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1</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493"/>
      <c r="AN21" s="494"/>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t="s">
        <v>6</v>
      </c>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1</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t="s">
        <v>7</v>
      </c>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0</v>
      </c>
      <c r="AK28" s="336">
        <f t="shared" si="3"/>
        <v>1</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t="s">
        <v>7</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1</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48" t="s">
        <v>10</v>
      </c>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114">
        <f>SUM(AJ7:AJ35)</f>
        <v>1</v>
      </c>
      <c r="AK36" s="114">
        <f>SUM(AK7:AK35)</f>
        <v>4</v>
      </c>
      <c r="AL36" s="114">
        <f>SUM(AL7:AL35)</f>
        <v>0</v>
      </c>
      <c r="AM36" s="16"/>
      <c r="AN36"/>
      <c r="AO36"/>
    </row>
    <row r="37" spans="1:41" s="25" customFormat="1" ht="21" customHeight="1">
      <c r="A37" s="437" t="s">
        <v>2804</v>
      </c>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9"/>
      <c r="AM37" s="338"/>
      <c r="AN37" s="338"/>
    </row>
    <row r="38" spans="1:41" ht="19.5">
      <c r="C38" s="440"/>
      <c r="D38" s="440"/>
      <c r="E38" s="440"/>
      <c r="F38" s="440"/>
      <c r="G38" s="440"/>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0"/>
      <c r="D39" s="440"/>
      <c r="E39" s="440"/>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0"/>
      <c r="D40" s="440"/>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C38:G38"/>
    <mergeCell ref="C39:E39"/>
    <mergeCell ref="A36:AI36"/>
    <mergeCell ref="A5:A6"/>
    <mergeCell ref="A37:AL37"/>
    <mergeCell ref="B5:B6"/>
    <mergeCell ref="C5:D6"/>
    <mergeCell ref="A1:P1"/>
    <mergeCell ref="Q1:AL1"/>
    <mergeCell ref="A2:P2"/>
    <mergeCell ref="Q2:AL2"/>
    <mergeCell ref="A3:AL3"/>
    <mergeCell ref="AM21:AN21"/>
    <mergeCell ref="I4:L4"/>
    <mergeCell ref="M4:N4"/>
    <mergeCell ref="O4:Q4"/>
    <mergeCell ref="R4:T4"/>
    <mergeCell ref="AL5:AL6"/>
    <mergeCell ref="AJ5:AJ6"/>
    <mergeCell ref="AK5:AK6"/>
  </mergeCells>
  <conditionalFormatting sqref="E6:AI35">
    <cfRule type="expression" dxfId="7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workbookViewId="0">
      <selection activeCell="J14" sqref="J14"/>
    </sheetView>
  </sheetViews>
  <sheetFormatPr defaultRowHeight="15"/>
  <cols>
    <col min="1" max="1" width="6.125" customWidth="1"/>
    <col min="2" max="2" width="15.125" style="221" customWidth="1"/>
    <col min="3" max="3" width="22" customWidth="1"/>
    <col min="4" max="4" width="9.5" customWidth="1"/>
    <col min="5" max="35" width="4.125" customWidth="1"/>
    <col min="36" max="38" width="6.875" customWidth="1"/>
  </cols>
  <sheetData>
    <row r="1" spans="1:41" s="24" customFormat="1"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s="24" customFormat="1"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s="24" customFormat="1" ht="23.1" customHeight="1">
      <c r="A3" s="433" t="s">
        <v>1751</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t="s">
        <v>6</v>
      </c>
      <c r="K13" s="136"/>
      <c r="L13" s="136"/>
      <c r="M13" s="136"/>
      <c r="N13" s="136"/>
      <c r="O13" s="136"/>
      <c r="P13" s="185"/>
      <c r="Q13" s="136"/>
      <c r="R13" s="136"/>
      <c r="S13" s="136"/>
      <c r="T13" s="136"/>
      <c r="U13" s="136"/>
      <c r="V13" s="136"/>
      <c r="W13" s="136"/>
      <c r="X13" s="136"/>
      <c r="Y13" s="136"/>
      <c r="Z13" s="136"/>
      <c r="AA13" s="136"/>
      <c r="AB13" s="136"/>
      <c r="AC13" s="136"/>
      <c r="AD13" s="136"/>
      <c r="AE13" s="136"/>
      <c r="AF13" s="136"/>
      <c r="AG13" s="136"/>
      <c r="AH13" s="136"/>
      <c r="AI13" s="136"/>
      <c r="AJ13" s="19">
        <f t="shared" si="2"/>
        <v>1</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t="s">
        <v>7</v>
      </c>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1</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493"/>
      <c r="AN20" s="494"/>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495" t="s">
        <v>2799</v>
      </c>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7"/>
      <c r="AJ32" s="19">
        <f t="shared" si="2"/>
        <v>0</v>
      </c>
      <c r="AK32" s="336">
        <f t="shared" si="3"/>
        <v>0</v>
      </c>
      <c r="AL32" s="336">
        <f t="shared" si="4"/>
        <v>0</v>
      </c>
      <c r="AM32" s="12"/>
      <c r="AN32" s="12"/>
      <c r="AO32" s="12"/>
    </row>
    <row r="33" spans="1:41" ht="21" hidden="1" customHeight="1">
      <c r="A33" s="5">
        <v>27</v>
      </c>
      <c r="B33" s="178" t="s">
        <v>958</v>
      </c>
      <c r="C33" s="179" t="s">
        <v>959</v>
      </c>
      <c r="D33" s="160" t="s">
        <v>960</v>
      </c>
      <c r="E33" s="498"/>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500"/>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498"/>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500"/>
      <c r="AJ34" s="19">
        <f t="shared" si="2"/>
        <v>0</v>
      </c>
      <c r="AK34" s="336">
        <f t="shared" si="3"/>
        <v>0</v>
      </c>
      <c r="AL34" s="336">
        <f t="shared" si="4"/>
        <v>0</v>
      </c>
      <c r="AM34" s="12"/>
      <c r="AN34" s="12"/>
      <c r="AO34" s="12"/>
    </row>
    <row r="35" spans="1:41" ht="21" hidden="1" customHeight="1">
      <c r="A35" s="5">
        <v>29</v>
      </c>
      <c r="B35" s="178" t="s">
        <v>1800</v>
      </c>
      <c r="C35" s="179" t="s">
        <v>1801</v>
      </c>
      <c r="D35" s="160" t="s">
        <v>36</v>
      </c>
      <c r="E35" s="498"/>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500"/>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501"/>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3"/>
      <c r="AJ36" s="19">
        <f t="shared" si="2"/>
        <v>0</v>
      </c>
      <c r="AK36" s="336">
        <f t="shared" si="3"/>
        <v>0</v>
      </c>
      <c r="AL36" s="336">
        <f t="shared" si="4"/>
        <v>0</v>
      </c>
      <c r="AM36" s="12"/>
      <c r="AN36" s="12"/>
      <c r="AO36" s="12"/>
    </row>
    <row r="37" spans="1:41" ht="21" customHeight="1">
      <c r="A37" s="448" t="s">
        <v>10</v>
      </c>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19">
        <f>SUM(AJ7:AJ35)</f>
        <v>1</v>
      </c>
      <c r="AK37" s="19">
        <f>SUM(AK7:AK35)</f>
        <v>1</v>
      </c>
      <c r="AL37" s="19">
        <f>SUM(AL7:AL35)</f>
        <v>0</v>
      </c>
    </row>
    <row r="38" spans="1:41" s="25" customFormat="1" ht="21" customHeight="1">
      <c r="A38" s="437" t="s">
        <v>2804</v>
      </c>
      <c r="B38" s="438"/>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9"/>
      <c r="AM38" s="338"/>
      <c r="AN38" s="338"/>
    </row>
  </sheetData>
  <mergeCells count="19">
    <mergeCell ref="AM20:AN20"/>
    <mergeCell ref="A37:AI37"/>
    <mergeCell ref="E32:AI36"/>
    <mergeCell ref="A38:AL38"/>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1 E32">
    <cfRule type="expression" dxfId="7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zoomScale="70" zoomScaleNormal="70" workbookViewId="0">
      <selection activeCell="K19" sqref="K19"/>
    </sheetView>
  </sheetViews>
  <sheetFormatPr defaultColWidth="9.375" defaultRowHeight="15.75"/>
  <cols>
    <col min="1" max="1" width="6.375" style="24" customWidth="1"/>
    <col min="2" max="2" width="17" style="24" customWidth="1"/>
    <col min="3" max="3" width="29.125" style="24" customWidth="1"/>
    <col min="4" max="4" width="9.625" style="24" customWidth="1"/>
    <col min="5" max="35" width="3.875"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35.25" customHeight="1">
      <c r="A3" s="433" t="s">
        <v>1804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222"/>
      <c r="AJ10" s="19">
        <f t="shared" si="2"/>
        <v>0</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t="s">
        <v>6</v>
      </c>
      <c r="L13" s="96"/>
      <c r="M13" s="96"/>
      <c r="N13" s="96"/>
      <c r="O13" s="96"/>
      <c r="P13" s="96"/>
      <c r="Q13" s="96"/>
      <c r="R13" s="96"/>
      <c r="S13" s="96"/>
      <c r="T13" s="96"/>
      <c r="U13" s="96"/>
      <c r="V13" s="96"/>
      <c r="W13" s="96"/>
      <c r="X13" s="96"/>
      <c r="Y13" s="96"/>
      <c r="Z13" s="96"/>
      <c r="AA13" s="96"/>
      <c r="AB13" s="96"/>
      <c r="AC13" s="96"/>
      <c r="AD13" s="96"/>
      <c r="AE13" s="96"/>
      <c r="AF13" s="96"/>
      <c r="AG13" s="96"/>
      <c r="AH13" s="96"/>
      <c r="AI13" s="222"/>
      <c r="AJ13" s="19">
        <f t="shared" si="2"/>
        <v>2</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t="s">
        <v>7</v>
      </c>
      <c r="L19" s="96"/>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1</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34"/>
      <c r="AN20" s="435"/>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96"/>
      <c r="AI22" s="225"/>
      <c r="AJ22" s="19">
        <f t="shared" si="2"/>
        <v>0</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222"/>
      <c r="AJ25" s="19">
        <f t="shared" si="2"/>
        <v>0</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222"/>
      <c r="AJ26" s="19">
        <f t="shared" si="2"/>
        <v>0</v>
      </c>
      <c r="AK26" s="336">
        <f t="shared" si="3"/>
        <v>0</v>
      </c>
      <c r="AL26" s="336">
        <f t="shared" si="4"/>
        <v>0</v>
      </c>
      <c r="AM26" s="153"/>
      <c r="AN26" s="153"/>
      <c r="AO26" s="153"/>
    </row>
    <row r="27" spans="1:41" s="25" customFormat="1" ht="21" customHeight="1">
      <c r="A27" s="504" t="s">
        <v>10</v>
      </c>
      <c r="B27" s="505"/>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6"/>
      <c r="AJ27" s="226">
        <f>SUM(AJ7:AJ26)</f>
        <v>2</v>
      </c>
      <c r="AK27" s="226">
        <f>SUM(AK7:AK26)</f>
        <v>2</v>
      </c>
      <c r="AL27" s="226">
        <f>SUM(AL7:AL26)</f>
        <v>0</v>
      </c>
    </row>
    <row r="28" spans="1:41" s="25" customFormat="1" ht="21" customHeight="1">
      <c r="A28" s="437" t="s">
        <v>2804</v>
      </c>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39"/>
      <c r="AM28" s="338"/>
    </row>
    <row r="29" spans="1:41" s="25" customFormat="1">
      <c r="A29" s="24"/>
      <c r="B29" s="24"/>
      <c r="C29" s="440"/>
      <c r="D29" s="440"/>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40"/>
      <c r="D30" s="440"/>
      <c r="E30" s="440"/>
      <c r="F30" s="440"/>
      <c r="G30" s="440"/>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40"/>
      <c r="D31" s="440"/>
      <c r="E31" s="440"/>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40"/>
      <c r="D32" s="440"/>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K5:AK6"/>
    <mergeCell ref="C32:D32"/>
    <mergeCell ref="C29:D29"/>
    <mergeCell ref="C30:G30"/>
    <mergeCell ref="C31:E31"/>
    <mergeCell ref="A27:AI27"/>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6">
    <cfRule type="expression" dxfId="7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zoomScale="70" zoomScaleNormal="70" workbookViewId="0">
      <selection activeCell="H31" sqref="H31"/>
    </sheetView>
  </sheetViews>
  <sheetFormatPr defaultColWidth="9.375" defaultRowHeight="15.75"/>
  <cols>
    <col min="1" max="1" width="7.125" style="24" customWidth="1"/>
    <col min="2" max="2" width="17.125" style="24" customWidth="1"/>
    <col min="3" max="3" width="26.5" style="24" customWidth="1"/>
    <col min="4" max="4" width="9.875" style="24" customWidth="1"/>
    <col min="5" max="35" width="4" style="24" customWidth="1"/>
    <col min="36" max="36" width="4.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22.5">
      <c r="A3" s="433" t="s">
        <v>1839</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33" customFormat="1" ht="16.5">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ht="16.5">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ht="16.5">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ht="16.5">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ht="16.5">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ht="16.5">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ht="16.5">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ht="16.5">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ht="16.5">
      <c r="A15" s="227">
        <v>9</v>
      </c>
      <c r="B15" s="73" t="s">
        <v>1852</v>
      </c>
      <c r="C15" s="74" t="s">
        <v>1853</v>
      </c>
      <c r="D15" s="75" t="s">
        <v>92</v>
      </c>
      <c r="E15" s="228"/>
      <c r="F15" s="224" t="s">
        <v>6</v>
      </c>
      <c r="G15" s="224"/>
      <c r="H15" s="224" t="s">
        <v>6</v>
      </c>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0</v>
      </c>
      <c r="AM15" s="232"/>
      <c r="AN15" s="232"/>
      <c r="AO15" s="232"/>
    </row>
    <row r="16" spans="1:41" s="233" customFormat="1" ht="16.5">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ht="16.5">
      <c r="A17" s="227">
        <v>11</v>
      </c>
      <c r="B17" s="73" t="s">
        <v>1855</v>
      </c>
      <c r="C17" s="74" t="s">
        <v>1856</v>
      </c>
      <c r="D17" s="75" t="s">
        <v>1183</v>
      </c>
      <c r="E17" s="228"/>
      <c r="F17" s="224" t="s">
        <v>6</v>
      </c>
      <c r="G17" s="224"/>
      <c r="H17" s="224" t="s">
        <v>6</v>
      </c>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0</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c r="M19" s="234"/>
      <c r="N19" s="234"/>
      <c r="O19" s="234"/>
      <c r="P19" s="234"/>
      <c r="Q19" s="234"/>
      <c r="R19" s="234"/>
      <c r="S19" s="234"/>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0</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507"/>
      <c r="AN20" s="508"/>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1</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0</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0</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2</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36" t="s">
        <v>10</v>
      </c>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19">
        <f>SUM(AJ7:AJ32)</f>
        <v>13</v>
      </c>
      <c r="AK33" s="19">
        <f>SUM(AK7:AK32)</f>
        <v>0</v>
      </c>
      <c r="AL33" s="19">
        <f>SUM(AL7:AL32)</f>
        <v>2</v>
      </c>
      <c r="AM33" s="24"/>
      <c r="AN33" s="24"/>
      <c r="AO33" s="24"/>
    </row>
    <row r="34" spans="1:41" s="25" customFormat="1" ht="21" customHeight="1">
      <c r="A34" s="437" t="s">
        <v>2804</v>
      </c>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9"/>
      <c r="AM34" s="338"/>
      <c r="AN34" s="338"/>
    </row>
    <row r="35" spans="1:41">
      <c r="C35" s="440"/>
      <c r="D35" s="440"/>
      <c r="E35" s="440"/>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0"/>
      <c r="D36" s="440"/>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C36:D36"/>
    <mergeCell ref="C35:E35"/>
    <mergeCell ref="A33:AI33"/>
    <mergeCell ref="A5:A6"/>
    <mergeCell ref="A34:AL34"/>
    <mergeCell ref="B5:B6"/>
    <mergeCell ref="C5:D6"/>
    <mergeCell ref="A1:P1"/>
    <mergeCell ref="Q1:AL1"/>
    <mergeCell ref="A2:P2"/>
    <mergeCell ref="Q2:AL2"/>
    <mergeCell ref="A3:AL3"/>
    <mergeCell ref="AM20:AN20"/>
    <mergeCell ref="I4:L4"/>
    <mergeCell ref="M4:N4"/>
    <mergeCell ref="O4:Q4"/>
    <mergeCell ref="R4:T4"/>
    <mergeCell ref="AL5:AL6"/>
    <mergeCell ref="AJ5:AJ6"/>
    <mergeCell ref="AK5:AK6"/>
  </mergeCells>
  <conditionalFormatting sqref="E6:AI32">
    <cfRule type="expression" dxfId="6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3" workbookViewId="0">
      <selection activeCell="J17" sqref="J17"/>
    </sheetView>
  </sheetViews>
  <sheetFormatPr defaultColWidth="9.375" defaultRowHeight="15.75"/>
  <cols>
    <col min="1" max="1" width="7.125" style="24" customWidth="1"/>
    <col min="2" max="2" width="17.875" style="24" customWidth="1"/>
    <col min="3" max="3" width="23.625" style="24" customWidth="1"/>
    <col min="4" max="4" width="10" style="24" customWidth="1"/>
    <col min="5" max="35" width="3.875" style="24" customWidth="1"/>
    <col min="36" max="38" width="7.625" style="24" customWidth="1"/>
    <col min="39" max="39" width="10.875" style="24" customWidth="1"/>
    <col min="40" max="40" width="12.125" style="24" customWidth="1"/>
    <col min="41" max="41" width="10.875" style="24" customWidth="1"/>
    <col min="42" max="16384" width="9.375" style="24"/>
  </cols>
  <sheetData>
    <row r="1" spans="1:4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22.5">
      <c r="A3" s="433" t="s">
        <v>1884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16.5">
      <c r="A7" s="5">
        <v>1</v>
      </c>
      <c r="B7" s="39">
        <v>2010080054</v>
      </c>
      <c r="C7" s="40" t="s">
        <v>612</v>
      </c>
      <c r="D7" s="41" t="s">
        <v>37</v>
      </c>
      <c r="E7" s="150"/>
      <c r="F7" s="96"/>
      <c r="G7" s="96"/>
      <c r="H7" s="96"/>
      <c r="I7" s="96" t="s">
        <v>7</v>
      </c>
      <c r="J7" s="96" t="s">
        <v>6</v>
      </c>
      <c r="K7" s="96"/>
      <c r="L7" s="96"/>
      <c r="M7" s="96"/>
      <c r="N7" s="96"/>
      <c r="O7" s="96"/>
      <c r="P7" s="96"/>
      <c r="Q7" s="96"/>
      <c r="R7" s="96"/>
      <c r="S7" s="96"/>
      <c r="T7" s="96"/>
      <c r="U7" s="96"/>
      <c r="V7" s="96"/>
      <c r="W7" s="96"/>
      <c r="X7" s="96"/>
      <c r="Y7" s="96"/>
      <c r="Z7" s="96"/>
      <c r="AA7" s="96"/>
      <c r="AB7" s="96"/>
      <c r="AC7" s="96"/>
      <c r="AD7" s="96"/>
      <c r="AE7" s="96"/>
      <c r="AF7" s="96"/>
      <c r="AG7" s="96"/>
      <c r="AH7" s="96"/>
      <c r="AI7" s="96"/>
      <c r="AJ7" s="19">
        <f t="shared" ref="AJ7:AJ27" si="2">COUNTIF(E7:AI7,"K")+2*COUNTIF(E7:AI7,"2K")+COUNTIF(E7:AI7,"TK")+COUNTIF(E7:AI7,"KT")+COUNTIF(E7:AI7,"PK")+COUNTIF(E7:AI7,"KP")+2*COUNTIF(E7:AI7,"K2")</f>
        <v>1</v>
      </c>
      <c r="AK7" s="336">
        <f t="shared" ref="AK7:AK27" si="3">COUNTIF(F7:AJ7,"P")+2*COUNTIF(F7:AJ7,"2P")+COUNTIF(F7:AJ7,"TP")+COUNTIF(F7:AJ7,"PT")+COUNTIF(F7:AJ7,"PK")+COUNTIF(F7:AJ7,"KP")+2*COUNTIF(F7:AJ7,"P2")</f>
        <v>1</v>
      </c>
      <c r="AL7" s="336">
        <f t="shared" ref="AL7:AL27" si="4">COUNTIF(E7:AI7,"T")+2*COUNTIF(E7:AI7,"2T")+2*COUNTIF(E7:AI7,"T2")+COUNTIF(E7:AI7,"PT")+COUNTIF(E7:AI7,"TP")</f>
        <v>0</v>
      </c>
      <c r="AM7" s="153"/>
      <c r="AN7" s="153"/>
      <c r="AO7" s="153"/>
    </row>
    <row r="8" spans="1:41" s="25" customFormat="1" ht="16.5">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ht="16.5">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16.5">
      <c r="A10" s="5">
        <v>4</v>
      </c>
      <c r="B10" s="39" t="s">
        <v>1891</v>
      </c>
      <c r="C10" s="40" t="s">
        <v>57</v>
      </c>
      <c r="D10" s="41" t="s">
        <v>1543</v>
      </c>
      <c r="E10" s="150"/>
      <c r="F10" s="96"/>
      <c r="G10" s="96"/>
      <c r="H10" s="96"/>
      <c r="I10" s="96" t="s">
        <v>6</v>
      </c>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16.5">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ht="16.5">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16.5">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ht="16.5">
      <c r="A14" s="5">
        <v>8</v>
      </c>
      <c r="B14" s="39">
        <v>2010100033</v>
      </c>
      <c r="C14" s="40" t="s">
        <v>1895</v>
      </c>
      <c r="D14" s="41" t="s">
        <v>94</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33" customFormat="1" ht="16.5">
      <c r="A15" s="5">
        <v>9</v>
      </c>
      <c r="B15" s="39" t="s">
        <v>1896</v>
      </c>
      <c r="C15" s="40" t="s">
        <v>133</v>
      </c>
      <c r="D15" s="41" t="s">
        <v>744</v>
      </c>
      <c r="E15" s="150"/>
      <c r="F15" s="96"/>
      <c r="G15" s="96"/>
      <c r="H15" s="96" t="s">
        <v>7</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t="s">
        <v>6</v>
      </c>
      <c r="J17" s="151" t="s">
        <v>6</v>
      </c>
      <c r="K17" s="151"/>
      <c r="L17" s="151"/>
      <c r="M17" s="151"/>
      <c r="N17" s="151"/>
      <c r="O17" s="151"/>
      <c r="P17" s="151"/>
      <c r="Q17" s="151"/>
      <c r="R17" s="151"/>
      <c r="S17" s="151"/>
      <c r="T17" s="151"/>
      <c r="U17" s="151"/>
      <c r="V17" s="151"/>
      <c r="W17" s="69"/>
      <c r="X17" s="151"/>
      <c r="Y17" s="151"/>
      <c r="Z17" s="151"/>
      <c r="AA17" s="151"/>
      <c r="AB17" s="151"/>
      <c r="AC17" s="151"/>
      <c r="AD17" s="151"/>
      <c r="AE17" s="151"/>
      <c r="AF17" s="151"/>
      <c r="AG17" s="151"/>
      <c r="AH17" s="151"/>
      <c r="AI17" s="151"/>
      <c r="AJ17" s="19">
        <f t="shared" si="2"/>
        <v>3</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t="s">
        <v>7</v>
      </c>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t="s">
        <v>6</v>
      </c>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3"/>
      <c r="AN27" s="153"/>
      <c r="AO27" s="153"/>
    </row>
    <row r="28" spans="1:41" s="25" customFormat="1" ht="16.5">
      <c r="A28" s="5">
        <v>22</v>
      </c>
      <c r="B28" s="39" t="s">
        <v>1888</v>
      </c>
      <c r="C28" s="40" t="s">
        <v>1889</v>
      </c>
      <c r="D28" s="41" t="s">
        <v>1890</v>
      </c>
      <c r="E28" s="509" t="s">
        <v>2799</v>
      </c>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1"/>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12"/>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4"/>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34"/>
      <c r="AN29" s="435"/>
      <c r="AO29" s="153"/>
    </row>
    <row r="30" spans="1:41" s="25" customFormat="1" ht="16.5">
      <c r="A30" s="5">
        <v>24</v>
      </c>
      <c r="B30" s="39" t="s">
        <v>1885</v>
      </c>
      <c r="C30" s="40" t="s">
        <v>1886</v>
      </c>
      <c r="D30" s="41" t="s">
        <v>36</v>
      </c>
      <c r="E30" s="515"/>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7"/>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36" t="s">
        <v>10</v>
      </c>
      <c r="B31" s="436"/>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19">
        <f>SUM(AJ7:AJ27)</f>
        <v>7</v>
      </c>
      <c r="AK31" s="19">
        <f>SUM(AK7:AK27)</f>
        <v>3</v>
      </c>
      <c r="AL31" s="19">
        <f>SUM(AL7:AL27)</f>
        <v>0</v>
      </c>
      <c r="AM31" s="24"/>
      <c r="AN31" s="24"/>
    </row>
    <row r="32" spans="1:41" s="25" customFormat="1" ht="21" customHeight="1">
      <c r="A32" s="437" t="s">
        <v>2804</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9"/>
      <c r="AM32" s="338"/>
    </row>
    <row r="33" spans="3:38">
      <c r="C33" s="440"/>
      <c r="D33" s="440"/>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C33:D33"/>
    <mergeCell ref="A31:AI31"/>
    <mergeCell ref="A5:A6"/>
    <mergeCell ref="E28:AI30"/>
    <mergeCell ref="A32:AL32"/>
    <mergeCell ref="B5:B6"/>
    <mergeCell ref="C5:D6"/>
    <mergeCell ref="A1:P1"/>
    <mergeCell ref="Q1:AL1"/>
    <mergeCell ref="A2:P2"/>
    <mergeCell ref="Q2:AL2"/>
    <mergeCell ref="A3:AL3"/>
    <mergeCell ref="AM29:AN29"/>
    <mergeCell ref="I4:L4"/>
    <mergeCell ref="M4:N4"/>
    <mergeCell ref="O4:Q4"/>
    <mergeCell ref="R4:T4"/>
    <mergeCell ref="AL5:AL6"/>
    <mergeCell ref="AJ5:AJ6"/>
    <mergeCell ref="AK5:AK6"/>
  </mergeCells>
  <conditionalFormatting sqref="E6:AI27 E28">
    <cfRule type="expression" dxfId="65"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A15" zoomScale="70" zoomScaleNormal="70" workbookViewId="0">
      <selection activeCell="K36" sqref="K36"/>
    </sheetView>
  </sheetViews>
  <sheetFormatPr defaultColWidth="9.375" defaultRowHeight="15.75"/>
  <cols>
    <col min="1" max="1" width="6" style="24" customWidth="1"/>
    <col min="2" max="2" width="16.875" style="24" customWidth="1"/>
    <col min="3" max="3" width="23" style="24" customWidth="1"/>
    <col min="4" max="4" width="9.875" style="24" customWidth="1"/>
    <col min="5" max="35" width="3.875"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22.5">
      <c r="A3" s="433" t="s">
        <v>1924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5">
        <v>1</v>
      </c>
      <c r="B7" s="79" t="s">
        <v>1925</v>
      </c>
      <c r="C7" s="80" t="s">
        <v>533</v>
      </c>
      <c r="D7" s="81" t="s">
        <v>82</v>
      </c>
      <c r="E7" s="5"/>
      <c r="F7" s="96"/>
      <c r="G7" s="96"/>
      <c r="H7" s="96"/>
      <c r="I7" s="96"/>
      <c r="J7" s="96"/>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t="s">
        <v>6</v>
      </c>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t="s">
        <v>6</v>
      </c>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18"/>
      <c r="AN19" s="519"/>
      <c r="AO19" s="177"/>
    </row>
    <row r="20" spans="1:41" s="145" customFormat="1" ht="21" customHeight="1">
      <c r="A20" s="5">
        <v>14</v>
      </c>
      <c r="B20" s="79" t="s">
        <v>1945</v>
      </c>
      <c r="C20" s="80" t="s">
        <v>670</v>
      </c>
      <c r="D20" s="81" t="s">
        <v>150</v>
      </c>
      <c r="E20" s="5"/>
      <c r="F20" s="96"/>
      <c r="G20" s="96"/>
      <c r="H20" s="96"/>
      <c r="I20" s="96"/>
      <c r="J20" s="96"/>
      <c r="K20" s="96" t="s">
        <v>6</v>
      </c>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t="s">
        <v>6</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t="s">
        <v>6</v>
      </c>
      <c r="J27" s="96"/>
      <c r="K27" s="96" t="s">
        <v>6</v>
      </c>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2</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t="s">
        <v>6</v>
      </c>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t="s">
        <v>6</v>
      </c>
      <c r="K32" s="96" t="s">
        <v>6</v>
      </c>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3</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t="s">
        <v>8</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1</v>
      </c>
      <c r="AM36" s="153"/>
      <c r="AN36" s="153"/>
      <c r="AO36" s="153"/>
    </row>
    <row r="37" spans="1:41" s="25" customFormat="1" ht="21" customHeight="1">
      <c r="A37" s="5">
        <v>31</v>
      </c>
      <c r="B37" s="79" t="s">
        <v>1967</v>
      </c>
      <c r="C37" s="80" t="s">
        <v>1968</v>
      </c>
      <c r="D37" s="81" t="s">
        <v>1969</v>
      </c>
      <c r="E37" s="22"/>
      <c r="F37" s="96"/>
      <c r="G37" s="96"/>
      <c r="H37" s="96"/>
      <c r="I37" s="96"/>
      <c r="J37" s="96"/>
      <c r="K37" s="96" t="s">
        <v>6</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t="s">
        <v>6</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1</v>
      </c>
      <c r="AK38" s="336">
        <f t="shared" si="3"/>
        <v>0</v>
      </c>
      <c r="AL38" s="336">
        <f t="shared" si="4"/>
        <v>0</v>
      </c>
      <c r="AM38" s="153"/>
      <c r="AN38" s="153"/>
      <c r="AO38" s="153"/>
    </row>
    <row r="39" spans="1:41" s="25" customFormat="1" ht="21" customHeight="1">
      <c r="A39" s="5">
        <v>33</v>
      </c>
      <c r="B39" s="79" t="s">
        <v>1936</v>
      </c>
      <c r="C39" s="80" t="s">
        <v>31</v>
      </c>
      <c r="D39" s="81" t="s">
        <v>1543</v>
      </c>
      <c r="E39" s="523" t="s">
        <v>2799</v>
      </c>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5"/>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20" t="s">
        <v>10</v>
      </c>
      <c r="B40" s="521"/>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2"/>
      <c r="AJ40" s="19">
        <f>SUM(AJ7:AJ38)</f>
        <v>13</v>
      </c>
      <c r="AK40" s="19">
        <f>SUM(AK7:AK38)</f>
        <v>1</v>
      </c>
      <c r="AL40" s="19">
        <f>SUM(AL7:AL38)</f>
        <v>1</v>
      </c>
    </row>
    <row r="41" spans="1:41" s="25" customFormat="1" ht="21" customHeight="1">
      <c r="A41" s="437" t="s">
        <v>2804</v>
      </c>
      <c r="B41" s="438"/>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9"/>
      <c r="AM41" s="338"/>
      <c r="AN41" s="338"/>
    </row>
    <row r="42" spans="1:41">
      <c r="C42" s="440"/>
      <c r="D42" s="440"/>
      <c r="E42" s="440"/>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40"/>
      <c r="D43" s="440"/>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C43:D43"/>
    <mergeCell ref="AM19:AN19"/>
    <mergeCell ref="A40:AI40"/>
    <mergeCell ref="C42:E42"/>
    <mergeCell ref="A41:AL41"/>
    <mergeCell ref="E39:AI39"/>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6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topLeftCell="A11" zoomScaleNormal="100" workbookViewId="0">
      <selection activeCell="J34" sqref="J34"/>
    </sheetView>
  </sheetViews>
  <sheetFormatPr defaultColWidth="9.375" defaultRowHeight="15.75"/>
  <cols>
    <col min="1" max="1" width="7.875" style="24" customWidth="1"/>
    <col min="2" max="2" width="15.125" style="24" customWidth="1"/>
    <col min="3" max="3" width="24" style="24" customWidth="1"/>
    <col min="4" max="4" width="10" style="24" customWidth="1"/>
    <col min="5" max="35" width="4" style="24" customWidth="1"/>
    <col min="36" max="37" width="7" style="24" customWidth="1"/>
    <col min="38" max="38" width="7.125" style="24" customWidth="1"/>
    <col min="39" max="16384" width="9.375" style="24"/>
  </cols>
  <sheetData>
    <row r="1" spans="1:38"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ht="31.5" customHeight="1">
      <c r="A3" s="433" t="s">
        <v>897</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0</v>
      </c>
    </row>
    <row r="9" spans="1:38" s="25" customFormat="1" ht="21" customHeight="1">
      <c r="A9" s="5">
        <v>3</v>
      </c>
      <c r="B9" s="79" t="s">
        <v>542</v>
      </c>
      <c r="C9" s="80" t="s">
        <v>543</v>
      </c>
      <c r="D9" s="81" t="s">
        <v>39</v>
      </c>
      <c r="E9" s="98"/>
      <c r="F9" s="99"/>
      <c r="G9" s="99"/>
      <c r="H9" s="99"/>
      <c r="I9" s="99"/>
      <c r="J9" s="99"/>
      <c r="K9" s="99"/>
      <c r="L9" s="99"/>
      <c r="M9" s="99"/>
      <c r="N9" s="99"/>
      <c r="O9" s="99"/>
      <c r="P9" s="99"/>
      <c r="Q9" s="99"/>
      <c r="R9" s="99"/>
      <c r="S9" s="99"/>
      <c r="T9" s="99"/>
      <c r="U9" s="99"/>
      <c r="V9" s="100"/>
      <c r="W9" s="100"/>
      <c r="X9" s="99"/>
      <c r="Y9" s="99"/>
      <c r="Z9" s="99"/>
      <c r="AA9" s="99"/>
      <c r="AB9" s="99"/>
      <c r="AC9" s="100"/>
      <c r="AD9" s="99"/>
      <c r="AE9" s="99"/>
      <c r="AF9" s="99"/>
      <c r="AG9" s="99"/>
      <c r="AH9" s="99"/>
      <c r="AI9" s="99"/>
      <c r="AJ9" s="19">
        <f t="shared" si="2"/>
        <v>0</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c r="S10" s="99"/>
      <c r="T10" s="99"/>
      <c r="U10" s="99"/>
      <c r="V10" s="100"/>
      <c r="W10" s="100"/>
      <c r="X10" s="99"/>
      <c r="Y10" s="99"/>
      <c r="Z10" s="99"/>
      <c r="AA10" s="99"/>
      <c r="AB10" s="99"/>
      <c r="AC10" s="100"/>
      <c r="AD10" s="99"/>
      <c r="AE10" s="99"/>
      <c r="AF10" s="99"/>
      <c r="AG10" s="99"/>
      <c r="AH10" s="99"/>
      <c r="AI10" s="99"/>
      <c r="AJ10" s="19">
        <f t="shared" si="2"/>
        <v>0</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t="s">
        <v>7</v>
      </c>
      <c r="J13" s="99"/>
      <c r="K13" s="99"/>
      <c r="L13" s="99"/>
      <c r="M13" s="99"/>
      <c r="N13" s="99"/>
      <c r="O13" s="99"/>
      <c r="P13" s="99"/>
      <c r="Q13" s="99"/>
      <c r="R13" s="99"/>
      <c r="S13" s="99"/>
      <c r="T13" s="99"/>
      <c r="U13" s="99"/>
      <c r="V13" s="100"/>
      <c r="W13" s="100"/>
      <c r="X13" s="99"/>
      <c r="Y13" s="99"/>
      <c r="Z13" s="99"/>
      <c r="AA13" s="99"/>
      <c r="AB13" s="99"/>
      <c r="AC13" s="99"/>
      <c r="AD13" s="99"/>
      <c r="AE13" s="99"/>
      <c r="AF13" s="99"/>
      <c r="AG13" s="99"/>
      <c r="AH13" s="99"/>
      <c r="AI13" s="99"/>
      <c r="AJ13" s="19">
        <f t="shared" si="2"/>
        <v>0</v>
      </c>
      <c r="AK13" s="335">
        <f t="shared" si="3"/>
        <v>1</v>
      </c>
      <c r="AL13" s="335">
        <f t="shared" si="4"/>
        <v>0</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c r="L16" s="99"/>
      <c r="M16" s="99"/>
      <c r="N16" s="99"/>
      <c r="O16" s="99"/>
      <c r="P16" s="99"/>
      <c r="Q16" s="99"/>
      <c r="R16" s="99"/>
      <c r="S16" s="99"/>
      <c r="T16" s="99"/>
      <c r="U16" s="99"/>
      <c r="V16" s="100"/>
      <c r="W16" s="100"/>
      <c r="X16" s="99"/>
      <c r="Y16" s="99"/>
      <c r="Z16" s="99"/>
      <c r="AA16" s="99"/>
      <c r="AB16" s="99"/>
      <c r="AC16" s="99"/>
      <c r="AD16" s="99"/>
      <c r="AE16" s="99"/>
      <c r="AF16" s="99"/>
      <c r="AG16" s="99"/>
      <c r="AH16" s="99"/>
      <c r="AI16" s="99"/>
      <c r="AJ16" s="19">
        <f t="shared" si="2"/>
        <v>1</v>
      </c>
      <c r="AK16" s="335">
        <f t="shared" si="3"/>
        <v>0</v>
      </c>
      <c r="AL16" s="335">
        <f t="shared" si="4"/>
        <v>0</v>
      </c>
    </row>
    <row r="17" spans="1:38" s="25" customFormat="1" ht="21" customHeight="1">
      <c r="A17" s="5">
        <v>11</v>
      </c>
      <c r="B17" s="79" t="s">
        <v>556</v>
      </c>
      <c r="C17" s="80" t="s">
        <v>557</v>
      </c>
      <c r="D17" s="81" t="s">
        <v>14</v>
      </c>
      <c r="E17" s="98"/>
      <c r="F17" s="99"/>
      <c r="G17" s="99"/>
      <c r="H17" s="99"/>
      <c r="I17" s="99"/>
      <c r="J17" s="99"/>
      <c r="K17" s="99"/>
      <c r="L17" s="99"/>
      <c r="M17" s="99"/>
      <c r="N17" s="99"/>
      <c r="O17" s="99"/>
      <c r="P17" s="99"/>
      <c r="Q17" s="99"/>
      <c r="R17" s="99"/>
      <c r="S17" s="99"/>
      <c r="T17" s="99"/>
      <c r="U17" s="99"/>
      <c r="V17" s="100"/>
      <c r="W17" s="100"/>
      <c r="X17" s="99"/>
      <c r="Y17" s="99"/>
      <c r="Z17" s="99"/>
      <c r="AA17" s="99"/>
      <c r="AB17" s="99"/>
      <c r="AC17" s="99"/>
      <c r="AD17" s="99"/>
      <c r="AE17" s="99"/>
      <c r="AF17" s="99"/>
      <c r="AG17" s="99"/>
      <c r="AH17" s="99"/>
      <c r="AI17" s="99"/>
      <c r="AJ17" s="19">
        <f t="shared" si="2"/>
        <v>0</v>
      </c>
      <c r="AK17" s="335">
        <f t="shared" si="3"/>
        <v>0</v>
      </c>
      <c r="AL17" s="335">
        <f t="shared" si="4"/>
        <v>0</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c r="L20" s="99"/>
      <c r="M20" s="99"/>
      <c r="N20" s="99"/>
      <c r="O20" s="99"/>
      <c r="P20" s="99"/>
      <c r="Q20" s="99"/>
      <c r="R20" s="99"/>
      <c r="S20" s="99"/>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1</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c r="X21" s="99"/>
      <c r="Y21" s="99"/>
      <c r="Z21" s="99"/>
      <c r="AA21" s="99"/>
      <c r="AB21" s="99"/>
      <c r="AC21" s="99"/>
      <c r="AD21" s="99"/>
      <c r="AE21" s="99"/>
      <c r="AF21" s="99"/>
      <c r="AG21" s="99"/>
      <c r="AH21" s="99"/>
      <c r="AI21" s="99"/>
      <c r="AJ21" s="19">
        <f t="shared" si="2"/>
        <v>0</v>
      </c>
      <c r="AK21" s="335">
        <f t="shared" si="3"/>
        <v>0</v>
      </c>
      <c r="AL21" s="335">
        <f t="shared" si="4"/>
        <v>0</v>
      </c>
    </row>
    <row r="22" spans="1:38" s="25" customFormat="1" ht="21" customHeight="1">
      <c r="A22" s="5">
        <v>16</v>
      </c>
      <c r="B22" s="79" t="s">
        <v>567</v>
      </c>
      <c r="C22" s="80" t="s">
        <v>568</v>
      </c>
      <c r="D22" s="81" t="s">
        <v>53</v>
      </c>
      <c r="E22" s="98"/>
      <c r="F22" s="99" t="s">
        <v>7</v>
      </c>
      <c r="G22" s="99"/>
      <c r="H22" s="99"/>
      <c r="I22" s="99" t="s">
        <v>7</v>
      </c>
      <c r="J22" s="99"/>
      <c r="K22" s="99"/>
      <c r="L22" s="99"/>
      <c r="M22" s="99"/>
      <c r="N22" s="99"/>
      <c r="O22" s="99"/>
      <c r="P22" s="99"/>
      <c r="Q22" s="99"/>
      <c r="R22" s="99"/>
      <c r="S22" s="99"/>
      <c r="T22" s="99"/>
      <c r="U22" s="99"/>
      <c r="V22" s="100"/>
      <c r="W22" s="100"/>
      <c r="X22" s="99"/>
      <c r="Y22" s="99"/>
      <c r="Z22" s="99"/>
      <c r="AA22" s="99"/>
      <c r="AB22" s="99"/>
      <c r="AC22" s="99"/>
      <c r="AD22" s="99"/>
      <c r="AE22" s="99"/>
      <c r="AF22" s="99"/>
      <c r="AG22" s="99"/>
      <c r="AH22" s="99"/>
      <c r="AI22" s="99"/>
      <c r="AJ22" s="19">
        <f t="shared" si="2"/>
        <v>0</v>
      </c>
      <c r="AK22" s="335">
        <f t="shared" si="3"/>
        <v>2</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0</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c r="X29" s="99"/>
      <c r="Y29" s="99"/>
      <c r="Z29" s="99"/>
      <c r="AA29" s="99"/>
      <c r="AB29" s="99"/>
      <c r="AC29" s="100"/>
      <c r="AD29" s="99"/>
      <c r="AE29" s="99"/>
      <c r="AF29" s="99"/>
      <c r="AG29" s="99"/>
      <c r="AH29" s="99"/>
      <c r="AI29" s="99"/>
      <c r="AJ29" s="19">
        <f t="shared" si="2"/>
        <v>0</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c r="L30" s="99"/>
      <c r="M30" s="99"/>
      <c r="N30" s="99"/>
      <c r="O30" s="99"/>
      <c r="P30" s="99"/>
      <c r="Q30" s="99"/>
      <c r="R30" s="99"/>
      <c r="S30" s="99"/>
      <c r="T30" s="99"/>
      <c r="U30" s="99"/>
      <c r="V30" s="100"/>
      <c r="W30" s="100"/>
      <c r="X30" s="99"/>
      <c r="Y30" s="99"/>
      <c r="Z30" s="99"/>
      <c r="AA30" s="99"/>
      <c r="AB30" s="99"/>
      <c r="AC30" s="100"/>
      <c r="AD30" s="99"/>
      <c r="AE30" s="99"/>
      <c r="AF30" s="99"/>
      <c r="AG30" s="99"/>
      <c r="AH30" s="99"/>
      <c r="AI30" s="99"/>
      <c r="AJ30" s="19">
        <f t="shared" si="2"/>
        <v>0</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0</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c r="U33" s="99"/>
      <c r="V33" s="100"/>
      <c r="W33" s="100"/>
      <c r="X33" s="99"/>
      <c r="Y33" s="99"/>
      <c r="Z33" s="99"/>
      <c r="AA33" s="99"/>
      <c r="AB33" s="99"/>
      <c r="AC33" s="100"/>
      <c r="AD33" s="99"/>
      <c r="AE33" s="99"/>
      <c r="AF33" s="99"/>
      <c r="AG33" s="99"/>
      <c r="AH33" s="99"/>
      <c r="AI33" s="99"/>
      <c r="AJ33" s="19">
        <f t="shared" si="2"/>
        <v>0</v>
      </c>
      <c r="AK33" s="335">
        <f t="shared" si="3"/>
        <v>0</v>
      </c>
      <c r="AL33" s="335">
        <f t="shared" si="4"/>
        <v>0</v>
      </c>
    </row>
    <row r="34" spans="1:39" s="25" customFormat="1" ht="21" customHeight="1">
      <c r="A34" s="5">
        <v>28</v>
      </c>
      <c r="B34" s="79">
        <v>2010110140</v>
      </c>
      <c r="C34" s="80" t="s">
        <v>893</v>
      </c>
      <c r="D34" s="81" t="s">
        <v>745</v>
      </c>
      <c r="E34" s="98"/>
      <c r="F34" s="99" t="s">
        <v>6</v>
      </c>
      <c r="G34" s="99"/>
      <c r="H34" s="99"/>
      <c r="I34" s="99" t="s">
        <v>8</v>
      </c>
      <c r="J34" s="99" t="s">
        <v>6</v>
      </c>
      <c r="K34" s="99"/>
      <c r="L34" s="99"/>
      <c r="M34" s="99"/>
      <c r="N34" s="99"/>
      <c r="O34" s="99"/>
      <c r="P34" s="99"/>
      <c r="Q34" s="99"/>
      <c r="R34" s="99"/>
      <c r="S34" s="99"/>
      <c r="T34" s="99"/>
      <c r="U34" s="99"/>
      <c r="V34" s="100"/>
      <c r="W34" s="100"/>
      <c r="X34" s="99"/>
      <c r="Y34" s="99"/>
      <c r="Z34" s="99"/>
      <c r="AA34" s="99"/>
      <c r="AB34" s="99"/>
      <c r="AC34" s="100"/>
      <c r="AD34" s="99"/>
      <c r="AE34" s="99"/>
      <c r="AF34" s="99"/>
      <c r="AG34" s="99"/>
      <c r="AH34" s="99"/>
      <c r="AI34" s="99"/>
      <c r="AJ34" s="19">
        <f t="shared" si="2"/>
        <v>2</v>
      </c>
      <c r="AK34" s="335">
        <f t="shared" si="3"/>
        <v>0</v>
      </c>
      <c r="AL34" s="335">
        <f t="shared" si="4"/>
        <v>1</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42" t="s">
        <v>2799</v>
      </c>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4"/>
      <c r="AJ42" s="19">
        <f t="shared" si="2"/>
        <v>0</v>
      </c>
      <c r="AK42" s="335">
        <f t="shared" si="3"/>
        <v>0</v>
      </c>
      <c r="AL42" s="335">
        <f t="shared" si="4"/>
        <v>0</v>
      </c>
    </row>
    <row r="43" spans="1:39" s="25" customFormat="1" ht="21" customHeight="1">
      <c r="A43" s="5">
        <v>37</v>
      </c>
      <c r="B43" s="79" t="s">
        <v>586</v>
      </c>
      <c r="C43" s="80" t="s">
        <v>101</v>
      </c>
      <c r="D43" s="81" t="s">
        <v>112</v>
      </c>
      <c r="E43" s="445"/>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7"/>
      <c r="AJ43" s="19">
        <f t="shared" si="2"/>
        <v>0</v>
      </c>
      <c r="AK43" s="335">
        <f t="shared" si="3"/>
        <v>0</v>
      </c>
      <c r="AL43" s="335">
        <f t="shared" si="4"/>
        <v>0</v>
      </c>
    </row>
    <row r="44" spans="1:39" s="25" customFormat="1" ht="21" customHeight="1">
      <c r="A44" s="436" t="s">
        <v>10</v>
      </c>
      <c r="B44" s="436"/>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19">
        <f>SUM(AJ7:AJ41)</f>
        <v>7</v>
      </c>
      <c r="AK44" s="19">
        <f>SUM(AK7:AK41)</f>
        <v>6</v>
      </c>
      <c r="AL44" s="19">
        <f>SUM(AL7:AL41)</f>
        <v>4</v>
      </c>
    </row>
    <row r="45" spans="1:39" s="25" customFormat="1" ht="21" customHeight="1">
      <c r="A45" s="437" t="s">
        <v>2804</v>
      </c>
      <c r="B45" s="438"/>
      <c r="C45" s="438"/>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9"/>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40"/>
      <c r="D48" s="440"/>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40"/>
      <c r="D49" s="440"/>
      <c r="E49" s="440"/>
      <c r="F49" s="440"/>
      <c r="G49" s="440"/>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40"/>
      <c r="D50" s="440"/>
      <c r="E50" s="440"/>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0"/>
      <c r="D51" s="440"/>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9:G49"/>
    <mergeCell ref="C48:D48"/>
    <mergeCell ref="E42:AI43"/>
    <mergeCell ref="A45:AL45"/>
    <mergeCell ref="C50:E50"/>
    <mergeCell ref="A44:AI44"/>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72" priority="3">
      <formula>IF(E$6="CN",1,0)</formula>
    </cfRule>
  </conditionalFormatting>
  <conditionalFormatting sqref="E6:AI6">
    <cfRule type="expression" dxfId="171" priority="2">
      <formula>IF(E$6="CN",1,0)</formula>
    </cfRule>
  </conditionalFormatting>
  <conditionalFormatting sqref="E6:AI41 E42">
    <cfRule type="expression" dxfId="170"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A4" workbookViewId="0">
      <selection activeCell="K7" sqref="K7"/>
    </sheetView>
  </sheetViews>
  <sheetFormatPr defaultColWidth="9.375" defaultRowHeight="15.75"/>
  <cols>
    <col min="1" max="1" width="6.5" style="24" customWidth="1"/>
    <col min="2" max="2" width="17" style="25" customWidth="1"/>
    <col min="3" max="3" width="26.625" style="24" customWidth="1"/>
    <col min="4" max="4" width="9.625" style="24" customWidth="1"/>
    <col min="5" max="35" width="4" style="24" customWidth="1"/>
    <col min="36" max="38" width="6.5" style="24" customWidth="1"/>
    <col min="39" max="39" width="10.875" style="24" customWidth="1"/>
    <col min="40" max="40" width="12.125" style="24" customWidth="1"/>
    <col min="41" max="41" width="10.875" style="24" customWidth="1"/>
    <col min="42" max="16384" width="9.375" style="24"/>
  </cols>
  <sheetData>
    <row r="1" spans="1:4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33" customHeight="1">
      <c r="A3" s="433" t="s">
        <v>1979</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16.5">
      <c r="A7" s="5">
        <v>1</v>
      </c>
      <c r="B7" s="39" t="s">
        <v>1980</v>
      </c>
      <c r="C7" s="40" t="s">
        <v>1981</v>
      </c>
      <c r="D7" s="41" t="s">
        <v>37</v>
      </c>
      <c r="E7" s="150"/>
      <c r="F7" s="96" t="s">
        <v>6</v>
      </c>
      <c r="G7" s="96"/>
      <c r="H7" s="96"/>
      <c r="I7" s="96" t="s">
        <v>8</v>
      </c>
      <c r="J7" s="96"/>
      <c r="K7" s="96"/>
      <c r="L7" s="96"/>
      <c r="M7" s="96"/>
      <c r="N7" s="96"/>
      <c r="O7" s="96"/>
      <c r="P7" s="95"/>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c r="AM7" s="26"/>
      <c r="AN7" s="27"/>
      <c r="AO7" s="153"/>
    </row>
    <row r="8" spans="1:41" s="25" customFormat="1" ht="16.5">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ht="16.5">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16.5">
      <c r="A10" s="5">
        <v>4</v>
      </c>
      <c r="B10" s="39" t="s">
        <v>1986</v>
      </c>
      <c r="C10" s="40" t="s">
        <v>101</v>
      </c>
      <c r="D10" s="41" t="s">
        <v>40</v>
      </c>
      <c r="E10" s="150"/>
      <c r="F10" s="96" t="s">
        <v>6</v>
      </c>
      <c r="G10" s="96"/>
      <c r="H10" s="96"/>
      <c r="I10" s="96"/>
      <c r="J10" s="96"/>
      <c r="K10" s="96"/>
      <c r="L10" s="96"/>
      <c r="M10" s="96"/>
      <c r="N10" s="96"/>
      <c r="O10" s="96"/>
      <c r="P10" s="95"/>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ht="16.5">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ht="16.5">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ht="16.5">
      <c r="A14" s="5">
        <v>8</v>
      </c>
      <c r="B14" s="39" t="s">
        <v>1991</v>
      </c>
      <c r="C14" s="40" t="s">
        <v>1992</v>
      </c>
      <c r="D14" s="41" t="s">
        <v>1543</v>
      </c>
      <c r="E14" s="150"/>
      <c r="F14" s="96"/>
      <c r="G14" s="96"/>
      <c r="H14" s="96"/>
      <c r="I14" s="96"/>
      <c r="J14" s="96"/>
      <c r="K14" s="96"/>
      <c r="L14" s="96"/>
      <c r="M14" s="96"/>
      <c r="N14" s="96"/>
      <c r="O14" s="96"/>
      <c r="P14" s="95"/>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ht="16.5">
      <c r="A15" s="5">
        <v>9</v>
      </c>
      <c r="B15" s="39" t="s">
        <v>1994</v>
      </c>
      <c r="C15" s="40" t="s">
        <v>80</v>
      </c>
      <c r="D15" s="41" t="s">
        <v>92</v>
      </c>
      <c r="E15" s="150"/>
      <c r="F15" s="96" t="s">
        <v>6</v>
      </c>
      <c r="G15" s="96"/>
      <c r="H15" s="96"/>
      <c r="I15" s="96" t="s">
        <v>8</v>
      </c>
      <c r="J15" s="96"/>
      <c r="K15" s="96"/>
      <c r="L15" s="96"/>
      <c r="M15" s="96"/>
      <c r="N15" s="96"/>
      <c r="O15" s="96"/>
      <c r="P15" s="95"/>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1</v>
      </c>
      <c r="AM15" s="153"/>
      <c r="AN15" s="153"/>
      <c r="AO15" s="153"/>
    </row>
    <row r="16" spans="1:41" s="25" customFormat="1" ht="16.5">
      <c r="A16" s="5">
        <v>10</v>
      </c>
      <c r="B16" s="39" t="s">
        <v>1995</v>
      </c>
      <c r="C16" s="40" t="s">
        <v>1996</v>
      </c>
      <c r="D16" s="41" t="s">
        <v>33</v>
      </c>
      <c r="E16" s="150"/>
      <c r="F16" s="96" t="s">
        <v>6</v>
      </c>
      <c r="G16" s="96"/>
      <c r="H16" s="96"/>
      <c r="I16" s="96" t="s">
        <v>8</v>
      </c>
      <c r="J16" s="96"/>
      <c r="K16" s="96"/>
      <c r="L16" s="96"/>
      <c r="M16" s="96"/>
      <c r="N16" s="96"/>
      <c r="O16" s="96"/>
      <c r="P16" s="95"/>
      <c r="Q16" s="96"/>
      <c r="R16" s="96"/>
      <c r="S16" s="96"/>
      <c r="T16" s="96"/>
      <c r="U16" s="119"/>
      <c r="V16" s="96"/>
      <c r="W16" s="96"/>
      <c r="X16" s="96"/>
      <c r="Y16" s="96"/>
      <c r="Z16" s="96"/>
      <c r="AA16" s="96"/>
      <c r="AB16" s="96"/>
      <c r="AC16" s="96"/>
      <c r="AD16" s="96"/>
      <c r="AE16" s="96"/>
      <c r="AF16" s="96"/>
      <c r="AG16" s="96"/>
      <c r="AH16" s="96"/>
      <c r="AI16" s="96"/>
      <c r="AJ16" s="19">
        <f t="shared" si="2"/>
        <v>1</v>
      </c>
      <c r="AK16" s="336">
        <f t="shared" si="3"/>
        <v>0</v>
      </c>
      <c r="AL16" s="336">
        <f t="shared" si="4"/>
        <v>1</v>
      </c>
      <c r="AM16" s="153"/>
      <c r="AN16" s="153"/>
      <c r="AO16" s="153"/>
    </row>
    <row r="17" spans="1:41" s="25" customFormat="1" ht="16.5">
      <c r="A17" s="5">
        <v>11</v>
      </c>
      <c r="B17" s="39" t="s">
        <v>1997</v>
      </c>
      <c r="C17" s="40" t="s">
        <v>1998</v>
      </c>
      <c r="D17" s="41" t="s">
        <v>62</v>
      </c>
      <c r="E17" s="150"/>
      <c r="F17" s="96" t="s">
        <v>6</v>
      </c>
      <c r="G17" s="96"/>
      <c r="H17" s="96"/>
      <c r="I17" s="96" t="s">
        <v>8</v>
      </c>
      <c r="J17" s="96"/>
      <c r="K17" s="96"/>
      <c r="L17" s="96"/>
      <c r="M17" s="96"/>
      <c r="N17" s="96"/>
      <c r="O17" s="96"/>
      <c r="P17" s="95"/>
      <c r="Q17" s="96"/>
      <c r="R17" s="96"/>
      <c r="S17" s="96"/>
      <c r="T17" s="96"/>
      <c r="U17" s="119"/>
      <c r="V17" s="96"/>
      <c r="W17" s="96"/>
      <c r="X17" s="96"/>
      <c r="Y17" s="96"/>
      <c r="Z17" s="96"/>
      <c r="AA17" s="96"/>
      <c r="AB17" s="96"/>
      <c r="AC17" s="96"/>
      <c r="AD17" s="96"/>
      <c r="AE17" s="96"/>
      <c r="AF17" s="96"/>
      <c r="AG17" s="96"/>
      <c r="AH17" s="96"/>
      <c r="AI17" s="96"/>
      <c r="AJ17" s="19">
        <f t="shared" si="2"/>
        <v>1</v>
      </c>
      <c r="AK17" s="336">
        <f t="shared" si="3"/>
        <v>0</v>
      </c>
      <c r="AL17" s="336">
        <f t="shared" si="4"/>
        <v>1</v>
      </c>
      <c r="AM17" s="153"/>
      <c r="AN17" s="153"/>
      <c r="AO17" s="153"/>
    </row>
    <row r="18" spans="1:41" s="25" customFormat="1" ht="16.5">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ht="16.5">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34"/>
      <c r="AN19" s="435"/>
      <c r="AO19" s="153"/>
    </row>
    <row r="20" spans="1:41" s="25" customFormat="1" ht="16.5">
      <c r="A20" s="5">
        <v>14</v>
      </c>
      <c r="B20" s="39" t="s">
        <v>2002</v>
      </c>
      <c r="C20" s="40" t="s">
        <v>2003</v>
      </c>
      <c r="D20" s="41" t="s">
        <v>28</v>
      </c>
      <c r="E20" s="150"/>
      <c r="F20" s="96"/>
      <c r="G20" s="96"/>
      <c r="H20" s="96"/>
      <c r="I20" s="96" t="s">
        <v>8</v>
      </c>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1</v>
      </c>
      <c r="AM20" s="153"/>
      <c r="AN20" s="153"/>
      <c r="AO20" s="153"/>
    </row>
    <row r="21" spans="1:41" s="25" customFormat="1" ht="16.5">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ht="16.5">
      <c r="A22" s="5">
        <v>16</v>
      </c>
      <c r="B22" s="39" t="s">
        <v>2005</v>
      </c>
      <c r="C22" s="40" t="s">
        <v>673</v>
      </c>
      <c r="D22" s="41" t="s">
        <v>26</v>
      </c>
      <c r="E22" s="150"/>
      <c r="F22" s="96"/>
      <c r="G22" s="96"/>
      <c r="H22" s="96"/>
      <c r="I22" s="96"/>
      <c r="J22" s="96"/>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0</v>
      </c>
      <c r="AL22" s="336">
        <f t="shared" si="4"/>
        <v>0</v>
      </c>
      <c r="AM22" s="153"/>
      <c r="AN22" s="153"/>
      <c r="AO22" s="153"/>
    </row>
    <row r="23" spans="1:41" s="25" customFormat="1" ht="16.5">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16.5">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16.5">
      <c r="A25" s="5">
        <v>19</v>
      </c>
      <c r="B25" s="39" t="s">
        <v>2011</v>
      </c>
      <c r="C25" s="40" t="s">
        <v>2012</v>
      </c>
      <c r="D25" s="41" t="s">
        <v>98</v>
      </c>
      <c r="E25" s="94"/>
      <c r="F25" s="96" t="s">
        <v>6</v>
      </c>
      <c r="G25" s="96"/>
      <c r="H25" s="96"/>
      <c r="I25" s="96"/>
      <c r="J25" s="96"/>
      <c r="K25" s="96"/>
      <c r="L25" s="96"/>
      <c r="M25" s="96"/>
      <c r="N25" s="96"/>
      <c r="O25" s="96"/>
      <c r="P25" s="95"/>
      <c r="Q25" s="96"/>
      <c r="R25" s="96"/>
      <c r="S25" s="96"/>
      <c r="T25" s="96"/>
      <c r="U25" s="119"/>
      <c r="V25" s="96"/>
      <c r="W25" s="96"/>
      <c r="X25" s="96"/>
      <c r="Y25" s="96"/>
      <c r="Z25" s="96"/>
      <c r="AA25" s="96"/>
      <c r="AB25" s="96"/>
      <c r="AC25" s="96"/>
      <c r="AD25" s="96"/>
      <c r="AE25" s="96"/>
      <c r="AF25" s="96"/>
      <c r="AG25" s="96"/>
      <c r="AH25" s="96"/>
      <c r="AI25" s="96"/>
      <c r="AJ25" s="19">
        <f t="shared" si="2"/>
        <v>1</v>
      </c>
      <c r="AK25" s="336">
        <f t="shared" si="3"/>
        <v>0</v>
      </c>
      <c r="AL25" s="336">
        <f t="shared" si="4"/>
        <v>0</v>
      </c>
      <c r="AM25" s="153"/>
      <c r="AN25" s="153"/>
      <c r="AO25" s="153"/>
    </row>
    <row r="26" spans="1:41" s="25" customFormat="1" ht="16.5">
      <c r="A26" s="5">
        <v>20</v>
      </c>
      <c r="B26" s="39" t="s">
        <v>2013</v>
      </c>
      <c r="C26" s="40" t="s">
        <v>2014</v>
      </c>
      <c r="D26" s="41" t="s">
        <v>63</v>
      </c>
      <c r="E26" s="94"/>
      <c r="F26" s="96"/>
      <c r="G26" s="96"/>
      <c r="H26" s="96"/>
      <c r="I26" s="96" t="s">
        <v>6</v>
      </c>
      <c r="J26" s="96"/>
      <c r="K26" s="96"/>
      <c r="L26" s="96"/>
      <c r="M26" s="96"/>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1</v>
      </c>
      <c r="AK26" s="336">
        <f t="shared" si="3"/>
        <v>0</v>
      </c>
      <c r="AL26" s="336">
        <f t="shared" si="4"/>
        <v>0</v>
      </c>
      <c r="AM26" s="153"/>
      <c r="AN26" s="153"/>
      <c r="AO26" s="153"/>
    </row>
    <row r="27" spans="1:41" s="25" customFormat="1" ht="16.5">
      <c r="A27" s="5">
        <v>21</v>
      </c>
      <c r="B27" s="39" t="s">
        <v>2015</v>
      </c>
      <c r="C27" s="40" t="s">
        <v>2016</v>
      </c>
      <c r="D27" s="41" t="s">
        <v>63</v>
      </c>
      <c r="E27" s="94"/>
      <c r="F27" s="96" t="s">
        <v>6</v>
      </c>
      <c r="G27" s="96"/>
      <c r="H27" s="96"/>
      <c r="I27" s="96" t="s">
        <v>8</v>
      </c>
      <c r="J27" s="96"/>
      <c r="K27" s="96"/>
      <c r="L27" s="96"/>
      <c r="M27" s="96"/>
      <c r="N27" s="96"/>
      <c r="O27" s="96"/>
      <c r="P27" s="95"/>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1</v>
      </c>
      <c r="AM27" s="153"/>
      <c r="AN27" s="153"/>
      <c r="AO27" s="153"/>
    </row>
    <row r="28" spans="1:41" s="25" customFormat="1" ht="16.5">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16.5">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16.5">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ht="16.5">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c r="N32" s="96"/>
      <c r="O32" s="96"/>
      <c r="P32" s="95"/>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1</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t="s">
        <v>8</v>
      </c>
      <c r="J35" s="96"/>
      <c r="K35" s="96"/>
      <c r="L35" s="96"/>
      <c r="M35" s="96"/>
      <c r="N35" s="96"/>
      <c r="O35" s="96"/>
      <c r="P35" s="95"/>
      <c r="Q35" s="96"/>
      <c r="R35" s="96"/>
      <c r="S35" s="96"/>
      <c r="T35" s="96"/>
      <c r="U35" s="96"/>
      <c r="V35" s="96"/>
      <c r="W35" s="96"/>
      <c r="X35" s="96"/>
      <c r="Y35" s="96"/>
      <c r="Z35" s="96"/>
      <c r="AA35" s="96"/>
      <c r="AB35" s="96"/>
      <c r="AC35" s="96"/>
      <c r="AD35" s="96"/>
      <c r="AE35" s="96"/>
      <c r="AF35" s="96"/>
      <c r="AG35" s="96"/>
      <c r="AH35" s="96"/>
      <c r="AI35" s="96"/>
      <c r="AJ35" s="19">
        <f t="shared" si="2"/>
        <v>1</v>
      </c>
      <c r="AK35" s="336">
        <f t="shared" si="3"/>
        <v>0</v>
      </c>
      <c r="AL35" s="336">
        <f t="shared" si="4"/>
        <v>1</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1</v>
      </c>
      <c r="AL36" s="336">
        <f t="shared" si="4"/>
        <v>0</v>
      </c>
      <c r="AM36" s="153"/>
      <c r="AN36" s="153"/>
      <c r="AO36" s="153"/>
    </row>
    <row r="37" spans="1:41" s="25" customFormat="1" ht="21" customHeight="1">
      <c r="A37" s="5">
        <v>31</v>
      </c>
      <c r="B37" s="39" t="s">
        <v>2029</v>
      </c>
      <c r="C37" s="40" t="s">
        <v>16</v>
      </c>
      <c r="D37" s="41" t="s">
        <v>125</v>
      </c>
      <c r="E37" s="150"/>
      <c r="F37" s="96"/>
      <c r="G37" s="96"/>
      <c r="H37" s="96"/>
      <c r="I37" s="96" t="s">
        <v>6</v>
      </c>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ht="16.5">
      <c r="A38" s="5">
        <v>32</v>
      </c>
      <c r="B38" s="39" t="s">
        <v>2006</v>
      </c>
      <c r="C38" s="40" t="s">
        <v>2007</v>
      </c>
      <c r="D38" s="41" t="s">
        <v>21</v>
      </c>
      <c r="E38" s="526" t="s">
        <v>2799</v>
      </c>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8"/>
      <c r="AJ38" s="19">
        <f t="shared" si="2"/>
        <v>0</v>
      </c>
      <c r="AK38" s="336">
        <f t="shared" si="3"/>
        <v>0</v>
      </c>
      <c r="AL38" s="336">
        <f t="shared" si="4"/>
        <v>0</v>
      </c>
      <c r="AM38" s="153"/>
      <c r="AN38" s="153"/>
      <c r="AO38" s="153"/>
    </row>
    <row r="39" spans="1:41" s="25" customFormat="1" ht="16.5">
      <c r="A39" s="5">
        <v>33</v>
      </c>
      <c r="B39" s="39">
        <v>2010090094</v>
      </c>
      <c r="C39" s="40" t="s">
        <v>1993</v>
      </c>
      <c r="D39" s="41" t="s">
        <v>14</v>
      </c>
      <c r="E39" s="445"/>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7"/>
      <c r="AJ39" s="19">
        <f t="shared" si="2"/>
        <v>0</v>
      </c>
      <c r="AK39" s="336">
        <f t="shared" si="3"/>
        <v>0</v>
      </c>
      <c r="AL39" s="336">
        <f t="shared" si="4"/>
        <v>0</v>
      </c>
      <c r="AM39" s="153"/>
      <c r="AN39" s="153"/>
      <c r="AO39" s="153"/>
    </row>
    <row r="40" spans="1:41" s="25" customFormat="1" ht="21" customHeight="1">
      <c r="A40" s="436" t="s">
        <v>10</v>
      </c>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19">
        <f>SUM(AJ7:AJ37)</f>
        <v>10</v>
      </c>
      <c r="AK40" s="19">
        <f>SUM(AK7:AK37)</f>
        <v>5</v>
      </c>
      <c r="AL40" s="19">
        <f>SUM(AL7:AL37)</f>
        <v>8</v>
      </c>
      <c r="AM40" s="24"/>
      <c r="AN40" s="24"/>
      <c r="AO40" s="24"/>
    </row>
    <row r="41" spans="1:41" s="25" customFormat="1" ht="21" customHeight="1">
      <c r="A41" s="437" t="s">
        <v>2804</v>
      </c>
      <c r="B41" s="438"/>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9"/>
      <c r="AM41" s="338"/>
      <c r="AN41" s="338"/>
    </row>
    <row r="42" spans="1:41">
      <c r="C42" s="440"/>
      <c r="D42" s="440"/>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40"/>
      <c r="D43" s="440"/>
      <c r="E43" s="440"/>
      <c r="F43" s="440"/>
      <c r="G43" s="440"/>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40"/>
      <c r="D44" s="440"/>
      <c r="E44" s="440"/>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40"/>
      <c r="D45" s="440"/>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M19:AN19"/>
    <mergeCell ref="A40:AI40"/>
    <mergeCell ref="A41:AL41"/>
    <mergeCell ref="E38:AI39"/>
    <mergeCell ref="C45:D45"/>
    <mergeCell ref="C42:D42"/>
    <mergeCell ref="C43:G43"/>
    <mergeCell ref="C44:E44"/>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37 E38">
    <cfRule type="expression" dxfId="5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1"/>
  <sheetViews>
    <sheetView zoomScale="70" zoomScaleNormal="70" workbookViewId="0">
      <selection activeCell="K8" sqref="K8"/>
    </sheetView>
  </sheetViews>
  <sheetFormatPr defaultColWidth="9.375" defaultRowHeight="15.75"/>
  <cols>
    <col min="1" max="1" width="7" style="157" customWidth="1"/>
    <col min="2" max="2" width="19.375" style="157" customWidth="1"/>
    <col min="3" max="3" width="20.875" style="157" customWidth="1"/>
    <col min="4" max="4" width="10.375" style="157" customWidth="1"/>
    <col min="5" max="35" width="4" style="157" customWidth="1"/>
    <col min="36" max="36" width="4.625" style="157" bestFit="1" customWidth="1"/>
    <col min="37" max="37" width="4" style="157" bestFit="1" customWidth="1"/>
    <col min="38" max="38" width="3.875" style="157" bestFit="1" customWidth="1"/>
    <col min="39" max="39" width="10.875" style="157" customWidth="1"/>
    <col min="40" max="40" width="12.125" style="157" customWidth="1"/>
    <col min="41" max="41" width="10.875" style="157" customWidth="1"/>
    <col min="42" max="16384" width="9.375" style="157"/>
  </cols>
  <sheetData>
    <row r="1" spans="1:42" s="24" customForma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2" s="24" customForma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2" s="24" customFormat="1" ht="22.5">
      <c r="A3" s="433" t="s">
        <v>2030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2"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2"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2"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c r="N13" s="224"/>
      <c r="O13" s="224"/>
      <c r="P13" s="224"/>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76"/>
      <c r="AN20" s="423"/>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29" t="s">
        <v>2078</v>
      </c>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8"/>
      <c r="AJ43" s="19">
        <f t="shared" si="2"/>
        <v>0</v>
      </c>
      <c r="AK43" s="336">
        <f t="shared" si="3"/>
        <v>0</v>
      </c>
      <c r="AL43" s="336">
        <f t="shared" si="4"/>
        <v>0</v>
      </c>
      <c r="AM43" s="155"/>
      <c r="AN43" s="155"/>
      <c r="AO43" s="155"/>
    </row>
    <row r="44" spans="1:41" s="158" customFormat="1" ht="21" customHeight="1">
      <c r="A44" s="436" t="s">
        <v>10</v>
      </c>
      <c r="B44" s="436"/>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19">
        <f>SUM(AJ7:AJ43)</f>
        <v>6</v>
      </c>
      <c r="AK44" s="19">
        <f>SUM(AK7:AK43)</f>
        <v>0</v>
      </c>
      <c r="AL44" s="19">
        <f>SUM(AL7:AL43)</f>
        <v>0</v>
      </c>
      <c r="AM44" s="157"/>
      <c r="AN44" s="157"/>
    </row>
    <row r="45" spans="1:41" s="25" customFormat="1" ht="21" customHeight="1">
      <c r="A45" s="437" t="s">
        <v>2804</v>
      </c>
      <c r="B45" s="438"/>
      <c r="C45" s="438"/>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9"/>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40"/>
      <c r="D48" s="440"/>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0"/>
      <c r="D49" s="440"/>
      <c r="E49" s="440"/>
      <c r="F49" s="440"/>
      <c r="G49" s="440"/>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0"/>
      <c r="D50" s="440"/>
      <c r="E50" s="440"/>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0"/>
      <c r="D51" s="440"/>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1:D51"/>
    <mergeCell ref="C48:D48"/>
    <mergeCell ref="C49:G49"/>
    <mergeCell ref="AM20:AN20"/>
    <mergeCell ref="A44:AI44"/>
    <mergeCell ref="C50:E50"/>
    <mergeCell ref="E43:AI43"/>
    <mergeCell ref="A45:AL45"/>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2">
    <cfRule type="expression" dxfId="5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workbookViewId="0">
      <selection activeCell="N14" sqref="N14"/>
    </sheetView>
  </sheetViews>
  <sheetFormatPr defaultColWidth="9.375" defaultRowHeight="15.75"/>
  <cols>
    <col min="1" max="1" width="8.625" style="157" customWidth="1"/>
    <col min="2" max="2" width="18.125" style="158" customWidth="1"/>
    <col min="3" max="3" width="24.375" style="157" customWidth="1"/>
    <col min="4" max="4" width="11.625" style="157" customWidth="1"/>
    <col min="5" max="35" width="3.875" style="157" customWidth="1"/>
    <col min="36" max="38" width="6.875" style="157" customWidth="1"/>
    <col min="39" max="39" width="10.875" style="157" customWidth="1"/>
    <col min="40" max="40" width="12.125" style="157" customWidth="1"/>
    <col min="41" max="41" width="10.875" style="157" customWidth="1"/>
    <col min="42" max="16384" width="9.375" style="157"/>
  </cols>
  <sheetData>
    <row r="1" spans="1:42" s="24" customForma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2" s="24" customForma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2" s="24" customFormat="1" ht="22.5">
      <c r="A3" s="433" t="s">
        <v>2079</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2"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2"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2"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c r="P8" s="86"/>
      <c r="Q8" s="86"/>
      <c r="R8" s="86"/>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0</v>
      </c>
      <c r="AK8" s="336">
        <f t="shared" ref="AK8:AK34" si="3">COUNTIF(F8:AJ8,"P")+2*COUNTIF(F8:AJ8,"2P")+COUNTIF(F8:AJ8,"TP")+COUNTIF(F8:AJ8,"PT")+COUNTIF(F8:AJ8,"PK")+COUNTIF(F8:AJ8,"KP")+2*COUNTIF(F8:AJ8,"P2")</f>
        <v>0</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t="s">
        <v>8</v>
      </c>
      <c r="J9" s="86"/>
      <c r="K9" s="86"/>
      <c r="L9" s="86"/>
      <c r="M9" s="86"/>
      <c r="N9" s="86"/>
      <c r="O9" s="86"/>
      <c r="P9" s="86"/>
      <c r="Q9" s="86"/>
      <c r="R9" s="86"/>
      <c r="S9" s="86"/>
      <c r="T9" s="86"/>
      <c r="U9" s="86"/>
      <c r="V9" s="86"/>
      <c r="W9" s="86"/>
      <c r="X9" s="86"/>
      <c r="Y9" s="86"/>
      <c r="Z9" s="86"/>
      <c r="AA9" s="86"/>
      <c r="AB9" s="86"/>
      <c r="AC9" s="88"/>
      <c r="AD9" s="86"/>
      <c r="AE9" s="86"/>
      <c r="AF9" s="86"/>
      <c r="AG9" s="86"/>
      <c r="AH9" s="86"/>
      <c r="AI9" s="86"/>
      <c r="AJ9" s="19">
        <f t="shared" si="2"/>
        <v>0</v>
      </c>
      <c r="AK9" s="336">
        <f t="shared" si="3"/>
        <v>0</v>
      </c>
      <c r="AL9" s="336">
        <f t="shared" si="4"/>
        <v>1</v>
      </c>
      <c r="AM9" s="207"/>
      <c r="AN9" s="207"/>
      <c r="AO9" s="207"/>
      <c r="AP9" s="208"/>
    </row>
    <row r="10" spans="1:42" s="158" customFormat="1" ht="21" customHeight="1">
      <c r="A10" s="193">
        <v>4</v>
      </c>
      <c r="B10" s="193">
        <v>1910080049</v>
      </c>
      <c r="C10" s="54" t="s">
        <v>2086</v>
      </c>
      <c r="D10" s="197" t="s">
        <v>82</v>
      </c>
      <c r="E10" s="87"/>
      <c r="F10" s="245"/>
      <c r="G10" s="86"/>
      <c r="H10" s="86" t="s">
        <v>7</v>
      </c>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1</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t="s">
        <v>8</v>
      </c>
      <c r="J12" s="86"/>
      <c r="K12" s="86"/>
      <c r="L12" s="86"/>
      <c r="M12" s="86"/>
      <c r="N12" s="86"/>
      <c r="O12" s="86"/>
      <c r="P12" s="86"/>
      <c r="Q12" s="86"/>
      <c r="R12" s="86"/>
      <c r="S12" s="86"/>
      <c r="T12" s="86"/>
      <c r="U12" s="86"/>
      <c r="V12" s="86"/>
      <c r="W12" s="86"/>
      <c r="X12" s="86"/>
      <c r="Y12" s="86"/>
      <c r="Z12" s="86"/>
      <c r="AA12" s="86"/>
      <c r="AB12" s="86"/>
      <c r="AC12" s="88"/>
      <c r="AD12" s="86"/>
      <c r="AE12" s="86"/>
      <c r="AF12" s="86"/>
      <c r="AG12" s="86"/>
      <c r="AH12" s="86"/>
      <c r="AI12" s="86"/>
      <c r="AJ12" s="19">
        <f t="shared" si="2"/>
        <v>0</v>
      </c>
      <c r="AK12" s="336">
        <f t="shared" si="3"/>
        <v>0</v>
      </c>
      <c r="AL12" s="336">
        <f t="shared" si="4"/>
        <v>1</v>
      </c>
      <c r="AM12" s="207"/>
      <c r="AN12" s="207"/>
      <c r="AO12" s="207"/>
      <c r="AP12" s="208"/>
    </row>
    <row r="13" spans="1:42" s="158" customFormat="1" ht="21" customHeight="1">
      <c r="A13" s="193">
        <v>7</v>
      </c>
      <c r="B13" s="193" t="s">
        <v>2090</v>
      </c>
      <c r="C13" s="54" t="s">
        <v>802</v>
      </c>
      <c r="D13" s="197" t="s">
        <v>39</v>
      </c>
      <c r="E13" s="211"/>
      <c r="F13" s="245"/>
      <c r="G13" s="212"/>
      <c r="H13" s="212" t="s">
        <v>7</v>
      </c>
      <c r="I13" s="212" t="s">
        <v>8</v>
      </c>
      <c r="J13" s="212"/>
      <c r="K13" s="212"/>
      <c r="L13" s="86"/>
      <c r="M13" s="86"/>
      <c r="N13" s="212"/>
      <c r="O13" s="212"/>
      <c r="P13" s="212"/>
      <c r="Q13" s="212"/>
      <c r="R13" s="212"/>
      <c r="S13" s="212"/>
      <c r="T13" s="212"/>
      <c r="U13" s="212"/>
      <c r="V13" s="212"/>
      <c r="W13" s="212"/>
      <c r="X13" s="212"/>
      <c r="Y13" s="212"/>
      <c r="Z13" s="212"/>
      <c r="AA13" s="212"/>
      <c r="AB13" s="212"/>
      <c r="AC13" s="88"/>
      <c r="AD13" s="212"/>
      <c r="AE13" s="212"/>
      <c r="AF13" s="212"/>
      <c r="AG13" s="212"/>
      <c r="AH13" s="212"/>
      <c r="AI13" s="212"/>
      <c r="AJ13" s="19">
        <f t="shared" si="2"/>
        <v>0</v>
      </c>
      <c r="AK13" s="336">
        <f t="shared" si="3"/>
        <v>1</v>
      </c>
      <c r="AL13" s="336">
        <f t="shared" si="4"/>
        <v>1</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c r="P18" s="86"/>
      <c r="Q18" s="86"/>
      <c r="R18" s="86"/>
      <c r="S18" s="86"/>
      <c r="T18" s="86"/>
      <c r="U18" s="86"/>
      <c r="V18" s="86"/>
      <c r="W18" s="86"/>
      <c r="X18" s="86"/>
      <c r="Y18" s="86"/>
      <c r="Z18" s="86"/>
      <c r="AA18" s="86"/>
      <c r="AB18" s="86"/>
      <c r="AC18" s="88"/>
      <c r="AD18" s="86"/>
      <c r="AE18" s="86"/>
      <c r="AF18" s="86"/>
      <c r="AG18" s="86"/>
      <c r="AH18" s="86"/>
      <c r="AI18" s="86"/>
      <c r="AJ18" s="19">
        <f t="shared" si="2"/>
        <v>0</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76"/>
      <c r="AN20" s="423"/>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c r="Q21" s="86"/>
      <c r="R21" s="86"/>
      <c r="S21" s="86"/>
      <c r="T21" s="86"/>
      <c r="U21" s="86"/>
      <c r="V21" s="86"/>
      <c r="W21" s="86"/>
      <c r="X21" s="86"/>
      <c r="Y21" s="86"/>
      <c r="Z21" s="86"/>
      <c r="AA21" s="86"/>
      <c r="AB21" s="86"/>
      <c r="AC21" s="88"/>
      <c r="AD21" s="86"/>
      <c r="AE21" s="86"/>
      <c r="AF21" s="86"/>
      <c r="AG21" s="86"/>
      <c r="AH21" s="86"/>
      <c r="AI21" s="86"/>
      <c r="AJ21" s="19">
        <f t="shared" si="2"/>
        <v>0</v>
      </c>
      <c r="AK21" s="336">
        <f t="shared" si="3"/>
        <v>0</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0</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c r="S27" s="99"/>
      <c r="T27" s="99"/>
      <c r="U27" s="99"/>
      <c r="V27" s="99"/>
      <c r="W27" s="99"/>
      <c r="X27" s="99"/>
      <c r="Y27" s="99"/>
      <c r="Z27" s="99"/>
      <c r="AA27" s="99"/>
      <c r="AB27" s="99"/>
      <c r="AC27" s="88"/>
      <c r="AD27" s="99"/>
      <c r="AE27" s="99"/>
      <c r="AF27" s="99"/>
      <c r="AG27" s="99"/>
      <c r="AH27" s="99"/>
      <c r="AI27" s="99"/>
      <c r="AJ27" s="19">
        <f t="shared" si="2"/>
        <v>0</v>
      </c>
      <c r="AK27" s="336">
        <f t="shared" si="3"/>
        <v>0</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c r="W29" s="99"/>
      <c r="X29" s="99"/>
      <c r="Y29" s="99"/>
      <c r="Z29" s="99"/>
      <c r="AA29" s="99"/>
      <c r="AB29" s="99"/>
      <c r="AC29" s="88"/>
      <c r="AD29" s="99"/>
      <c r="AE29" s="99"/>
      <c r="AF29" s="99"/>
      <c r="AG29" s="99"/>
      <c r="AH29" s="99"/>
      <c r="AI29" s="99"/>
      <c r="AJ29" s="19">
        <f t="shared" si="2"/>
        <v>0</v>
      </c>
      <c r="AK29" s="336">
        <f t="shared" si="3"/>
        <v>0</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c r="R31" s="99"/>
      <c r="S31" s="99"/>
      <c r="T31" s="99"/>
      <c r="U31" s="99"/>
      <c r="V31" s="99"/>
      <c r="W31" s="99"/>
      <c r="X31" s="99"/>
      <c r="Y31" s="99"/>
      <c r="Z31" s="99"/>
      <c r="AA31" s="99"/>
      <c r="AB31" s="99"/>
      <c r="AC31" s="88"/>
      <c r="AD31" s="99"/>
      <c r="AE31" s="99"/>
      <c r="AF31" s="99"/>
      <c r="AG31" s="99"/>
      <c r="AH31" s="99"/>
      <c r="AI31" s="99"/>
      <c r="AJ31" s="19">
        <f t="shared" si="2"/>
        <v>0</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t="s">
        <v>8</v>
      </c>
      <c r="J32" s="99"/>
      <c r="K32" s="99"/>
      <c r="L32" s="99"/>
      <c r="M32" s="99"/>
      <c r="N32" s="99"/>
      <c r="O32" s="99"/>
      <c r="P32" s="99"/>
      <c r="Q32" s="99"/>
      <c r="R32" s="99"/>
      <c r="S32" s="99"/>
      <c r="T32" s="99"/>
      <c r="U32" s="99"/>
      <c r="V32" s="99"/>
      <c r="W32" s="99"/>
      <c r="X32" s="99"/>
      <c r="Y32" s="99"/>
      <c r="Z32" s="99"/>
      <c r="AA32" s="99"/>
      <c r="AB32" s="99"/>
      <c r="AC32" s="88"/>
      <c r="AD32" s="99"/>
      <c r="AE32" s="99"/>
      <c r="AF32" s="99"/>
      <c r="AG32" s="99"/>
      <c r="AH32" s="99"/>
      <c r="AI32" s="99"/>
      <c r="AJ32" s="19">
        <f t="shared" si="2"/>
        <v>0</v>
      </c>
      <c r="AK32" s="336">
        <f t="shared" si="3"/>
        <v>0</v>
      </c>
      <c r="AL32" s="336">
        <f t="shared" si="4"/>
        <v>1</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c r="W33" s="99"/>
      <c r="X33" s="99"/>
      <c r="Y33" s="99"/>
      <c r="Z33" s="99"/>
      <c r="AA33" s="99"/>
      <c r="AB33" s="99"/>
      <c r="AC33" s="88"/>
      <c r="AD33" s="99"/>
      <c r="AE33" s="99"/>
      <c r="AF33" s="99"/>
      <c r="AG33" s="99"/>
      <c r="AH33" s="99"/>
      <c r="AI33" s="99"/>
      <c r="AJ33" s="19">
        <f t="shared" si="2"/>
        <v>0</v>
      </c>
      <c r="AK33" s="336">
        <f t="shared" si="3"/>
        <v>0</v>
      </c>
      <c r="AL33" s="336">
        <f t="shared" si="4"/>
        <v>0</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c r="R34" s="99"/>
      <c r="S34" s="99"/>
      <c r="T34" s="99"/>
      <c r="U34" s="99"/>
      <c r="V34" s="99"/>
      <c r="W34" s="99"/>
      <c r="X34" s="99"/>
      <c r="Y34" s="99"/>
      <c r="Z34" s="99"/>
      <c r="AA34" s="99"/>
      <c r="AB34" s="99"/>
      <c r="AC34" s="88"/>
      <c r="AD34" s="99"/>
      <c r="AE34" s="99"/>
      <c r="AF34" s="99"/>
      <c r="AG34" s="99"/>
      <c r="AH34" s="99"/>
      <c r="AI34" s="99"/>
      <c r="AJ34" s="19">
        <f t="shared" si="2"/>
        <v>0</v>
      </c>
      <c r="AK34" s="336">
        <f t="shared" si="3"/>
        <v>0</v>
      </c>
      <c r="AL34" s="336">
        <f t="shared" si="4"/>
        <v>0</v>
      </c>
      <c r="AM34" s="155"/>
      <c r="AN34" s="155"/>
      <c r="AO34" s="155"/>
    </row>
    <row r="35" spans="1:41" s="158" customFormat="1" ht="21" customHeight="1">
      <c r="A35" s="460" t="s">
        <v>10</v>
      </c>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340">
        <f>SUM(AJ7:AJ34)</f>
        <v>0</v>
      </c>
      <c r="AK35" s="147">
        <f>SUM(AK7:AK34)</f>
        <v>2</v>
      </c>
      <c r="AL35" s="147">
        <f>SUM(AL7:AL34)</f>
        <v>4</v>
      </c>
      <c r="AM35" s="157"/>
      <c r="AN35" s="157"/>
      <c r="AO35" s="157"/>
    </row>
    <row r="36" spans="1:41" s="25" customFormat="1" ht="21" customHeight="1">
      <c r="A36" s="437" t="s">
        <v>2804</v>
      </c>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9"/>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0"/>
      <c r="D39" s="440"/>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40"/>
      <c r="D40" s="440"/>
      <c r="E40" s="440"/>
      <c r="F40" s="440"/>
      <c r="G40" s="440"/>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40"/>
      <c r="D41" s="440"/>
      <c r="E41" s="440"/>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40"/>
      <c r="D42" s="440"/>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K5:AK6"/>
    <mergeCell ref="C42:D42"/>
    <mergeCell ref="C39:D39"/>
    <mergeCell ref="C40:G40"/>
    <mergeCell ref="C41:E41"/>
    <mergeCell ref="A35:AI35"/>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34">
    <cfRule type="expression" dxfId="53"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8"/>
  <sheetViews>
    <sheetView topLeftCell="A15" zoomScale="85" zoomScaleNormal="85" workbookViewId="0">
      <selection activeCell="O27" sqref="O27"/>
    </sheetView>
  </sheetViews>
  <sheetFormatPr defaultColWidth="9.375" defaultRowHeight="15.75"/>
  <cols>
    <col min="1" max="1" width="6.875" style="157" customWidth="1"/>
    <col min="2" max="2" width="18.5" style="157" customWidth="1"/>
    <col min="3" max="3" width="21.875" style="157" customWidth="1"/>
    <col min="4" max="4" width="10" style="157" customWidth="1"/>
    <col min="5" max="35" width="3.875" style="157" customWidth="1"/>
    <col min="36" max="36" width="4.5" style="157" bestFit="1" customWidth="1"/>
    <col min="37" max="38" width="4" style="157" bestFit="1" customWidth="1"/>
    <col min="39" max="48" width="9.375" style="348"/>
    <col min="49" max="16384" width="9.375" style="157"/>
  </cols>
  <sheetData>
    <row r="1" spans="1:48" s="24" customForma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c r="AM1" s="347"/>
      <c r="AN1" s="347"/>
      <c r="AO1" s="347"/>
      <c r="AP1" s="347"/>
      <c r="AQ1" s="347"/>
      <c r="AR1" s="347"/>
      <c r="AS1" s="347"/>
      <c r="AT1" s="347"/>
      <c r="AU1" s="347"/>
      <c r="AV1" s="347"/>
    </row>
    <row r="2" spans="1:48" s="24" customForma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c r="AM2" s="347"/>
      <c r="AN2" s="347"/>
      <c r="AO2" s="347"/>
      <c r="AP2" s="347"/>
      <c r="AQ2" s="347"/>
      <c r="AR2" s="347"/>
      <c r="AS2" s="347"/>
      <c r="AT2" s="347"/>
      <c r="AU2" s="347"/>
      <c r="AV2" s="347"/>
    </row>
    <row r="3" spans="1:48" s="24" customFormat="1" ht="22.5">
      <c r="A3" s="433" t="s">
        <v>2122</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c r="AM5" s="259"/>
      <c r="AN5" s="259"/>
      <c r="AO5" s="259"/>
      <c r="AP5" s="259"/>
      <c r="AQ5" s="259"/>
      <c r="AR5" s="259"/>
      <c r="AS5" s="259"/>
      <c r="AT5" s="259"/>
      <c r="AU5" s="259"/>
      <c r="AV5" s="259"/>
    </row>
    <row r="6" spans="1:4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t="s">
        <v>6</v>
      </c>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1</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0</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t="s">
        <v>7</v>
      </c>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19">
        <f t="shared" si="2"/>
        <v>0</v>
      </c>
      <c r="AK15" s="339">
        <f t="shared" si="3"/>
        <v>1</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19">
        <f t="shared" si="2"/>
        <v>0</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t="s">
        <v>7</v>
      </c>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9">
        <f t="shared" si="3"/>
        <v>1</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1</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c r="S28" s="99"/>
      <c r="T28" s="99"/>
      <c r="U28" s="99"/>
      <c r="V28" s="99"/>
      <c r="W28" s="99"/>
      <c r="X28" s="86"/>
      <c r="Y28" s="99"/>
      <c r="Z28" s="99"/>
      <c r="AA28" s="99"/>
      <c r="AB28" s="99"/>
      <c r="AC28" s="99"/>
      <c r="AD28" s="99"/>
      <c r="AE28" s="99"/>
      <c r="AF28" s="99"/>
      <c r="AG28" s="99"/>
      <c r="AH28" s="99"/>
      <c r="AI28" s="99"/>
      <c r="AJ28" s="19">
        <f t="shared" si="2"/>
        <v>0</v>
      </c>
      <c r="AK28" s="339">
        <f t="shared" si="3"/>
        <v>0</v>
      </c>
      <c r="AL28" s="339">
        <f t="shared" si="4"/>
        <v>0</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t="s">
        <v>7</v>
      </c>
      <c r="I31" s="99"/>
      <c r="J31" s="99" t="s">
        <v>6</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1</v>
      </c>
      <c r="AK31" s="339">
        <f t="shared" si="3"/>
        <v>1</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0</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c r="U38" s="99"/>
      <c r="V38" s="99"/>
      <c r="W38" s="99"/>
      <c r="X38" s="86"/>
      <c r="Y38" s="99"/>
      <c r="Z38" s="99"/>
      <c r="AA38" s="99"/>
      <c r="AB38" s="99"/>
      <c r="AC38" s="99"/>
      <c r="AD38" s="99"/>
      <c r="AE38" s="99"/>
      <c r="AF38" s="99"/>
      <c r="AG38" s="99"/>
      <c r="AH38" s="99"/>
      <c r="AI38" s="99"/>
      <c r="AJ38" s="19">
        <f t="shared" si="2"/>
        <v>0</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9">
        <f t="shared" si="3"/>
        <v>0</v>
      </c>
      <c r="AL39" s="339">
        <f t="shared" si="4"/>
        <v>0</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30" t="s">
        <v>1162</v>
      </c>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3"/>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60" t="s">
        <v>10</v>
      </c>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340">
        <f>SUM(AJ7:AJ39)</f>
        <v>2</v>
      </c>
      <c r="AK42" s="147">
        <f>SUM(AK7:AK39)</f>
        <v>3</v>
      </c>
      <c r="AL42" s="147">
        <f>SUM(AL7:AL39)</f>
        <v>1</v>
      </c>
      <c r="AM42" s="208"/>
      <c r="AN42" s="208"/>
      <c r="AO42" s="208"/>
      <c r="AP42" s="208"/>
      <c r="AQ42" s="208"/>
      <c r="AR42" s="208"/>
      <c r="AS42" s="208"/>
      <c r="AT42" s="208"/>
      <c r="AU42" s="208"/>
      <c r="AV42" s="208"/>
    </row>
    <row r="43" spans="1:48" s="25" customFormat="1" ht="21" customHeight="1">
      <c r="A43" s="437" t="s">
        <v>2804</v>
      </c>
      <c r="B43" s="438"/>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9"/>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40"/>
      <c r="D45" s="440"/>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40"/>
      <c r="D46" s="440"/>
      <c r="E46" s="440"/>
      <c r="F46" s="440"/>
      <c r="G46" s="440"/>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40"/>
      <c r="D47" s="440"/>
      <c r="E47" s="440"/>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40"/>
      <c r="D48" s="440"/>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AK5:AK6"/>
    <mergeCell ref="AL5:AL6"/>
    <mergeCell ref="C46:G46"/>
    <mergeCell ref="C47:E47"/>
    <mergeCell ref="C48:D48"/>
    <mergeCell ref="C45:D45"/>
    <mergeCell ref="A43:AL43"/>
    <mergeCell ref="A42:AI42"/>
    <mergeCell ref="E40:AI41"/>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39">
    <cfRule type="expression" dxfId="50"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zoomScale="70" zoomScaleNormal="70" workbookViewId="0">
      <selection activeCell="K19" sqref="K19"/>
    </sheetView>
  </sheetViews>
  <sheetFormatPr defaultColWidth="9.375" defaultRowHeight="15.75"/>
  <cols>
    <col min="1" max="1" width="7.625" style="157" customWidth="1"/>
    <col min="2" max="2" width="16.625" style="157" customWidth="1"/>
    <col min="3" max="3" width="24.5" style="157" customWidth="1"/>
    <col min="4" max="4" width="11.625" style="157" customWidth="1"/>
    <col min="5" max="35" width="3.875" style="157" customWidth="1"/>
    <col min="36" max="36" width="4.5" style="157" bestFit="1" customWidth="1"/>
    <col min="37" max="37" width="4" style="157" bestFit="1" customWidth="1"/>
    <col min="38" max="38" width="3.875" style="157" bestFit="1" customWidth="1"/>
    <col min="39" max="39" width="10.875" style="157" customWidth="1"/>
    <col min="40" max="40" width="12.125" style="157" customWidth="1"/>
    <col min="41" max="41" width="10.875" style="157" customWidth="1"/>
    <col min="42" max="16384" width="9.375" style="157"/>
  </cols>
  <sheetData>
    <row r="1" spans="1:42" s="24" customForma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2" s="24" customForma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2" s="24" customFormat="1" ht="33.75" customHeight="1">
      <c r="A3" s="433" t="s">
        <v>2176</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2"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2"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2"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2" s="209" customFormat="1" ht="21" customHeight="1">
      <c r="A7" s="327">
        <v>1</v>
      </c>
      <c r="B7" s="260" t="s">
        <v>2177</v>
      </c>
      <c r="C7" s="261" t="s">
        <v>101</v>
      </c>
      <c r="D7" s="262" t="s">
        <v>36</v>
      </c>
      <c r="E7" s="87"/>
      <c r="F7" s="86" t="s">
        <v>6</v>
      </c>
      <c r="G7" s="86"/>
      <c r="H7" s="86"/>
      <c r="I7" s="86" t="s">
        <v>6</v>
      </c>
      <c r="J7" s="86" t="s">
        <v>6</v>
      </c>
      <c r="K7" s="86"/>
      <c r="L7" s="86"/>
      <c r="M7" s="86"/>
      <c r="N7" s="86"/>
      <c r="O7" s="86"/>
      <c r="P7" s="88"/>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3</v>
      </c>
      <c r="AK7" s="339">
        <f>COUNTIF(F7:AJ7,"P")+2*COUNTIF(F7:AJ7,"2P")+COUNTIF(F7:AJ7,"TP")+COUNTIF(F7:AJ7,"PT")+COUNTIF(F7:AJ7,"PK")+COUNTIF(F7:AJ7,"KP")+2*COUNTIF(F7:AJ7,"P2")</f>
        <v>0</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t="s">
        <v>7</v>
      </c>
      <c r="J10" s="86"/>
      <c r="K10" s="86"/>
      <c r="L10" s="86"/>
      <c r="M10" s="86"/>
      <c r="N10" s="86"/>
      <c r="O10" s="212"/>
      <c r="P10" s="88"/>
      <c r="Q10" s="86"/>
      <c r="R10" s="86"/>
      <c r="S10" s="86"/>
      <c r="T10" s="86"/>
      <c r="U10" s="86"/>
      <c r="V10" s="86"/>
      <c r="W10" s="86"/>
      <c r="X10" s="86"/>
      <c r="Y10" s="86"/>
      <c r="Z10" s="86"/>
      <c r="AA10" s="86"/>
      <c r="AB10" s="86"/>
      <c r="AC10" s="86"/>
      <c r="AD10" s="86"/>
      <c r="AE10" s="86"/>
      <c r="AF10" s="86"/>
      <c r="AG10" s="86"/>
      <c r="AH10" s="86"/>
      <c r="AI10" s="86"/>
      <c r="AJ10" s="19">
        <f t="shared" si="2"/>
        <v>0</v>
      </c>
      <c r="AK10" s="339">
        <f t="shared" si="3"/>
        <v>1</v>
      </c>
      <c r="AL10" s="339">
        <f t="shared" si="4"/>
        <v>0</v>
      </c>
      <c r="AM10" s="207"/>
      <c r="AN10" s="207"/>
      <c r="AO10" s="207"/>
      <c r="AP10" s="208"/>
    </row>
    <row r="11" spans="1:42" s="158" customFormat="1" ht="21" customHeight="1">
      <c r="A11" s="327">
        <v>5</v>
      </c>
      <c r="B11" s="193" t="s">
        <v>2183</v>
      </c>
      <c r="C11" s="54" t="s">
        <v>2184</v>
      </c>
      <c r="D11" s="197" t="s">
        <v>39</v>
      </c>
      <c r="E11" s="87"/>
      <c r="F11" s="86"/>
      <c r="G11" s="86"/>
      <c r="H11" s="86" t="s">
        <v>6</v>
      </c>
      <c r="I11" s="86"/>
      <c r="J11" s="86" t="s">
        <v>6</v>
      </c>
      <c r="K11" s="86" t="s">
        <v>6</v>
      </c>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3</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t="s">
        <v>7</v>
      </c>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1</v>
      </c>
      <c r="AL14" s="339">
        <f t="shared" si="4"/>
        <v>0</v>
      </c>
      <c r="AM14" s="155"/>
      <c r="AN14" s="155"/>
      <c r="AO14" s="155"/>
    </row>
    <row r="15" spans="1:42" s="158" customFormat="1" ht="21" customHeight="1">
      <c r="A15" s="327">
        <v>9</v>
      </c>
      <c r="B15" s="193" t="s">
        <v>2190</v>
      </c>
      <c r="C15" s="54" t="s">
        <v>2191</v>
      </c>
      <c r="D15" s="197" t="s">
        <v>40</v>
      </c>
      <c r="E15" s="87"/>
      <c r="F15" s="86"/>
      <c r="G15" s="86"/>
      <c r="H15" s="86" t="s">
        <v>6</v>
      </c>
      <c r="I15" s="86" t="s">
        <v>7</v>
      </c>
      <c r="J15" s="86" t="s">
        <v>6</v>
      </c>
      <c r="K15" s="86" t="s">
        <v>6</v>
      </c>
      <c r="L15" s="86"/>
      <c r="M15" s="86"/>
      <c r="N15" s="86"/>
      <c r="O15" s="86"/>
      <c r="P15" s="88"/>
      <c r="Q15" s="86"/>
      <c r="R15" s="86"/>
      <c r="S15" s="86"/>
      <c r="T15" s="86"/>
      <c r="U15" s="86"/>
      <c r="V15" s="86"/>
      <c r="W15" s="86"/>
      <c r="X15" s="86"/>
      <c r="Y15" s="86"/>
      <c r="Z15" s="86"/>
      <c r="AA15" s="86"/>
      <c r="AB15" s="86"/>
      <c r="AC15" s="86"/>
      <c r="AD15" s="86"/>
      <c r="AE15" s="86"/>
      <c r="AF15" s="86"/>
      <c r="AG15" s="86"/>
      <c r="AH15" s="86"/>
      <c r="AI15" s="86"/>
      <c r="AJ15" s="19">
        <f t="shared" si="2"/>
        <v>3</v>
      </c>
      <c r="AK15" s="339">
        <f t="shared" si="3"/>
        <v>1</v>
      </c>
      <c r="AL15" s="339">
        <f t="shared" si="4"/>
        <v>0</v>
      </c>
      <c r="AM15" s="155"/>
      <c r="AN15" s="155"/>
      <c r="AO15" s="155"/>
    </row>
    <row r="16" spans="1:42" s="158" customFormat="1" ht="21" customHeight="1">
      <c r="A16" s="327">
        <v>10</v>
      </c>
      <c r="B16" s="193" t="s">
        <v>2192</v>
      </c>
      <c r="C16" s="54" t="s">
        <v>2193</v>
      </c>
      <c r="D16" s="197" t="s">
        <v>48</v>
      </c>
      <c r="E16" s="87"/>
      <c r="F16" s="86" t="s">
        <v>6</v>
      </c>
      <c r="G16" s="86"/>
      <c r="H16" s="86" t="s">
        <v>6</v>
      </c>
      <c r="I16" s="86" t="s">
        <v>6</v>
      </c>
      <c r="J16" s="86" t="s">
        <v>6</v>
      </c>
      <c r="K16" s="86"/>
      <c r="L16" s="86"/>
      <c r="M16" s="86"/>
      <c r="N16" s="86"/>
      <c r="O16" s="102"/>
      <c r="P16" s="88"/>
      <c r="Q16" s="86"/>
      <c r="R16" s="86"/>
      <c r="S16" s="86"/>
      <c r="T16" s="86"/>
      <c r="U16" s="86"/>
      <c r="V16" s="86"/>
      <c r="W16" s="86"/>
      <c r="X16" s="86"/>
      <c r="Y16" s="86"/>
      <c r="Z16" s="86"/>
      <c r="AA16" s="86"/>
      <c r="AB16" s="86"/>
      <c r="AC16" s="86"/>
      <c r="AD16" s="86"/>
      <c r="AE16" s="86"/>
      <c r="AF16" s="86"/>
      <c r="AG16" s="86"/>
      <c r="AH16" s="86"/>
      <c r="AI16" s="86"/>
      <c r="AJ16" s="19">
        <f t="shared" si="2"/>
        <v>4</v>
      </c>
      <c r="AK16" s="339">
        <f t="shared" si="3"/>
        <v>0</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t="s">
        <v>7</v>
      </c>
      <c r="I18" s="86"/>
      <c r="J18" s="86"/>
      <c r="K18" s="86"/>
      <c r="L18" s="86"/>
      <c r="M18" s="86"/>
      <c r="N18" s="86"/>
      <c r="O18" s="86"/>
      <c r="P18" s="88"/>
      <c r="Q18" s="86"/>
      <c r="R18" s="86"/>
      <c r="S18" s="86"/>
      <c r="T18" s="86"/>
      <c r="U18" s="86"/>
      <c r="V18" s="86"/>
      <c r="W18" s="86"/>
      <c r="X18" s="86"/>
      <c r="Y18" s="86"/>
      <c r="Z18" s="86"/>
      <c r="AA18" s="86"/>
      <c r="AB18" s="86"/>
      <c r="AC18" s="86"/>
      <c r="AD18" s="86"/>
      <c r="AE18" s="86"/>
      <c r="AF18" s="86"/>
      <c r="AG18" s="86"/>
      <c r="AH18" s="86"/>
      <c r="AI18" s="86"/>
      <c r="AJ18" s="19">
        <f t="shared" si="2"/>
        <v>0</v>
      </c>
      <c r="AK18" s="339">
        <f t="shared" si="3"/>
        <v>1</v>
      </c>
      <c r="AL18" s="339">
        <f t="shared" si="4"/>
        <v>0</v>
      </c>
      <c r="AM18" s="155"/>
      <c r="AN18" s="155"/>
      <c r="AO18" s="155"/>
    </row>
    <row r="19" spans="1:41" s="158" customFormat="1" ht="21" customHeight="1">
      <c r="A19" s="327">
        <v>13</v>
      </c>
      <c r="B19" s="193" t="s">
        <v>2197</v>
      </c>
      <c r="C19" s="54" t="s">
        <v>2198</v>
      </c>
      <c r="D19" s="197" t="s">
        <v>75</v>
      </c>
      <c r="E19" s="102"/>
      <c r="F19" s="102"/>
      <c r="G19" s="102"/>
      <c r="H19" s="102"/>
      <c r="I19" s="102" t="s">
        <v>8</v>
      </c>
      <c r="J19" s="102" t="s">
        <v>7</v>
      </c>
      <c r="K19" s="102" t="s">
        <v>8</v>
      </c>
      <c r="L19" s="102"/>
      <c r="M19" s="102"/>
      <c r="N19" s="102"/>
      <c r="O19" s="99"/>
      <c r="P19" s="88"/>
      <c r="Q19" s="102"/>
      <c r="R19" s="102"/>
      <c r="S19" s="102"/>
      <c r="T19" s="102"/>
      <c r="U19" s="102"/>
      <c r="V19" s="102"/>
      <c r="W19" s="214"/>
      <c r="X19" s="102"/>
      <c r="Y19" s="102"/>
      <c r="Z19" s="102"/>
      <c r="AA19" s="102"/>
      <c r="AB19" s="102"/>
      <c r="AC19" s="102"/>
      <c r="AD19" s="102"/>
      <c r="AE19" s="102"/>
      <c r="AF19" s="102"/>
      <c r="AG19" s="102"/>
      <c r="AH19" s="102"/>
      <c r="AI19" s="102"/>
      <c r="AJ19" s="19">
        <f t="shared" si="2"/>
        <v>0</v>
      </c>
      <c r="AK19" s="339">
        <f t="shared" si="3"/>
        <v>1</v>
      </c>
      <c r="AL19" s="339">
        <f t="shared" si="4"/>
        <v>2</v>
      </c>
      <c r="AM19" s="155"/>
      <c r="AN19" s="155"/>
      <c r="AO19" s="155"/>
    </row>
    <row r="20" spans="1:41" s="158" customFormat="1" ht="21" customHeight="1">
      <c r="A20" s="327">
        <v>14</v>
      </c>
      <c r="B20" s="193" t="s">
        <v>2199</v>
      </c>
      <c r="C20" s="54" t="s">
        <v>2200</v>
      </c>
      <c r="D20" s="197" t="s">
        <v>92</v>
      </c>
      <c r="E20" s="87"/>
      <c r="F20" s="86"/>
      <c r="G20" s="86"/>
      <c r="H20" s="86"/>
      <c r="I20" s="86" t="s">
        <v>8</v>
      </c>
      <c r="J20" s="86"/>
      <c r="K20" s="86"/>
      <c r="L20" s="86"/>
      <c r="M20" s="86"/>
      <c r="N20" s="86"/>
      <c r="O20" s="99"/>
      <c r="P20" s="88"/>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1</v>
      </c>
      <c r="AM20" s="155"/>
      <c r="AN20" s="155"/>
      <c r="AO20" s="155"/>
    </row>
    <row r="21" spans="1:41" s="158" customFormat="1" ht="21" customHeight="1">
      <c r="A21" s="327">
        <v>15</v>
      </c>
      <c r="B21" s="193" t="s">
        <v>2201</v>
      </c>
      <c r="C21" s="54" t="s">
        <v>2202</v>
      </c>
      <c r="D21" s="197" t="s">
        <v>92</v>
      </c>
      <c r="E21" s="98"/>
      <c r="F21" s="99" t="s">
        <v>6</v>
      </c>
      <c r="G21" s="99"/>
      <c r="H21" s="99"/>
      <c r="I21" s="99" t="s">
        <v>6</v>
      </c>
      <c r="J21" s="99"/>
      <c r="K21" s="99"/>
      <c r="L21" s="99"/>
      <c r="M21" s="99"/>
      <c r="N21" s="86"/>
      <c r="O21" s="99"/>
      <c r="P21" s="88"/>
      <c r="Q21" s="99"/>
      <c r="R21" s="99"/>
      <c r="S21" s="99"/>
      <c r="T21" s="99"/>
      <c r="U21" s="99"/>
      <c r="V21" s="99"/>
      <c r="W21" s="99"/>
      <c r="X21" s="99"/>
      <c r="Y21" s="99"/>
      <c r="Z21" s="99"/>
      <c r="AA21" s="99"/>
      <c r="AB21" s="99"/>
      <c r="AC21" s="99"/>
      <c r="AD21" s="99"/>
      <c r="AE21" s="99"/>
      <c r="AF21" s="99"/>
      <c r="AG21" s="99"/>
      <c r="AH21" s="99"/>
      <c r="AI21" s="99"/>
      <c r="AJ21" s="19">
        <f t="shared" si="2"/>
        <v>2</v>
      </c>
      <c r="AK21" s="339">
        <f t="shared" si="3"/>
        <v>0</v>
      </c>
      <c r="AL21" s="339">
        <f t="shared" si="4"/>
        <v>0</v>
      </c>
      <c r="AM21" s="155"/>
      <c r="AN21" s="155"/>
      <c r="AO21" s="155"/>
    </row>
    <row r="22" spans="1:41" s="158" customFormat="1" ht="21" customHeight="1">
      <c r="A22" s="327">
        <v>16</v>
      </c>
      <c r="B22" s="193" t="s">
        <v>2203</v>
      </c>
      <c r="C22" s="54" t="s">
        <v>721</v>
      </c>
      <c r="D22" s="197" t="s">
        <v>212</v>
      </c>
      <c r="E22" s="98"/>
      <c r="F22" s="99"/>
      <c r="G22" s="99"/>
      <c r="H22" s="99" t="s">
        <v>6</v>
      </c>
      <c r="I22" s="99"/>
      <c r="J22" s="99" t="s">
        <v>7</v>
      </c>
      <c r="K22" s="99"/>
      <c r="L22" s="99"/>
      <c r="M22" s="99"/>
      <c r="N22" s="86"/>
      <c r="O22" s="99"/>
      <c r="P22" s="88"/>
      <c r="Q22" s="99"/>
      <c r="R22" s="99"/>
      <c r="S22" s="99"/>
      <c r="T22" s="99"/>
      <c r="U22" s="99"/>
      <c r="V22" s="99"/>
      <c r="W22" s="99"/>
      <c r="X22" s="99"/>
      <c r="Y22" s="99"/>
      <c r="Z22" s="99"/>
      <c r="AA22" s="99"/>
      <c r="AB22" s="99"/>
      <c r="AC22" s="99"/>
      <c r="AD22" s="99"/>
      <c r="AE22" s="99"/>
      <c r="AF22" s="99"/>
      <c r="AG22" s="99"/>
      <c r="AH22" s="99"/>
      <c r="AI22" s="99"/>
      <c r="AJ22" s="19">
        <f t="shared" si="2"/>
        <v>1</v>
      </c>
      <c r="AK22" s="339">
        <f t="shared" si="3"/>
        <v>1</v>
      </c>
      <c r="AL22" s="339">
        <f t="shared" si="4"/>
        <v>0</v>
      </c>
      <c r="AM22" s="155"/>
      <c r="AN22" s="155"/>
      <c r="AO22" s="155"/>
    </row>
    <row r="23" spans="1:41" s="158" customFormat="1" ht="21" customHeight="1">
      <c r="A23" s="327">
        <v>17</v>
      </c>
      <c r="B23" s="193" t="s">
        <v>2204</v>
      </c>
      <c r="C23" s="54" t="s">
        <v>2205</v>
      </c>
      <c r="D23" s="197" t="s">
        <v>2206</v>
      </c>
      <c r="E23" s="98"/>
      <c r="F23" s="99"/>
      <c r="G23" s="99"/>
      <c r="H23" s="99" t="s">
        <v>8</v>
      </c>
      <c r="I23" s="99"/>
      <c r="J23" s="99" t="s">
        <v>8</v>
      </c>
      <c r="K23" s="99"/>
      <c r="L23" s="99"/>
      <c r="M23" s="99"/>
      <c r="N23" s="99"/>
      <c r="O23" s="99"/>
      <c r="P23" s="88"/>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2</v>
      </c>
      <c r="AM23" s="155"/>
      <c r="AN23" s="155"/>
      <c r="AO23" s="155"/>
    </row>
    <row r="24" spans="1:41" s="158" customFormat="1" ht="21" customHeight="1">
      <c r="A24" s="327">
        <v>18</v>
      </c>
      <c r="B24" s="193" t="s">
        <v>2207</v>
      </c>
      <c r="C24" s="54" t="s">
        <v>2208</v>
      </c>
      <c r="D24" s="197" t="s">
        <v>94</v>
      </c>
      <c r="E24" s="98"/>
      <c r="F24" s="99"/>
      <c r="G24" s="99"/>
      <c r="H24" s="99"/>
      <c r="I24" s="99"/>
      <c r="J24" s="99"/>
      <c r="K24" s="99" t="s">
        <v>6</v>
      </c>
      <c r="L24" s="99"/>
      <c r="M24" s="99"/>
      <c r="N24" s="99"/>
      <c r="O24" s="99"/>
      <c r="P24" s="88"/>
      <c r="Q24" s="99"/>
      <c r="R24" s="99"/>
      <c r="S24" s="99"/>
      <c r="T24" s="99"/>
      <c r="U24" s="99"/>
      <c r="V24" s="99"/>
      <c r="W24" s="99"/>
      <c r="X24" s="99"/>
      <c r="Y24" s="99"/>
      <c r="Z24" s="99"/>
      <c r="AA24" s="99"/>
      <c r="AB24" s="99"/>
      <c r="AC24" s="99"/>
      <c r="AD24" s="99"/>
      <c r="AE24" s="99"/>
      <c r="AF24" s="99"/>
      <c r="AG24" s="99"/>
      <c r="AH24" s="99"/>
      <c r="AI24" s="99"/>
      <c r="AJ24" s="19">
        <f t="shared" si="2"/>
        <v>1</v>
      </c>
      <c r="AK24" s="339">
        <f t="shared" si="3"/>
        <v>0</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t="s">
        <v>2814</v>
      </c>
      <c r="J27" s="99" t="s">
        <v>6</v>
      </c>
      <c r="K27" s="99"/>
      <c r="L27" s="99"/>
      <c r="M27" s="99"/>
      <c r="N27" s="99"/>
      <c r="O27" s="99"/>
      <c r="P27" s="88"/>
      <c r="Q27" s="99"/>
      <c r="R27" s="99"/>
      <c r="S27" s="99"/>
      <c r="T27" s="99"/>
      <c r="U27" s="99"/>
      <c r="V27" s="99"/>
      <c r="W27" s="99"/>
      <c r="X27" s="99"/>
      <c r="Y27" s="99"/>
      <c r="Z27" s="99"/>
      <c r="AA27" s="99"/>
      <c r="AB27" s="99"/>
      <c r="AC27" s="99"/>
      <c r="AD27" s="99"/>
      <c r="AE27" s="99"/>
      <c r="AF27" s="99"/>
      <c r="AG27" s="99"/>
      <c r="AH27" s="99"/>
      <c r="AI27" s="99"/>
      <c r="AJ27" s="19">
        <f t="shared" si="2"/>
        <v>2</v>
      </c>
      <c r="AK27" s="339">
        <f t="shared" si="3"/>
        <v>1</v>
      </c>
      <c r="AL27" s="339">
        <f t="shared" si="4"/>
        <v>0</v>
      </c>
      <c r="AM27" s="155"/>
      <c r="AN27" s="155"/>
      <c r="AO27" s="155"/>
    </row>
    <row r="28" spans="1:41" s="158" customFormat="1" ht="21" customHeight="1">
      <c r="A28" s="327">
        <v>22</v>
      </c>
      <c r="B28" s="39" t="s">
        <v>2175</v>
      </c>
      <c r="C28" s="71" t="s">
        <v>80</v>
      </c>
      <c r="D28" s="72" t="s">
        <v>170</v>
      </c>
      <c r="E28" s="98"/>
      <c r="F28" s="99"/>
      <c r="G28" s="99"/>
      <c r="H28" s="99" t="s">
        <v>8</v>
      </c>
      <c r="I28" s="99"/>
      <c r="J28" s="99"/>
      <c r="K28" s="99"/>
      <c r="L28" s="99"/>
      <c r="M28" s="99"/>
      <c r="N28" s="86"/>
      <c r="O28" s="99"/>
      <c r="P28" s="88"/>
      <c r="Q28" s="99"/>
      <c r="R28" s="99"/>
      <c r="S28" s="99"/>
      <c r="T28" s="99"/>
      <c r="U28" s="99"/>
      <c r="V28" s="99"/>
      <c r="W28" s="99"/>
      <c r="X28" s="99"/>
      <c r="Y28" s="99"/>
      <c r="Z28" s="99"/>
      <c r="AA28" s="99"/>
      <c r="AB28" s="99"/>
      <c r="AC28" s="99"/>
      <c r="AD28" s="99"/>
      <c r="AE28" s="99"/>
      <c r="AF28" s="99"/>
      <c r="AG28" s="99"/>
      <c r="AH28" s="99"/>
      <c r="AI28" s="99"/>
      <c r="AJ28" s="19">
        <f t="shared" si="2"/>
        <v>0</v>
      </c>
      <c r="AK28" s="339">
        <f t="shared" si="3"/>
        <v>0</v>
      </c>
      <c r="AL28" s="339">
        <f t="shared" si="4"/>
        <v>1</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t="s">
        <v>6</v>
      </c>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1</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t="s">
        <v>8</v>
      </c>
      <c r="I32" s="99"/>
      <c r="J32" s="99" t="s">
        <v>6</v>
      </c>
      <c r="K32" s="99"/>
      <c r="L32" s="99"/>
      <c r="M32" s="99"/>
      <c r="N32" s="99"/>
      <c r="O32" s="99"/>
      <c r="P32" s="88"/>
      <c r="Q32" s="99"/>
      <c r="R32" s="99"/>
      <c r="S32" s="99"/>
      <c r="T32" s="99"/>
      <c r="U32" s="99"/>
      <c r="V32" s="99"/>
      <c r="W32" s="99"/>
      <c r="X32" s="99"/>
      <c r="Y32" s="99"/>
      <c r="Z32" s="99"/>
      <c r="AA32" s="99"/>
      <c r="AB32" s="99"/>
      <c r="AC32" s="99"/>
      <c r="AD32" s="99"/>
      <c r="AE32" s="99"/>
      <c r="AF32" s="99"/>
      <c r="AG32" s="99"/>
      <c r="AH32" s="99"/>
      <c r="AI32" s="99"/>
      <c r="AJ32" s="19">
        <f t="shared" si="2"/>
        <v>2</v>
      </c>
      <c r="AK32" s="339">
        <f t="shared" si="3"/>
        <v>0</v>
      </c>
      <c r="AL32" s="339">
        <f t="shared" si="4"/>
        <v>1</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155"/>
      <c r="AN33" s="155"/>
      <c r="AO33" s="155"/>
    </row>
    <row r="34" spans="1:41" s="158" customFormat="1" ht="21" customHeight="1">
      <c r="A34" s="327">
        <v>28</v>
      </c>
      <c r="B34" s="193" t="s">
        <v>2225</v>
      </c>
      <c r="C34" s="54" t="s">
        <v>2226</v>
      </c>
      <c r="D34" s="197" t="s">
        <v>112</v>
      </c>
      <c r="E34" s="98"/>
      <c r="F34" s="99" t="s">
        <v>6</v>
      </c>
      <c r="G34" s="99"/>
      <c r="H34" s="99" t="s">
        <v>6</v>
      </c>
      <c r="I34" s="99" t="s">
        <v>6</v>
      </c>
      <c r="J34" s="99" t="s">
        <v>6</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4</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t="s">
        <v>2806</v>
      </c>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2</v>
      </c>
      <c r="AK36" s="339">
        <f t="shared" si="3"/>
        <v>0</v>
      </c>
      <c r="AL36" s="339">
        <f t="shared" si="4"/>
        <v>0</v>
      </c>
      <c r="AM36" s="155"/>
      <c r="AN36" s="155"/>
      <c r="AO36" s="155"/>
    </row>
    <row r="37" spans="1:41" s="158" customFormat="1" ht="21" customHeight="1">
      <c r="A37" s="327">
        <v>31</v>
      </c>
      <c r="B37" s="193" t="s">
        <v>2230</v>
      </c>
      <c r="C37" s="54" t="s">
        <v>802</v>
      </c>
      <c r="D37" s="197" t="s">
        <v>81</v>
      </c>
      <c r="E37" s="98"/>
      <c r="F37" s="99"/>
      <c r="G37" s="99"/>
      <c r="H37" s="99" t="s">
        <v>8</v>
      </c>
      <c r="I37" s="99"/>
      <c r="J37" s="99" t="s">
        <v>6</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1</v>
      </c>
      <c r="AK37" s="339">
        <f t="shared" si="3"/>
        <v>0</v>
      </c>
      <c r="AL37" s="339">
        <f t="shared" si="4"/>
        <v>1</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t="s">
        <v>6</v>
      </c>
      <c r="I39" s="89" t="s">
        <v>6</v>
      </c>
      <c r="J39" s="89" t="s">
        <v>6</v>
      </c>
      <c r="K39" s="89"/>
      <c r="L39" s="89"/>
      <c r="M39" s="89"/>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4</v>
      </c>
      <c r="AK39" s="339">
        <f t="shared" si="3"/>
        <v>0</v>
      </c>
      <c r="AL39" s="339">
        <f t="shared" si="4"/>
        <v>0</v>
      </c>
      <c r="AM39" s="534"/>
      <c r="AN39" s="535"/>
      <c r="AO39" s="163"/>
    </row>
    <row r="40" spans="1:41" s="164" customFormat="1" ht="21" customHeight="1">
      <c r="A40" s="267">
        <v>34</v>
      </c>
      <c r="B40" s="256" t="s">
        <v>2234</v>
      </c>
      <c r="C40" s="257" t="s">
        <v>119</v>
      </c>
      <c r="D40" s="258" t="s">
        <v>363</v>
      </c>
      <c r="E40" s="199"/>
      <c r="F40" s="101" t="s">
        <v>6</v>
      </c>
      <c r="G40" s="101"/>
      <c r="H40" s="101" t="s">
        <v>6</v>
      </c>
      <c r="I40" s="101" t="s">
        <v>6</v>
      </c>
      <c r="J40" s="101" t="s">
        <v>6</v>
      </c>
      <c r="K40" s="101"/>
      <c r="L40" s="101"/>
      <c r="M40" s="101"/>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4</v>
      </c>
      <c r="AK40" s="339">
        <f t="shared" si="3"/>
        <v>0</v>
      </c>
      <c r="AL40" s="339">
        <f t="shared" si="4"/>
        <v>0</v>
      </c>
      <c r="AM40" s="163"/>
      <c r="AN40" s="163"/>
      <c r="AO40" s="163"/>
    </row>
    <row r="41" spans="1:41" s="158" customFormat="1" ht="21" customHeight="1">
      <c r="A41" s="460" t="s">
        <v>10</v>
      </c>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340">
        <f>SUM(AJ7:AJ38)</f>
        <v>29</v>
      </c>
      <c r="AK41" s="147">
        <f>SUM(AK7:AK38)</f>
        <v>7</v>
      </c>
      <c r="AL41" s="147">
        <f>SUM(AL7:AL38)</f>
        <v>8</v>
      </c>
      <c r="AM41" s="157"/>
      <c r="AN41" s="157"/>
    </row>
    <row r="42" spans="1:41" s="25" customFormat="1" ht="21" customHeight="1">
      <c r="A42" s="437" t="s">
        <v>2804</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9"/>
      <c r="AM42" s="338"/>
    </row>
    <row r="43" spans="1:41">
      <c r="C43" s="440"/>
      <c r="D43" s="440"/>
      <c r="E43" s="440"/>
      <c r="F43" s="440"/>
      <c r="G43" s="440"/>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40"/>
      <c r="D44" s="440"/>
      <c r="E44" s="440"/>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40"/>
      <c r="D45" s="440"/>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C45:D45"/>
    <mergeCell ref="C43:G43"/>
    <mergeCell ref="C44:E44"/>
    <mergeCell ref="A41:AI41"/>
    <mergeCell ref="A5:A6"/>
    <mergeCell ref="A42:AL42"/>
    <mergeCell ref="B5:B6"/>
    <mergeCell ref="C5:D6"/>
    <mergeCell ref="A1:P1"/>
    <mergeCell ref="Q1:AL1"/>
    <mergeCell ref="A2:P2"/>
    <mergeCell ref="Q2:AL2"/>
    <mergeCell ref="A3:AL3"/>
    <mergeCell ref="AM39:AN39"/>
    <mergeCell ref="I4:L4"/>
    <mergeCell ref="M4:N4"/>
    <mergeCell ref="O4:Q4"/>
    <mergeCell ref="R4:T4"/>
    <mergeCell ref="AL5:AL6"/>
    <mergeCell ref="AJ5:AJ6"/>
    <mergeCell ref="AK5:AK6"/>
  </mergeCells>
  <conditionalFormatting sqref="E6:AI40">
    <cfRule type="expression" dxfId="4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topLeftCell="A4" zoomScale="70" zoomScaleNormal="70" workbookViewId="0">
      <selection activeCell="K7" sqref="K7"/>
    </sheetView>
  </sheetViews>
  <sheetFormatPr defaultColWidth="9.375" defaultRowHeight="15.75"/>
  <cols>
    <col min="1" max="1" width="7.5" style="157" customWidth="1"/>
    <col min="2" max="2" width="19" style="158" customWidth="1"/>
    <col min="3" max="3" width="25.5" style="157" customWidth="1"/>
    <col min="4" max="4" width="9.5" style="157" customWidth="1"/>
    <col min="5" max="35" width="3.875" style="157" customWidth="1"/>
    <col min="36" max="36" width="4.5" style="157" bestFit="1" customWidth="1"/>
    <col min="37" max="37" width="4" style="157" bestFit="1" customWidth="1"/>
    <col min="38" max="38" width="3.875" style="157" bestFit="1" customWidth="1"/>
    <col min="39" max="39" width="10.875" style="157" customWidth="1"/>
    <col min="40" max="40" width="12.125" style="157" customWidth="1"/>
    <col min="41" max="41" width="10.875" style="157" customWidth="1"/>
    <col min="42" max="16384" width="9.375" style="157"/>
  </cols>
  <sheetData>
    <row r="1" spans="1:42" s="24" customForma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2" s="24" customForma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2" s="24" customFormat="1" ht="35.25" customHeight="1">
      <c r="A3" s="433" t="s">
        <v>1615</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2"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2"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2"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2" s="209" customFormat="1" ht="21" customHeight="1">
      <c r="A7" s="327">
        <v>1</v>
      </c>
      <c r="B7" s="193" t="s">
        <v>1616</v>
      </c>
      <c r="C7" s="54" t="s">
        <v>1617</v>
      </c>
      <c r="D7" s="197" t="s">
        <v>61</v>
      </c>
      <c r="E7" s="87"/>
      <c r="F7" s="86"/>
      <c r="G7" s="86"/>
      <c r="H7" s="86"/>
      <c r="I7" s="86"/>
      <c r="J7" s="86"/>
      <c r="K7" s="86"/>
      <c r="L7" s="86"/>
      <c r="M7" s="86"/>
      <c r="N7" s="86"/>
      <c r="O7" s="86"/>
      <c r="P7" s="86"/>
      <c r="Q7" s="86"/>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t="s">
        <v>8</v>
      </c>
      <c r="I9" s="86"/>
      <c r="J9" s="86" t="s">
        <v>6</v>
      </c>
      <c r="K9" s="86"/>
      <c r="L9" s="86"/>
      <c r="M9" s="86"/>
      <c r="N9" s="86"/>
      <c r="O9" s="86"/>
      <c r="P9" s="86"/>
      <c r="Q9" s="86"/>
      <c r="R9" s="86"/>
      <c r="S9" s="86"/>
      <c r="T9" s="86"/>
      <c r="U9" s="86"/>
      <c r="V9" s="88"/>
      <c r="W9" s="86"/>
      <c r="X9" s="86"/>
      <c r="Y9" s="86"/>
      <c r="Z9" s="86"/>
      <c r="AA9" s="86"/>
      <c r="AB9" s="86"/>
      <c r="AC9" s="88"/>
      <c r="AD9" s="86"/>
      <c r="AE9" s="86"/>
      <c r="AF9" s="86"/>
      <c r="AG9" s="86"/>
      <c r="AH9" s="86"/>
      <c r="AI9" s="86"/>
      <c r="AJ9" s="19">
        <f t="shared" si="2"/>
        <v>1</v>
      </c>
      <c r="AK9" s="339">
        <f t="shared" si="3"/>
        <v>0</v>
      </c>
      <c r="AL9" s="339">
        <f t="shared" si="4"/>
        <v>1</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c r="M10" s="86"/>
      <c r="N10" s="86"/>
      <c r="O10" s="86"/>
      <c r="P10" s="86"/>
      <c r="Q10" s="86"/>
      <c r="R10" s="86"/>
      <c r="S10" s="86"/>
      <c r="T10" s="86"/>
      <c r="U10" s="86"/>
      <c r="V10" s="88"/>
      <c r="W10" s="86"/>
      <c r="X10" s="86"/>
      <c r="Y10" s="86"/>
      <c r="Z10" s="86"/>
      <c r="AA10" s="86"/>
      <c r="AB10" s="86"/>
      <c r="AC10" s="88"/>
      <c r="AD10" s="86"/>
      <c r="AE10" s="86"/>
      <c r="AF10" s="86"/>
      <c r="AG10" s="86"/>
      <c r="AH10" s="86"/>
      <c r="AI10" s="86"/>
      <c r="AJ10" s="19">
        <f t="shared" si="2"/>
        <v>0</v>
      </c>
      <c r="AK10" s="339">
        <f t="shared" si="3"/>
        <v>0</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t="s">
        <v>6</v>
      </c>
      <c r="K11" s="86"/>
      <c r="L11" s="86"/>
      <c r="M11" s="86"/>
      <c r="N11" s="86"/>
      <c r="O11" s="86"/>
      <c r="P11" s="86"/>
      <c r="Q11" s="86"/>
      <c r="R11" s="86"/>
      <c r="S11" s="86"/>
      <c r="T11" s="86"/>
      <c r="U11" s="86"/>
      <c r="V11" s="88"/>
      <c r="W11" s="86"/>
      <c r="X11" s="86"/>
      <c r="Y11" s="86"/>
      <c r="Z11" s="86"/>
      <c r="AA11" s="86"/>
      <c r="AB11" s="86"/>
      <c r="AC11" s="88"/>
      <c r="AD11" s="86"/>
      <c r="AE11" s="86"/>
      <c r="AF11" s="86"/>
      <c r="AG11" s="86"/>
      <c r="AH11" s="86"/>
      <c r="AI11" s="86"/>
      <c r="AJ11" s="19">
        <f t="shared" si="2"/>
        <v>1</v>
      </c>
      <c r="AK11" s="339">
        <f t="shared" si="3"/>
        <v>0</v>
      </c>
      <c r="AL11" s="339">
        <f t="shared" si="4"/>
        <v>0</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c r="U12" s="86"/>
      <c r="V12" s="88"/>
      <c r="W12" s="86"/>
      <c r="X12" s="86"/>
      <c r="Y12" s="86"/>
      <c r="Z12" s="86"/>
      <c r="AA12" s="86"/>
      <c r="AB12" s="86"/>
      <c r="AC12" s="88"/>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t="s">
        <v>6</v>
      </c>
      <c r="K16" s="86"/>
      <c r="L16" s="86"/>
      <c r="M16" s="86"/>
      <c r="N16" s="86"/>
      <c r="O16" s="86"/>
      <c r="P16" s="86"/>
      <c r="Q16" s="86"/>
      <c r="R16" s="86"/>
      <c r="S16" s="86"/>
      <c r="T16" s="86"/>
      <c r="U16" s="86"/>
      <c r="V16" s="88"/>
      <c r="W16" s="86"/>
      <c r="X16" s="86"/>
      <c r="Y16" s="86"/>
      <c r="Z16" s="86"/>
      <c r="AA16" s="86"/>
      <c r="AB16" s="86"/>
      <c r="AC16" s="88"/>
      <c r="AD16" s="86"/>
      <c r="AE16" s="86"/>
      <c r="AF16" s="86"/>
      <c r="AG16" s="86"/>
      <c r="AH16" s="86"/>
      <c r="AI16" s="86"/>
      <c r="AJ16" s="19">
        <f t="shared" si="2"/>
        <v>1</v>
      </c>
      <c r="AK16" s="339">
        <f t="shared" si="3"/>
        <v>0</v>
      </c>
      <c r="AL16" s="339">
        <f t="shared" si="4"/>
        <v>0</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76"/>
      <c r="AN20" s="423"/>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0</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c r="T24" s="99"/>
      <c r="U24" s="99"/>
      <c r="V24" s="88"/>
      <c r="W24" s="99"/>
      <c r="X24" s="99"/>
      <c r="Y24" s="99"/>
      <c r="Z24" s="99"/>
      <c r="AA24" s="99"/>
      <c r="AB24" s="99"/>
      <c r="AC24" s="88"/>
      <c r="AD24" s="99"/>
      <c r="AE24" s="99"/>
      <c r="AF24" s="99"/>
      <c r="AG24" s="99"/>
      <c r="AH24" s="99"/>
      <c r="AI24" s="99"/>
      <c r="AJ24" s="19">
        <f t="shared" si="2"/>
        <v>0</v>
      </c>
      <c r="AK24" s="339">
        <f t="shared" si="3"/>
        <v>0</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t="s">
        <v>8</v>
      </c>
      <c r="I26" s="99"/>
      <c r="J26" s="99" t="s">
        <v>6</v>
      </c>
      <c r="K26" s="99"/>
      <c r="L26" s="99"/>
      <c r="M26" s="99"/>
      <c r="N26" s="99"/>
      <c r="O26" s="99"/>
      <c r="P26" s="99"/>
      <c r="Q26" s="99"/>
      <c r="R26" s="99"/>
      <c r="S26" s="99"/>
      <c r="T26" s="99"/>
      <c r="U26" s="99"/>
      <c r="V26" s="88"/>
      <c r="W26" s="99"/>
      <c r="X26" s="99"/>
      <c r="Y26" s="99"/>
      <c r="Z26" s="99"/>
      <c r="AA26" s="99"/>
      <c r="AB26" s="99"/>
      <c r="AC26" s="88"/>
      <c r="AD26" s="99"/>
      <c r="AE26" s="99"/>
      <c r="AF26" s="99"/>
      <c r="AG26" s="99"/>
      <c r="AH26" s="99"/>
      <c r="AI26" s="99"/>
      <c r="AJ26" s="19">
        <f t="shared" si="2"/>
        <v>1</v>
      </c>
      <c r="AK26" s="339">
        <f t="shared" si="3"/>
        <v>0</v>
      </c>
      <c r="AL26" s="339">
        <f t="shared" si="4"/>
        <v>1</v>
      </c>
      <c r="AM26" s="155"/>
      <c r="AN26" s="155"/>
      <c r="AO26" s="155"/>
    </row>
    <row r="27" spans="1:41" s="158" customFormat="1" ht="21" customHeight="1">
      <c r="A27" s="45">
        <v>21</v>
      </c>
      <c r="B27" s="193" t="s">
        <v>1651</v>
      </c>
      <c r="C27" s="54" t="s">
        <v>1652</v>
      </c>
      <c r="D27" s="197" t="s">
        <v>90</v>
      </c>
      <c r="E27" s="98"/>
      <c r="F27" s="99"/>
      <c r="G27" s="99"/>
      <c r="H27" s="99"/>
      <c r="I27" s="99"/>
      <c r="J27" s="99"/>
      <c r="K27" s="99"/>
      <c r="L27" s="99"/>
      <c r="M27" s="99"/>
      <c r="N27" s="99"/>
      <c r="O27" s="99"/>
      <c r="P27" s="99"/>
      <c r="Q27" s="99"/>
      <c r="R27" s="99"/>
      <c r="S27" s="99"/>
      <c r="T27" s="99"/>
      <c r="U27" s="99"/>
      <c r="V27" s="88"/>
      <c r="W27" s="99"/>
      <c r="X27" s="99"/>
      <c r="Y27" s="99"/>
      <c r="Z27" s="99"/>
      <c r="AA27" s="99"/>
      <c r="AB27" s="99"/>
      <c r="AC27" s="88"/>
      <c r="AD27" s="99"/>
      <c r="AE27" s="99"/>
      <c r="AF27" s="99"/>
      <c r="AG27" s="99"/>
      <c r="AH27" s="99"/>
      <c r="AI27" s="99"/>
      <c r="AJ27" s="19">
        <f t="shared" si="2"/>
        <v>0</v>
      </c>
      <c r="AK27" s="339">
        <f t="shared" si="3"/>
        <v>0</v>
      </c>
      <c r="AL27" s="339">
        <f t="shared" si="4"/>
        <v>0</v>
      </c>
      <c r="AM27" s="155"/>
      <c r="AN27" s="155"/>
      <c r="AO27" s="155"/>
    </row>
    <row r="28" spans="1:41" s="158" customFormat="1" ht="21" customHeight="1">
      <c r="A28" s="460" t="s">
        <v>10</v>
      </c>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340">
        <f>SUM(AJ7:AJ27)</f>
        <v>4</v>
      </c>
      <c r="AK28" s="147">
        <f>SUM(AK7:AK27)</f>
        <v>0</v>
      </c>
      <c r="AL28" s="147">
        <f>SUM(AL7:AL27)</f>
        <v>2</v>
      </c>
      <c r="AM28" s="157"/>
      <c r="AN28" s="157"/>
      <c r="AO28" s="157"/>
    </row>
    <row r="29" spans="1:41" s="25" customFormat="1" ht="33.75" customHeight="1">
      <c r="A29" s="437" t="s">
        <v>2804</v>
      </c>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9"/>
      <c r="AM29" s="338"/>
      <c r="AN29" s="338"/>
    </row>
    <row r="30" spans="1:41">
      <c r="C30" s="440"/>
      <c r="D30" s="440"/>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0"/>
      <c r="D31" s="440"/>
      <c r="E31" s="440"/>
      <c r="F31" s="440"/>
      <c r="G31" s="440"/>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0"/>
      <c r="D32" s="440"/>
      <c r="E32" s="440"/>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0"/>
      <c r="D33" s="440"/>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K5:AK6"/>
    <mergeCell ref="C33:D33"/>
    <mergeCell ref="C30:D30"/>
    <mergeCell ref="C31:G31"/>
    <mergeCell ref="C32:E32"/>
    <mergeCell ref="A28:AI28"/>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7">
    <cfRule type="expression" dxfId="4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zoomScale="70" zoomScaleNormal="70" workbookViewId="0">
      <selection activeCell="K13" sqref="K13"/>
    </sheetView>
  </sheetViews>
  <sheetFormatPr defaultColWidth="9.375" defaultRowHeight="15.75"/>
  <cols>
    <col min="1" max="1" width="7" style="24" customWidth="1"/>
    <col min="2" max="2" width="16.375" style="24" customWidth="1"/>
    <col min="3" max="3" width="21.5" style="24" customWidth="1"/>
    <col min="4" max="4" width="8.625" style="24" customWidth="1"/>
    <col min="5" max="35" width="4"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ht="2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ht="2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35.25" customHeight="1">
      <c r="A3" s="433" t="s">
        <v>2727</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t="s">
        <v>6</v>
      </c>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2</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t="s">
        <v>6</v>
      </c>
      <c r="K12" s="99" t="s">
        <v>6</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2</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t="s">
        <v>6</v>
      </c>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9">
        <f t="shared" si="3"/>
        <v>0</v>
      </c>
      <c r="AL13" s="339">
        <f t="shared" si="4"/>
        <v>1</v>
      </c>
      <c r="AM13" s="153"/>
      <c r="AN13" s="153"/>
      <c r="AO13" s="153"/>
    </row>
    <row r="14" spans="1:41" s="25" customFormat="1" ht="21.95" customHeight="1">
      <c r="A14" s="67">
        <v>8</v>
      </c>
      <c r="B14" s="79" t="s">
        <v>2247</v>
      </c>
      <c r="C14" s="80" t="s">
        <v>2248</v>
      </c>
      <c r="D14" s="81" t="s">
        <v>62</v>
      </c>
      <c r="E14" s="251"/>
      <c r="F14" s="99"/>
      <c r="G14" s="99"/>
      <c r="H14" s="99" t="s">
        <v>6</v>
      </c>
      <c r="I14" s="99"/>
      <c r="J14" s="99" t="s">
        <v>6</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2</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c r="S15" s="101"/>
      <c r="T15" s="101"/>
      <c r="U15" s="101"/>
      <c r="V15" s="99"/>
      <c r="W15" s="99"/>
      <c r="X15" s="101"/>
      <c r="Y15" s="101"/>
      <c r="Z15" s="101"/>
      <c r="AA15" s="101"/>
      <c r="AB15" s="101"/>
      <c r="AC15" s="101"/>
      <c r="AD15" s="99"/>
      <c r="AE15" s="101"/>
      <c r="AF15" s="101"/>
      <c r="AG15" s="101"/>
      <c r="AH15" s="101"/>
      <c r="AI15" s="101"/>
      <c r="AJ15" s="19">
        <f t="shared" si="2"/>
        <v>0</v>
      </c>
      <c r="AK15" s="339">
        <f t="shared" si="3"/>
        <v>0</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t="s">
        <v>6</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1</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t="s">
        <v>6</v>
      </c>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1</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18"/>
      <c r="AN20" s="519"/>
      <c r="AO20" s="177"/>
    </row>
    <row r="21" spans="1:41" s="145" customFormat="1" ht="21.95" customHeight="1">
      <c r="A21" s="67">
        <v>15</v>
      </c>
      <c r="B21" s="79" t="s">
        <v>2259</v>
      </c>
      <c r="C21" s="80" t="s">
        <v>38</v>
      </c>
      <c r="D21" s="81" t="s">
        <v>28</v>
      </c>
      <c r="E21" s="202"/>
      <c r="F21" s="99"/>
      <c r="G21" s="99"/>
      <c r="H21" s="99"/>
      <c r="I21" s="99"/>
      <c r="J21" s="99" t="s">
        <v>6</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1</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9">
        <f t="shared" si="3"/>
        <v>1</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t="s">
        <v>6</v>
      </c>
      <c r="J24" s="99" t="s">
        <v>6</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3</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t="s">
        <v>6</v>
      </c>
      <c r="K25" s="99" t="s">
        <v>6</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2</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77"/>
      <c r="AN26" s="177"/>
      <c r="AO26" s="177"/>
    </row>
    <row r="27" spans="1:41" s="145" customFormat="1" ht="21.95" customHeight="1">
      <c r="A27" s="67">
        <v>21</v>
      </c>
      <c r="B27" s="79" t="s">
        <v>2267</v>
      </c>
      <c r="C27" s="109" t="s">
        <v>57</v>
      </c>
      <c r="D27" s="341" t="s">
        <v>2268</v>
      </c>
      <c r="E27" s="548" t="s">
        <v>2862</v>
      </c>
      <c r="F27" s="549"/>
      <c r="G27" s="549"/>
      <c r="H27" s="549"/>
      <c r="I27" s="549"/>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50"/>
      <c r="AI27" s="99"/>
      <c r="AJ27" s="19">
        <f>COUNTIF(E27:AI27,"K")+2*COUNTIF(E27:AI27,"2K")+COUNTIF(E27:AI27,"TK")+COUNTIF(E27:AI27,"KT")+COUNTIF(E27:AI27,"PK")+COUNTIF(E27:AI27,"KP")+2*COUNTIF(E27:AI27,"K2")</f>
        <v>0</v>
      </c>
      <c r="AK27" s="339">
        <f t="shared" si="3"/>
        <v>0</v>
      </c>
      <c r="AL27" s="339">
        <f>COUNTIF(E27:AI27,"T")+2*COUNTIF(E27:AI27,"2T")+2*COUNTIF(E27:AI27,"T2")+COUNTIF(E27:AI27,"PT")+COUNTIF(E27:AI27,"TP")</f>
        <v>0</v>
      </c>
      <c r="AM27" s="177"/>
      <c r="AN27" s="177"/>
      <c r="AO27" s="177"/>
    </row>
    <row r="28" spans="1:41" s="25" customFormat="1" ht="21.95" customHeight="1">
      <c r="A28" s="520" t="s">
        <v>10</v>
      </c>
      <c r="B28" s="521"/>
      <c r="C28" s="521"/>
      <c r="D28" s="521"/>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2"/>
      <c r="AJ28" s="340">
        <f>SUM(AJ7:AJ27)</f>
        <v>18</v>
      </c>
      <c r="AK28" s="147">
        <f>SUM(AK7:AK27)</f>
        <v>2</v>
      </c>
      <c r="AL28" s="147">
        <f>SUM(AL7:AL27)</f>
        <v>2</v>
      </c>
    </row>
    <row r="29" spans="1:41" s="25" customFormat="1" ht="21" customHeight="1">
      <c r="A29" s="437" t="s">
        <v>2804</v>
      </c>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9"/>
      <c r="AM29" s="338"/>
      <c r="AN29" s="338"/>
    </row>
    <row r="30" spans="1:41">
      <c r="C30" s="440"/>
      <c r="D30" s="440"/>
    </row>
  </sheetData>
  <mergeCells count="20">
    <mergeCell ref="C30:D30"/>
    <mergeCell ref="A1:P1"/>
    <mergeCell ref="Q1:AL1"/>
    <mergeCell ref="A2:P2"/>
    <mergeCell ref="Q2:AL2"/>
    <mergeCell ref="A3:AL3"/>
    <mergeCell ref="I4:L4"/>
    <mergeCell ref="M4:N4"/>
    <mergeCell ref="O4:Q4"/>
    <mergeCell ref="R4:T4"/>
    <mergeCell ref="A5:A6"/>
    <mergeCell ref="B5:B6"/>
    <mergeCell ref="C5:D6"/>
    <mergeCell ref="E27:AH27"/>
    <mergeCell ref="A29:AL29"/>
    <mergeCell ref="AJ5:AJ6"/>
    <mergeCell ref="AK5:AK6"/>
    <mergeCell ref="AL5:AL6"/>
    <mergeCell ref="AM20:AN20"/>
    <mergeCell ref="A28:AI28"/>
  </mergeCells>
  <conditionalFormatting sqref="E6:AI26 AI27">
    <cfRule type="expression" dxfId="41" priority="1">
      <formula>IF(E$6="CN",1,0)</formula>
    </cfRule>
  </conditionalFormatting>
  <conditionalFormatting sqref="E27">
    <cfRule type="expression" dxfId="38" priority="87">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zoomScale="70" zoomScaleNormal="70" workbookViewId="0">
      <selection activeCell="K7" sqref="K7"/>
    </sheetView>
  </sheetViews>
  <sheetFormatPr defaultColWidth="9.375" defaultRowHeight="15.75"/>
  <cols>
    <col min="1" max="1" width="6.625" style="24" customWidth="1"/>
    <col min="2" max="2" width="17.125" style="24" customWidth="1"/>
    <col min="3" max="3" width="26.625" style="24" customWidth="1"/>
    <col min="4" max="4" width="10" style="24" customWidth="1"/>
    <col min="5" max="35" width="4"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ht="2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ht="2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35.25" customHeight="1">
      <c r="A3" s="433" t="s">
        <v>2726</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34">
        <v>1</v>
      </c>
      <c r="B7" s="73" t="s">
        <v>2271</v>
      </c>
      <c r="C7" s="74" t="s">
        <v>2272</v>
      </c>
      <c r="D7" s="75" t="s">
        <v>36</v>
      </c>
      <c r="E7" s="326"/>
      <c r="F7" s="96"/>
      <c r="G7" s="96"/>
      <c r="H7" s="96" t="s">
        <v>8</v>
      </c>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0</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c r="P9" s="95"/>
      <c r="Q9" s="96"/>
      <c r="R9" s="95"/>
      <c r="S9" s="96"/>
      <c r="T9" s="96"/>
      <c r="U9" s="96"/>
      <c r="V9" s="95"/>
      <c r="W9" s="95"/>
      <c r="X9" s="96"/>
      <c r="Y9" s="96"/>
      <c r="Z9" s="96"/>
      <c r="AA9" s="96"/>
      <c r="AB9" s="96"/>
      <c r="AC9" s="96"/>
      <c r="AD9" s="95"/>
      <c r="AE9" s="96"/>
      <c r="AF9" s="96"/>
      <c r="AG9" s="96"/>
      <c r="AH9" s="96"/>
      <c r="AI9" s="96"/>
      <c r="AJ9" s="19">
        <f t="shared" si="2"/>
        <v>0</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c r="W11" s="95"/>
      <c r="X11" s="119"/>
      <c r="Y11" s="119"/>
      <c r="Z11" s="119"/>
      <c r="AA11" s="119"/>
      <c r="AB11" s="119"/>
      <c r="AC11" s="119"/>
      <c r="AD11" s="95"/>
      <c r="AE11" s="119"/>
      <c r="AF11" s="119"/>
      <c r="AG11" s="119"/>
      <c r="AH11" s="119"/>
      <c r="AI11" s="119"/>
      <c r="AJ11" s="19">
        <f t="shared" si="2"/>
        <v>0</v>
      </c>
      <c r="AK11" s="339">
        <f t="shared" si="3"/>
        <v>0</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c r="W15" s="95"/>
      <c r="X15" s="119"/>
      <c r="Y15" s="119"/>
      <c r="Z15" s="119"/>
      <c r="AA15" s="119"/>
      <c r="AB15" s="119"/>
      <c r="AC15" s="119"/>
      <c r="AD15" s="95"/>
      <c r="AE15" s="119"/>
      <c r="AF15" s="119"/>
      <c r="AG15" s="119"/>
      <c r="AH15" s="119"/>
      <c r="AI15" s="119"/>
      <c r="AJ15" s="19">
        <f t="shared" si="2"/>
        <v>0</v>
      </c>
      <c r="AK15" s="339">
        <f t="shared" si="3"/>
        <v>0</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18"/>
      <c r="AN20" s="519"/>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c r="P22" s="95"/>
      <c r="Q22" s="96"/>
      <c r="R22" s="95"/>
      <c r="S22" s="96"/>
      <c r="T22" s="96"/>
      <c r="U22" s="96"/>
      <c r="V22" s="95"/>
      <c r="W22" s="95"/>
      <c r="X22" s="96"/>
      <c r="Y22" s="96"/>
      <c r="Z22" s="96"/>
      <c r="AA22" s="96"/>
      <c r="AB22" s="96"/>
      <c r="AC22" s="96"/>
      <c r="AD22" s="95"/>
      <c r="AE22" s="96"/>
      <c r="AF22" s="96"/>
      <c r="AG22" s="96"/>
      <c r="AH22" s="96"/>
      <c r="AI22" s="96"/>
      <c r="AJ22" s="19">
        <f t="shared" si="2"/>
        <v>0</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c r="W29" s="95"/>
      <c r="X29" s="96"/>
      <c r="Y29" s="96"/>
      <c r="Z29" s="96"/>
      <c r="AA29" s="96"/>
      <c r="AB29" s="96"/>
      <c r="AC29" s="96"/>
      <c r="AD29" s="95"/>
      <c r="AE29" s="96"/>
      <c r="AF29" s="96"/>
      <c r="AG29" s="96"/>
      <c r="AH29" s="96"/>
      <c r="AI29" s="96"/>
      <c r="AJ29" s="19">
        <f t="shared" si="2"/>
        <v>0</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36" t="s">
        <v>10</v>
      </c>
      <c r="B31" s="436"/>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19">
        <f>SUM(AJ7:AJ28)</f>
        <v>0</v>
      </c>
      <c r="AK31" s="19">
        <f>SUM(AK7:AK28)</f>
        <v>0</v>
      </c>
      <c r="AL31" s="19">
        <f>SUM(AL7:AL28)</f>
        <v>1</v>
      </c>
    </row>
    <row r="32" spans="1:41" s="25" customFormat="1" ht="21" customHeight="1">
      <c r="A32" s="437" t="s">
        <v>2804</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9"/>
    </row>
  </sheetData>
  <mergeCells count="18">
    <mergeCell ref="I4:L4"/>
    <mergeCell ref="M4:N4"/>
    <mergeCell ref="O4:Q4"/>
    <mergeCell ref="R4:T4"/>
    <mergeCell ref="A5:A6"/>
    <mergeCell ref="B5:B6"/>
    <mergeCell ref="C5:D6"/>
    <mergeCell ref="A1:P1"/>
    <mergeCell ref="Q1:AL1"/>
    <mergeCell ref="A2:P2"/>
    <mergeCell ref="Q2:AL2"/>
    <mergeCell ref="A3:AL3"/>
    <mergeCell ref="A32:AL32"/>
    <mergeCell ref="AJ5:AJ6"/>
    <mergeCell ref="AK5:AK6"/>
    <mergeCell ref="AL5:AL6"/>
    <mergeCell ref="AM20:AN20"/>
    <mergeCell ref="A31:AI31"/>
  </mergeCells>
  <conditionalFormatting sqref="E6:AI30">
    <cfRule type="expression" dxfId="3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topLeftCell="A4" zoomScale="85" zoomScaleNormal="85" workbookViewId="0">
      <selection activeCell="K41" sqref="K41"/>
    </sheetView>
  </sheetViews>
  <sheetFormatPr defaultColWidth="9.375" defaultRowHeight="15.75"/>
  <cols>
    <col min="1" max="1" width="6.625" style="24" customWidth="1"/>
    <col min="2" max="2" width="18" style="24" customWidth="1"/>
    <col min="3" max="3" width="23.625" style="24" customWidth="1"/>
    <col min="4" max="4" width="9.375" style="24" customWidth="1"/>
    <col min="5" max="35" width="4" style="24" customWidth="1"/>
    <col min="36" max="38" width="6.875" style="24" customWidth="1"/>
    <col min="39" max="39" width="10.875" style="24" customWidth="1"/>
    <col min="40" max="40" width="12.125" style="24" customWidth="1"/>
    <col min="41" max="41" width="10.875" style="24" customWidth="1"/>
    <col min="42" max="16384" width="9.375" style="24"/>
  </cols>
  <sheetData>
    <row r="1" spans="1:41" ht="2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ht="2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35.25" customHeight="1">
      <c r="A3" s="433" t="s">
        <v>2803</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t="s">
        <v>6</v>
      </c>
      <c r="J8" s="119"/>
      <c r="K8" s="119"/>
      <c r="L8" s="119"/>
      <c r="M8" s="119"/>
      <c r="N8" s="119"/>
      <c r="O8" s="95"/>
      <c r="P8" s="295"/>
      <c r="Q8" s="119"/>
      <c r="R8" s="95"/>
      <c r="S8" s="119"/>
      <c r="T8" s="119"/>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2</v>
      </c>
      <c r="AK8" s="339">
        <f t="shared" ref="AK8:AK41" si="3">COUNTIF(F8:AJ8,"P")+2*COUNTIF(F8:AJ8,"2P")+COUNTIF(F8:AJ8,"TP")+COUNTIF(F8:AJ8,"PT")+COUNTIF(F8:AJ8,"PK")+COUNTIF(F8:AJ8,"KP")+2*COUNTIF(F8:AJ8,"P2")</f>
        <v>0</v>
      </c>
      <c r="AL8" s="339">
        <f t="shared" ref="AL8:AL41" si="4">COUNTIF(E8:AI8,"T")+2*COUNTIF(E8:AI8,"2T")+2*COUNTIF(E8:AI8,"T2")+COUNTIF(E8:AI8,"PT")+COUNTIF(E8:AI8,"TP")</f>
        <v>0</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t="s">
        <v>8</v>
      </c>
      <c r="L10" s="96"/>
      <c r="M10" s="96"/>
      <c r="N10" s="96"/>
      <c r="O10" s="95"/>
      <c r="P10" s="295"/>
      <c r="Q10" s="96"/>
      <c r="R10" s="95"/>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1</v>
      </c>
      <c r="AM10" s="153"/>
      <c r="AN10" s="153"/>
      <c r="AO10" s="153"/>
    </row>
    <row r="11" spans="1:41" s="25" customFormat="1" ht="21" customHeight="1">
      <c r="A11" s="5">
        <v>5</v>
      </c>
      <c r="B11" s="39" t="s">
        <v>2310</v>
      </c>
      <c r="C11" s="40" t="s">
        <v>2311</v>
      </c>
      <c r="D11" s="41" t="s">
        <v>37</v>
      </c>
      <c r="E11" s="238"/>
      <c r="F11" s="119" t="s">
        <v>6</v>
      </c>
      <c r="G11" s="119"/>
      <c r="H11" s="119"/>
      <c r="I11" s="119"/>
      <c r="J11" s="119"/>
      <c r="K11" s="119" t="s">
        <v>6</v>
      </c>
      <c r="L11" s="119"/>
      <c r="M11" s="119"/>
      <c r="N11" s="119"/>
      <c r="O11" s="95"/>
      <c r="P11" s="295"/>
      <c r="Q11" s="119"/>
      <c r="R11" s="95"/>
      <c r="S11" s="119"/>
      <c r="T11" s="119"/>
      <c r="U11" s="119"/>
      <c r="V11" s="119"/>
      <c r="W11" s="119"/>
      <c r="X11" s="119"/>
      <c r="Y11" s="119"/>
      <c r="Z11" s="119"/>
      <c r="AA11" s="119"/>
      <c r="AB11" s="119"/>
      <c r="AC11" s="119"/>
      <c r="AD11" s="119"/>
      <c r="AE11" s="119"/>
      <c r="AF11" s="119"/>
      <c r="AG11" s="119"/>
      <c r="AH11" s="119"/>
      <c r="AI11" s="119"/>
      <c r="AJ11" s="19">
        <f t="shared" si="2"/>
        <v>2</v>
      </c>
      <c r="AK11" s="339">
        <f t="shared" si="3"/>
        <v>0</v>
      </c>
      <c r="AL11" s="339">
        <f t="shared" si="4"/>
        <v>0</v>
      </c>
      <c r="AM11" s="153"/>
      <c r="AN11" s="153"/>
      <c r="AO11" s="153"/>
    </row>
    <row r="12" spans="1:41" s="25" customFormat="1" ht="21" customHeight="1">
      <c r="A12" s="5">
        <v>6</v>
      </c>
      <c r="B12" s="39" t="s">
        <v>2312</v>
      </c>
      <c r="C12" s="40" t="s">
        <v>723</v>
      </c>
      <c r="D12" s="41" t="s">
        <v>37</v>
      </c>
      <c r="E12" s="97"/>
      <c r="F12" s="96"/>
      <c r="G12" s="96"/>
      <c r="H12" s="96"/>
      <c r="I12" s="96"/>
      <c r="J12" s="96" t="s">
        <v>8</v>
      </c>
      <c r="K12" s="96"/>
      <c r="L12" s="96"/>
      <c r="M12" s="96"/>
      <c r="N12" s="96"/>
      <c r="O12" s="95"/>
      <c r="P12" s="295"/>
      <c r="Q12" s="96"/>
      <c r="R12" s="95"/>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53"/>
      <c r="AN12" s="153"/>
      <c r="AO12" s="153"/>
    </row>
    <row r="13" spans="1:41" s="25" customFormat="1" ht="21" customHeight="1">
      <c r="A13" s="5">
        <v>7</v>
      </c>
      <c r="B13" s="39" t="s">
        <v>2313</v>
      </c>
      <c r="C13" s="40" t="s">
        <v>2314</v>
      </c>
      <c r="D13" s="41" t="s">
        <v>250</v>
      </c>
      <c r="E13" s="97"/>
      <c r="F13" s="96"/>
      <c r="G13" s="96"/>
      <c r="H13" s="96"/>
      <c r="I13" s="96" t="s">
        <v>6</v>
      </c>
      <c r="J13" s="96"/>
      <c r="K13" s="96" t="s">
        <v>8</v>
      </c>
      <c r="L13" s="96"/>
      <c r="M13" s="96"/>
      <c r="N13" s="96"/>
      <c r="O13" s="95"/>
      <c r="P13" s="295"/>
      <c r="Q13" s="96"/>
      <c r="R13" s="95"/>
      <c r="S13" s="96"/>
      <c r="T13" s="96"/>
      <c r="U13" s="96"/>
      <c r="V13" s="96"/>
      <c r="W13" s="96"/>
      <c r="X13" s="96"/>
      <c r="Y13" s="96"/>
      <c r="Z13" s="96"/>
      <c r="AA13" s="96"/>
      <c r="AB13" s="96"/>
      <c r="AC13" s="96"/>
      <c r="AD13" s="96"/>
      <c r="AE13" s="96"/>
      <c r="AF13" s="96"/>
      <c r="AG13" s="96"/>
      <c r="AH13" s="96"/>
      <c r="AI13" s="96"/>
      <c r="AJ13" s="19">
        <f t="shared" si="2"/>
        <v>1</v>
      </c>
      <c r="AK13" s="339">
        <f t="shared" si="3"/>
        <v>0</v>
      </c>
      <c r="AL13" s="339">
        <f t="shared" si="4"/>
        <v>1</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c r="S14" s="96"/>
      <c r="T14" s="96"/>
      <c r="U14" s="96"/>
      <c r="V14" s="96"/>
      <c r="W14" s="96"/>
      <c r="X14" s="96"/>
      <c r="Y14" s="96"/>
      <c r="Z14" s="96"/>
      <c r="AA14" s="96"/>
      <c r="AB14" s="96"/>
      <c r="AC14" s="96"/>
      <c r="AD14" s="96"/>
      <c r="AE14" s="96"/>
      <c r="AF14" s="96"/>
      <c r="AG14" s="96"/>
      <c r="AH14" s="96"/>
      <c r="AI14" s="96"/>
      <c r="AJ14" s="19">
        <f t="shared" si="2"/>
        <v>0</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c r="T17" s="96"/>
      <c r="U17" s="96"/>
      <c r="V17" s="96"/>
      <c r="W17" s="96"/>
      <c r="X17" s="96"/>
      <c r="Y17" s="96"/>
      <c r="Z17" s="96"/>
      <c r="AA17" s="96"/>
      <c r="AB17" s="96"/>
      <c r="AC17" s="96"/>
      <c r="AD17" s="96"/>
      <c r="AE17" s="96"/>
      <c r="AF17" s="96"/>
      <c r="AG17" s="96"/>
      <c r="AH17" s="96"/>
      <c r="AI17" s="96"/>
      <c r="AJ17" s="19">
        <f t="shared" si="2"/>
        <v>1</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t="s">
        <v>6</v>
      </c>
      <c r="K18" s="96" t="s">
        <v>6</v>
      </c>
      <c r="L18" s="96"/>
      <c r="M18" s="96"/>
      <c r="N18" s="96"/>
      <c r="O18" s="95"/>
      <c r="P18" s="295"/>
      <c r="Q18" s="96"/>
      <c r="R18" s="95"/>
      <c r="S18" s="96"/>
      <c r="T18" s="96"/>
      <c r="U18" s="96"/>
      <c r="V18" s="96"/>
      <c r="W18" s="96"/>
      <c r="X18" s="96"/>
      <c r="Y18" s="96"/>
      <c r="Z18" s="96"/>
      <c r="AA18" s="96"/>
      <c r="AB18" s="96"/>
      <c r="AC18" s="96"/>
      <c r="AD18" s="96"/>
      <c r="AE18" s="96"/>
      <c r="AF18" s="96"/>
      <c r="AG18" s="96"/>
      <c r="AH18" s="96"/>
      <c r="AI18" s="96"/>
      <c r="AJ18" s="19">
        <f t="shared" si="2"/>
        <v>3</v>
      </c>
      <c r="AK18" s="339">
        <f t="shared" si="3"/>
        <v>0</v>
      </c>
      <c r="AL18" s="339">
        <f t="shared" si="4"/>
        <v>0</v>
      </c>
      <c r="AM18" s="153"/>
      <c r="AN18" s="153"/>
      <c r="AO18" s="153"/>
    </row>
    <row r="19" spans="1:41" s="25" customFormat="1" ht="21" customHeight="1">
      <c r="A19" s="5">
        <v>13</v>
      </c>
      <c r="B19" s="39" t="s">
        <v>2324</v>
      </c>
      <c r="C19" s="40" t="s">
        <v>574</v>
      </c>
      <c r="D19" s="41" t="s">
        <v>2325</v>
      </c>
      <c r="E19" s="97"/>
      <c r="F19" s="97"/>
      <c r="G19" s="97"/>
      <c r="H19" s="97"/>
      <c r="I19" s="97" t="s">
        <v>6</v>
      </c>
      <c r="J19" s="97"/>
      <c r="K19" s="97"/>
      <c r="L19" s="97"/>
      <c r="M19" s="97"/>
      <c r="N19" s="97"/>
      <c r="O19" s="95"/>
      <c r="P19" s="295"/>
      <c r="Q19" s="97"/>
      <c r="R19" s="95"/>
      <c r="S19" s="97"/>
      <c r="T19" s="97"/>
      <c r="U19" s="97"/>
      <c r="V19" s="97"/>
      <c r="W19" s="97"/>
      <c r="X19" s="97"/>
      <c r="Y19" s="97"/>
      <c r="Z19" s="97"/>
      <c r="AA19" s="97"/>
      <c r="AB19" s="97"/>
      <c r="AC19" s="97"/>
      <c r="AD19" s="97"/>
      <c r="AE19" s="97"/>
      <c r="AF19" s="97"/>
      <c r="AG19" s="97"/>
      <c r="AH19" s="97"/>
      <c r="AI19" s="97"/>
      <c r="AJ19" s="19">
        <f t="shared" si="2"/>
        <v>1</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c r="N20" s="96"/>
      <c r="O20" s="95"/>
      <c r="P20" s="295"/>
      <c r="Q20" s="96"/>
      <c r="R20" s="95"/>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34"/>
      <c r="AN20" s="435"/>
      <c r="AO20" s="153"/>
    </row>
    <row r="21" spans="1:41" s="25" customFormat="1" ht="21" customHeight="1">
      <c r="A21" s="5">
        <v>15</v>
      </c>
      <c r="B21" s="39" t="s">
        <v>2328</v>
      </c>
      <c r="C21" s="40" t="s">
        <v>2329</v>
      </c>
      <c r="D21" s="41" t="s">
        <v>1191</v>
      </c>
      <c r="E21" s="97"/>
      <c r="F21" s="96"/>
      <c r="G21" s="96"/>
      <c r="H21" s="96"/>
      <c r="I21" s="96"/>
      <c r="J21" s="96"/>
      <c r="K21" s="96"/>
      <c r="L21" s="96"/>
      <c r="M21" s="96"/>
      <c r="N21" s="96"/>
      <c r="O21" s="95"/>
      <c r="P21" s="295"/>
      <c r="Q21" s="96"/>
      <c r="R21" s="95"/>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0</v>
      </c>
      <c r="AM21" s="153"/>
      <c r="AN21" s="153"/>
      <c r="AO21" s="153"/>
    </row>
    <row r="22" spans="1:41" s="25" customFormat="1" ht="21" customHeight="1">
      <c r="A22" s="5">
        <v>16</v>
      </c>
      <c r="B22" s="39" t="s">
        <v>2330</v>
      </c>
      <c r="C22" s="40" t="s">
        <v>2331</v>
      </c>
      <c r="D22" s="41" t="s">
        <v>28</v>
      </c>
      <c r="E22" s="97"/>
      <c r="F22" s="96"/>
      <c r="G22" s="96"/>
      <c r="H22" s="96"/>
      <c r="I22" s="96" t="s">
        <v>6</v>
      </c>
      <c r="J22" s="96"/>
      <c r="K22" s="96"/>
      <c r="L22" s="96"/>
      <c r="M22" s="96"/>
      <c r="N22" s="96"/>
      <c r="O22" s="95"/>
      <c r="P22" s="295"/>
      <c r="Q22" s="96"/>
      <c r="R22" s="95"/>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t="s">
        <v>6</v>
      </c>
      <c r="J25" s="96"/>
      <c r="K25" s="96"/>
      <c r="L25" s="96"/>
      <c r="M25" s="96"/>
      <c r="N25" s="96"/>
      <c r="O25" s="95"/>
      <c r="P25" s="295"/>
      <c r="Q25" s="96"/>
      <c r="R25" s="95"/>
      <c r="S25" s="96"/>
      <c r="T25" s="96"/>
      <c r="U25" s="96"/>
      <c r="V25" s="96"/>
      <c r="W25" s="96"/>
      <c r="X25" s="96"/>
      <c r="Y25" s="96"/>
      <c r="Z25" s="96"/>
      <c r="AA25" s="96"/>
      <c r="AB25" s="96"/>
      <c r="AC25" s="96"/>
      <c r="AD25" s="96"/>
      <c r="AE25" s="96"/>
      <c r="AF25" s="96"/>
      <c r="AG25" s="96"/>
      <c r="AH25" s="96"/>
      <c r="AI25" s="96"/>
      <c r="AJ25" s="19">
        <f t="shared" si="2"/>
        <v>2</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t="s">
        <v>6</v>
      </c>
      <c r="J27" s="96" t="s">
        <v>6</v>
      </c>
      <c r="K27" s="96" t="s">
        <v>6</v>
      </c>
      <c r="L27" s="96"/>
      <c r="M27" s="96"/>
      <c r="N27" s="96"/>
      <c r="O27" s="95"/>
      <c r="P27" s="295"/>
      <c r="Q27" s="96"/>
      <c r="R27" s="95"/>
      <c r="S27" s="96"/>
      <c r="T27" s="96"/>
      <c r="U27" s="96"/>
      <c r="V27" s="96"/>
      <c r="W27" s="96"/>
      <c r="X27" s="96"/>
      <c r="Y27" s="96"/>
      <c r="Z27" s="96"/>
      <c r="AA27" s="96"/>
      <c r="AB27" s="96"/>
      <c r="AC27" s="96"/>
      <c r="AD27" s="96"/>
      <c r="AE27" s="96"/>
      <c r="AF27" s="96"/>
      <c r="AG27" s="96"/>
      <c r="AH27" s="96"/>
      <c r="AI27" s="96"/>
      <c r="AJ27" s="19">
        <f t="shared" si="2"/>
        <v>5</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c r="L28" s="96"/>
      <c r="M28" s="96"/>
      <c r="N28" s="96"/>
      <c r="O28" s="95"/>
      <c r="P28" s="295"/>
      <c r="Q28" s="96"/>
      <c r="R28" s="95"/>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t="s">
        <v>6</v>
      </c>
      <c r="J30" s="96"/>
      <c r="K30" s="96" t="s">
        <v>6</v>
      </c>
      <c r="L30" s="96"/>
      <c r="M30" s="96"/>
      <c r="N30" s="96"/>
      <c r="O30" s="95"/>
      <c r="P30" s="295"/>
      <c r="Q30" s="96"/>
      <c r="R30" s="95"/>
      <c r="S30" s="96"/>
      <c r="T30" s="96"/>
      <c r="U30" s="96"/>
      <c r="V30" s="96"/>
      <c r="W30" s="96"/>
      <c r="X30" s="96"/>
      <c r="Y30" s="96"/>
      <c r="Z30" s="96"/>
      <c r="AA30" s="96"/>
      <c r="AB30" s="96"/>
      <c r="AC30" s="96"/>
      <c r="AD30" s="96"/>
      <c r="AE30" s="96"/>
      <c r="AF30" s="96"/>
      <c r="AG30" s="96"/>
      <c r="AH30" s="96"/>
      <c r="AI30" s="96"/>
      <c r="AJ30" s="19">
        <f t="shared" si="2"/>
        <v>2</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c r="L33" s="96"/>
      <c r="M33" s="96"/>
      <c r="N33" s="96"/>
      <c r="O33" s="95"/>
      <c r="P33" s="295"/>
      <c r="Q33" s="96"/>
      <c r="R33" s="95"/>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t="s">
        <v>8</v>
      </c>
      <c r="L35" s="96"/>
      <c r="M35" s="96"/>
      <c r="N35" s="96"/>
      <c r="O35" s="95"/>
      <c r="P35" s="295"/>
      <c r="Q35" s="96"/>
      <c r="R35" s="95"/>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1</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t="s">
        <v>6</v>
      </c>
      <c r="K41" s="96" t="s">
        <v>8</v>
      </c>
      <c r="L41" s="96"/>
      <c r="M41" s="96"/>
      <c r="N41" s="96"/>
      <c r="O41" s="95"/>
      <c r="P41" s="295"/>
      <c r="Q41" s="96"/>
      <c r="R41" s="95"/>
      <c r="S41" s="96"/>
      <c r="T41" s="96"/>
      <c r="U41" s="96"/>
      <c r="V41" s="96"/>
      <c r="W41" s="96"/>
      <c r="X41" s="96"/>
      <c r="Y41" s="96"/>
      <c r="Z41" s="96"/>
      <c r="AA41" s="96"/>
      <c r="AB41" s="96"/>
      <c r="AC41" s="96"/>
      <c r="AD41" s="96"/>
      <c r="AE41" s="96"/>
      <c r="AF41" s="96"/>
      <c r="AG41" s="96"/>
      <c r="AH41" s="96"/>
      <c r="AI41" s="96"/>
      <c r="AJ41" s="19">
        <f t="shared" si="2"/>
        <v>1</v>
      </c>
      <c r="AK41" s="339">
        <f t="shared" si="3"/>
        <v>1</v>
      </c>
      <c r="AL41" s="339">
        <f t="shared" si="4"/>
        <v>1</v>
      </c>
    </row>
    <row r="42" spans="1:44" s="25" customFormat="1" ht="21" customHeight="1">
      <c r="A42" s="436" t="s">
        <v>10</v>
      </c>
      <c r="B42" s="436"/>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19">
        <f>SUM(AJ7:AJ41)</f>
        <v>24</v>
      </c>
      <c r="AK42" s="19">
        <f>SUM(AK7:AK41)</f>
        <v>2</v>
      </c>
      <c r="AL42" s="19">
        <f>SUM(AL7:AL41)</f>
        <v>8</v>
      </c>
    </row>
    <row r="43" spans="1:44" s="25" customFormat="1" ht="21" customHeight="1">
      <c r="A43" s="437" t="s">
        <v>2804</v>
      </c>
      <c r="B43" s="438"/>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9"/>
      <c r="AM43" s="338"/>
      <c r="AN43" s="338"/>
    </row>
    <row r="44" spans="1:44">
      <c r="C44" s="440"/>
      <c r="D44" s="440"/>
      <c r="E44" s="440"/>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40"/>
      <c r="D45" s="440"/>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A1:P1"/>
    <mergeCell ref="Q1:AL1"/>
    <mergeCell ref="A2:P2"/>
    <mergeCell ref="Q2:AL2"/>
    <mergeCell ref="A3:AL3"/>
    <mergeCell ref="AK5:AK6"/>
    <mergeCell ref="AL5:AL6"/>
    <mergeCell ref="A43:AL43"/>
    <mergeCell ref="C45:D45"/>
    <mergeCell ref="AM20:AN20"/>
    <mergeCell ref="A42:AI42"/>
    <mergeCell ref="C44:E44"/>
    <mergeCell ref="A5:A6"/>
    <mergeCell ref="B5:B6"/>
    <mergeCell ref="C5:D6"/>
    <mergeCell ref="I4:L4"/>
    <mergeCell ref="M4:N4"/>
    <mergeCell ref="O4:Q4"/>
    <mergeCell ref="R4:T4"/>
    <mergeCell ref="AJ5:AJ6"/>
  </mergeCells>
  <conditionalFormatting sqref="E6:AI41">
    <cfRule type="expression" dxfId="3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3"/>
  <sheetViews>
    <sheetView topLeftCell="A5" workbookViewId="0">
      <selection activeCell="K11" sqref="K11"/>
    </sheetView>
  </sheetViews>
  <sheetFormatPr defaultColWidth="9.375" defaultRowHeight="15.75"/>
  <cols>
    <col min="1" max="1" width="8.625" style="24" customWidth="1"/>
    <col min="2" max="2" width="17.625" style="24" customWidth="1"/>
    <col min="3" max="3" width="24.625" style="24" customWidth="1"/>
    <col min="4" max="4" width="9.125" style="24" customWidth="1"/>
    <col min="5" max="35" width="4" style="24" customWidth="1"/>
    <col min="36" max="38" width="6.375" style="24" customWidth="1"/>
    <col min="39" max="39" width="10.875" style="24" customWidth="1"/>
    <col min="40" max="40" width="12.125" style="24" customWidth="1"/>
    <col min="41" max="41" width="10.875" style="24" customWidth="1"/>
    <col min="42" max="16384" width="9.375" style="24"/>
  </cols>
  <sheetData>
    <row r="1" spans="1:41" ht="2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ht="2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35.25" customHeight="1">
      <c r="A3" s="433" t="s">
        <v>2724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5">
        <v>1</v>
      </c>
      <c r="B7" s="39" t="s">
        <v>2359</v>
      </c>
      <c r="C7" s="40" t="s">
        <v>2360</v>
      </c>
      <c r="D7" s="41" t="s">
        <v>36</v>
      </c>
      <c r="E7" s="97"/>
      <c r="F7" s="96"/>
      <c r="G7" s="96"/>
      <c r="H7" s="96"/>
      <c r="I7" s="96"/>
      <c r="J7" s="96"/>
      <c r="K7" s="96"/>
      <c r="L7" s="96"/>
      <c r="M7" s="96"/>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t="s">
        <v>6</v>
      </c>
      <c r="J9" s="96" t="s">
        <v>6</v>
      </c>
      <c r="K9" s="96" t="s">
        <v>6</v>
      </c>
      <c r="L9" s="96"/>
      <c r="M9" s="96"/>
      <c r="N9" s="96"/>
      <c r="O9" s="95"/>
      <c r="P9" s="96"/>
      <c r="Q9" s="96"/>
      <c r="R9" s="96"/>
      <c r="S9" s="96"/>
      <c r="T9" s="96"/>
      <c r="U9" s="96"/>
      <c r="V9" s="96"/>
      <c r="W9" s="96"/>
      <c r="X9" s="96"/>
      <c r="Y9" s="96"/>
      <c r="Z9" s="96"/>
      <c r="AA9" s="96"/>
      <c r="AB9" s="96"/>
      <c r="AC9" s="96"/>
      <c r="AD9" s="96"/>
      <c r="AE9" s="95"/>
      <c r="AF9" s="96"/>
      <c r="AG9" s="96"/>
      <c r="AH9" s="96"/>
      <c r="AI9" s="96"/>
      <c r="AJ9" s="19">
        <f t="shared" si="2"/>
        <v>5</v>
      </c>
      <c r="AK9" s="339">
        <f t="shared" si="3"/>
        <v>0</v>
      </c>
      <c r="AL9" s="339">
        <f t="shared" si="4"/>
        <v>0</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t="s">
        <v>8</v>
      </c>
      <c r="L11" s="96"/>
      <c r="M11" s="96"/>
      <c r="N11" s="96"/>
      <c r="O11" s="95"/>
      <c r="P11" s="96"/>
      <c r="Q11" s="96"/>
      <c r="R11" s="96"/>
      <c r="S11" s="96"/>
      <c r="T11" s="96"/>
      <c r="U11" s="96"/>
      <c r="V11" s="96"/>
      <c r="W11" s="96"/>
      <c r="X11" s="96"/>
      <c r="Y11" s="96"/>
      <c r="Z11" s="96"/>
      <c r="AA11" s="96"/>
      <c r="AB11" s="96"/>
      <c r="AC11" s="96"/>
      <c r="AD11" s="96"/>
      <c r="AE11" s="95"/>
      <c r="AF11" s="96"/>
      <c r="AG11" s="96"/>
      <c r="AH11" s="96"/>
      <c r="AI11" s="96"/>
      <c r="AJ11" s="19">
        <f t="shared" si="2"/>
        <v>1</v>
      </c>
      <c r="AK11" s="339">
        <f t="shared" si="3"/>
        <v>0</v>
      </c>
      <c r="AL11" s="339">
        <f t="shared" si="4"/>
        <v>1</v>
      </c>
      <c r="AM11" s="153"/>
      <c r="AN11" s="153"/>
      <c r="AO11" s="153"/>
    </row>
    <row r="12" spans="1:41" s="25" customFormat="1" ht="21" customHeight="1">
      <c r="A12" s="5">
        <v>6</v>
      </c>
      <c r="B12" s="39" t="s">
        <v>2368</v>
      </c>
      <c r="C12" s="40" t="s">
        <v>2369</v>
      </c>
      <c r="D12" s="41" t="s">
        <v>1572</v>
      </c>
      <c r="E12" s="97"/>
      <c r="F12" s="96" t="s">
        <v>6</v>
      </c>
      <c r="G12" s="96"/>
      <c r="H12" s="96"/>
      <c r="I12" s="96" t="s">
        <v>8</v>
      </c>
      <c r="J12" s="96" t="s">
        <v>6</v>
      </c>
      <c r="K12" s="96" t="s">
        <v>8</v>
      </c>
      <c r="L12" s="96"/>
      <c r="M12" s="96"/>
      <c r="N12" s="96"/>
      <c r="O12" s="95"/>
      <c r="P12" s="96"/>
      <c r="Q12" s="96"/>
      <c r="R12" s="96"/>
      <c r="S12" s="96"/>
      <c r="T12" s="96"/>
      <c r="U12" s="96"/>
      <c r="V12" s="96"/>
      <c r="W12" s="96"/>
      <c r="X12" s="96"/>
      <c r="Y12" s="96"/>
      <c r="Z12" s="96"/>
      <c r="AA12" s="96"/>
      <c r="AB12" s="96"/>
      <c r="AC12" s="96"/>
      <c r="AD12" s="96"/>
      <c r="AE12" s="95"/>
      <c r="AF12" s="96"/>
      <c r="AG12" s="96"/>
      <c r="AH12" s="96"/>
      <c r="AI12" s="96"/>
      <c r="AJ12" s="19">
        <f t="shared" si="2"/>
        <v>2</v>
      </c>
      <c r="AK12" s="339">
        <f t="shared" si="3"/>
        <v>0</v>
      </c>
      <c r="AL12" s="339">
        <f t="shared" si="4"/>
        <v>2</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c r="P13" s="96"/>
      <c r="Q13" s="96"/>
      <c r="R13" s="96"/>
      <c r="S13" s="96"/>
      <c r="T13" s="96"/>
      <c r="U13" s="96"/>
      <c r="V13" s="96"/>
      <c r="W13" s="96"/>
      <c r="X13" s="96"/>
      <c r="Y13" s="96"/>
      <c r="Z13" s="96"/>
      <c r="AA13" s="96"/>
      <c r="AB13" s="96"/>
      <c r="AC13" s="96"/>
      <c r="AD13" s="96"/>
      <c r="AE13" s="95"/>
      <c r="AF13" s="96"/>
      <c r="AG13" s="96"/>
      <c r="AH13" s="96"/>
      <c r="AI13" s="96"/>
      <c r="AJ13" s="19">
        <f t="shared" si="2"/>
        <v>0</v>
      </c>
      <c r="AK13" s="339">
        <f t="shared" si="3"/>
        <v>0</v>
      </c>
      <c r="AL13" s="339">
        <f t="shared" si="4"/>
        <v>0</v>
      </c>
      <c r="AM13" s="153"/>
      <c r="AN13" s="153"/>
      <c r="AO13" s="153"/>
    </row>
    <row r="14" spans="1:41" s="25" customFormat="1" ht="21" customHeight="1">
      <c r="A14" s="5">
        <v>8</v>
      </c>
      <c r="B14" s="39" t="s">
        <v>2372</v>
      </c>
      <c r="C14" s="40" t="s">
        <v>2373</v>
      </c>
      <c r="D14" s="41" t="s">
        <v>40</v>
      </c>
      <c r="E14" s="97"/>
      <c r="F14" s="96"/>
      <c r="G14" s="96"/>
      <c r="H14" s="96"/>
      <c r="I14" s="96"/>
      <c r="J14" s="96"/>
      <c r="K14" s="96"/>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0</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1</v>
      </c>
      <c r="AL16" s="339">
        <f t="shared" si="4"/>
        <v>0</v>
      </c>
      <c r="AM16" s="153"/>
      <c r="AN16" s="153"/>
      <c r="AO16" s="153"/>
    </row>
    <row r="17" spans="1:41" s="25" customFormat="1" ht="21" customHeight="1">
      <c r="A17" s="5">
        <v>11</v>
      </c>
      <c r="B17" s="39" t="s">
        <v>2377</v>
      </c>
      <c r="C17" s="40" t="s">
        <v>2378</v>
      </c>
      <c r="D17" s="41" t="s">
        <v>1543</v>
      </c>
      <c r="E17" s="97"/>
      <c r="F17" s="96"/>
      <c r="G17" s="96"/>
      <c r="H17" s="96" t="s">
        <v>7</v>
      </c>
      <c r="I17" s="96" t="s">
        <v>6</v>
      </c>
      <c r="J17" s="96" t="s">
        <v>7</v>
      </c>
      <c r="K17" s="96"/>
      <c r="L17" s="96"/>
      <c r="M17" s="96"/>
      <c r="N17" s="96"/>
      <c r="O17" s="95"/>
      <c r="P17" s="96"/>
      <c r="Q17" s="96"/>
      <c r="R17" s="96"/>
      <c r="S17" s="96"/>
      <c r="T17" s="96"/>
      <c r="U17" s="96"/>
      <c r="V17" s="96"/>
      <c r="W17" s="96"/>
      <c r="X17" s="96"/>
      <c r="Y17" s="96"/>
      <c r="Z17" s="96"/>
      <c r="AA17" s="96"/>
      <c r="AB17" s="96"/>
      <c r="AC17" s="96"/>
      <c r="AD17" s="96"/>
      <c r="AE17" s="95"/>
      <c r="AF17" s="96"/>
      <c r="AG17" s="96"/>
      <c r="AH17" s="96"/>
      <c r="AI17" s="96"/>
      <c r="AJ17" s="19">
        <f t="shared" si="2"/>
        <v>1</v>
      </c>
      <c r="AK17" s="339">
        <f t="shared" si="3"/>
        <v>2</v>
      </c>
      <c r="AL17" s="339">
        <f t="shared" si="4"/>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c r="N19" s="97"/>
      <c r="O19" s="95"/>
      <c r="P19" s="97"/>
      <c r="Q19" s="97"/>
      <c r="R19" s="97"/>
      <c r="S19" s="97"/>
      <c r="T19" s="97"/>
      <c r="U19" s="97"/>
      <c r="V19" s="97"/>
      <c r="W19" s="97"/>
      <c r="X19" s="97"/>
      <c r="Y19" s="97"/>
      <c r="Z19" s="97"/>
      <c r="AA19" s="97"/>
      <c r="AB19" s="97"/>
      <c r="AC19" s="97"/>
      <c r="AD19" s="97"/>
      <c r="AE19" s="95"/>
      <c r="AF19" s="97"/>
      <c r="AG19" s="97"/>
      <c r="AH19" s="97"/>
      <c r="AI19" s="97"/>
      <c r="AJ19" s="19">
        <f t="shared" si="2"/>
        <v>1</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34"/>
      <c r="AN20" s="435"/>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t="s">
        <v>6</v>
      </c>
      <c r="K22" s="96"/>
      <c r="L22" s="96"/>
      <c r="M22" s="96"/>
      <c r="N22" s="96"/>
      <c r="O22" s="95"/>
      <c r="P22" s="96"/>
      <c r="Q22" s="96"/>
      <c r="R22" s="96"/>
      <c r="S22" s="96"/>
      <c r="T22" s="96"/>
      <c r="U22" s="96"/>
      <c r="V22" s="96"/>
      <c r="W22" s="96"/>
      <c r="X22" s="96"/>
      <c r="Y22" s="96"/>
      <c r="Z22" s="96"/>
      <c r="AA22" s="96"/>
      <c r="AB22" s="96"/>
      <c r="AC22" s="96"/>
      <c r="AD22" s="96"/>
      <c r="AE22" s="95"/>
      <c r="AF22" s="96"/>
      <c r="AG22" s="96"/>
      <c r="AH22" s="96"/>
      <c r="AI22" s="96"/>
      <c r="AJ22" s="19">
        <f t="shared" si="2"/>
        <v>2</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t="s">
        <v>8</v>
      </c>
      <c r="J23" s="96" t="s">
        <v>6</v>
      </c>
      <c r="K23" s="96"/>
      <c r="L23" s="96"/>
      <c r="M23" s="96"/>
      <c r="N23" s="96"/>
      <c r="O23" s="95"/>
      <c r="P23" s="96"/>
      <c r="Q23" s="96"/>
      <c r="R23" s="96"/>
      <c r="S23" s="96"/>
      <c r="T23" s="96"/>
      <c r="U23" s="96"/>
      <c r="V23" s="96"/>
      <c r="W23" s="96"/>
      <c r="X23" s="96"/>
      <c r="Y23" s="96"/>
      <c r="Z23" s="96"/>
      <c r="AA23" s="96"/>
      <c r="AB23" s="96"/>
      <c r="AC23" s="96"/>
      <c r="AD23" s="96"/>
      <c r="AE23" s="95"/>
      <c r="AF23" s="96"/>
      <c r="AG23" s="96"/>
      <c r="AH23" s="96"/>
      <c r="AI23" s="96"/>
      <c r="AJ23" s="19">
        <f t="shared" si="2"/>
        <v>2</v>
      </c>
      <c r="AK23" s="339">
        <f t="shared" si="3"/>
        <v>0</v>
      </c>
      <c r="AL23" s="339">
        <f t="shared" si="4"/>
        <v>1</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c r="W24" s="96"/>
      <c r="X24" s="96"/>
      <c r="Y24" s="96"/>
      <c r="Z24" s="96"/>
      <c r="AA24" s="96"/>
      <c r="AB24" s="96"/>
      <c r="AC24" s="96"/>
      <c r="AD24" s="96"/>
      <c r="AE24" s="95"/>
      <c r="AF24" s="96"/>
      <c r="AG24" s="96"/>
      <c r="AH24" s="96"/>
      <c r="AI24" s="96"/>
      <c r="AJ24" s="19">
        <f t="shared" si="2"/>
        <v>0</v>
      </c>
      <c r="AK24" s="339">
        <f t="shared" si="3"/>
        <v>0</v>
      </c>
      <c r="AL24" s="339">
        <f t="shared" si="4"/>
        <v>0</v>
      </c>
      <c r="AM24" s="153"/>
      <c r="AN24" s="153"/>
      <c r="AO24" s="153"/>
    </row>
    <row r="25" spans="1:41" s="25" customFormat="1" ht="21" customHeight="1">
      <c r="A25" s="5">
        <v>19</v>
      </c>
      <c r="B25" s="39" t="s">
        <v>2388</v>
      </c>
      <c r="C25" s="40" t="s">
        <v>2389</v>
      </c>
      <c r="D25" s="41" t="s">
        <v>55</v>
      </c>
      <c r="E25" s="97"/>
      <c r="F25" s="96" t="s">
        <v>6</v>
      </c>
      <c r="G25" s="96"/>
      <c r="H25" s="96"/>
      <c r="I25" s="96"/>
      <c r="J25" s="96"/>
      <c r="K25" s="96"/>
      <c r="L25" s="96"/>
      <c r="M25" s="96"/>
      <c r="N25" s="96"/>
      <c r="O25" s="95"/>
      <c r="P25" s="96"/>
      <c r="Q25" s="96"/>
      <c r="R25" s="96"/>
      <c r="S25" s="96"/>
      <c r="T25" s="96"/>
      <c r="U25" s="96"/>
      <c r="V25" s="96"/>
      <c r="W25" s="96"/>
      <c r="X25" s="96"/>
      <c r="Y25" s="96"/>
      <c r="Z25" s="96"/>
      <c r="AA25" s="96"/>
      <c r="AB25" s="96"/>
      <c r="AC25" s="96"/>
      <c r="AD25" s="96"/>
      <c r="AE25" s="95"/>
      <c r="AF25" s="96"/>
      <c r="AG25" s="96"/>
      <c r="AH25" s="96"/>
      <c r="AI25" s="96"/>
      <c r="AJ25" s="19">
        <f t="shared" si="2"/>
        <v>1</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t="s">
        <v>7</v>
      </c>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2</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t="s">
        <v>6</v>
      </c>
      <c r="J30" s="96"/>
      <c r="K30" s="96"/>
      <c r="L30" s="96"/>
      <c r="M30" s="96"/>
      <c r="N30" s="96"/>
      <c r="O30" s="95"/>
      <c r="P30" s="96"/>
      <c r="Q30" s="96"/>
      <c r="R30" s="96"/>
      <c r="S30" s="96"/>
      <c r="T30" s="96"/>
      <c r="U30" s="96"/>
      <c r="V30" s="96"/>
      <c r="W30" s="96"/>
      <c r="X30" s="96"/>
      <c r="Y30" s="96"/>
      <c r="Z30" s="96"/>
      <c r="AA30" s="96"/>
      <c r="AB30" s="96"/>
      <c r="AC30" s="96"/>
      <c r="AD30" s="96"/>
      <c r="AE30" s="95"/>
      <c r="AF30" s="96"/>
      <c r="AG30" s="96"/>
      <c r="AH30" s="96"/>
      <c r="AI30" s="96"/>
      <c r="AJ30" s="19">
        <f t="shared" si="2"/>
        <v>3</v>
      </c>
      <c r="AK30" s="339">
        <f t="shared" si="3"/>
        <v>0</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c r="U31" s="96"/>
      <c r="V31" s="96"/>
      <c r="W31" s="96"/>
      <c r="X31" s="96"/>
      <c r="Y31" s="96"/>
      <c r="Z31" s="96"/>
      <c r="AA31" s="96"/>
      <c r="AB31" s="96"/>
      <c r="AC31" s="96"/>
      <c r="AD31" s="96"/>
      <c r="AE31" s="95"/>
      <c r="AF31" s="96"/>
      <c r="AG31" s="96"/>
      <c r="AH31" s="96"/>
      <c r="AI31" s="96"/>
      <c r="AJ31" s="19">
        <f t="shared" si="2"/>
        <v>0</v>
      </c>
      <c r="AK31" s="339">
        <f t="shared" si="3"/>
        <v>0</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c r="U32" s="96"/>
      <c r="V32" s="96"/>
      <c r="W32" s="96"/>
      <c r="X32" s="96"/>
      <c r="Y32" s="96"/>
      <c r="Z32" s="96"/>
      <c r="AA32" s="96"/>
      <c r="AB32" s="96"/>
      <c r="AC32" s="96"/>
      <c r="AD32" s="96"/>
      <c r="AE32" s="95"/>
      <c r="AF32" s="96"/>
      <c r="AG32" s="96"/>
      <c r="AH32" s="96"/>
      <c r="AI32" s="96"/>
      <c r="AJ32" s="19">
        <f t="shared" si="2"/>
        <v>0</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c r="N33" s="96"/>
      <c r="O33" s="95"/>
      <c r="P33" s="96"/>
      <c r="Q33" s="96"/>
      <c r="R33" s="96"/>
      <c r="S33" s="96"/>
      <c r="T33" s="96"/>
      <c r="U33" s="96"/>
      <c r="V33" s="96"/>
      <c r="W33" s="96"/>
      <c r="X33" s="96"/>
      <c r="Y33" s="96"/>
      <c r="Z33" s="96"/>
      <c r="AA33" s="96"/>
      <c r="AB33" s="96"/>
      <c r="AC33" s="96"/>
      <c r="AD33" s="96"/>
      <c r="AE33" s="95"/>
      <c r="AF33" s="96"/>
      <c r="AG33" s="96"/>
      <c r="AH33" s="96"/>
      <c r="AI33" s="96"/>
      <c r="AJ33" s="19">
        <f t="shared" si="2"/>
        <v>1</v>
      </c>
      <c r="AK33" s="339">
        <f t="shared" si="3"/>
        <v>0</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t="s">
        <v>7</v>
      </c>
      <c r="L34" s="96"/>
      <c r="M34" s="96"/>
      <c r="N34" s="96"/>
      <c r="O34" s="95"/>
      <c r="P34" s="96"/>
      <c r="Q34" s="96"/>
      <c r="R34" s="96"/>
      <c r="S34" s="96"/>
      <c r="T34" s="96"/>
      <c r="U34" s="96"/>
      <c r="V34" s="96"/>
      <c r="W34" s="96"/>
      <c r="X34" s="96"/>
      <c r="Y34" s="96"/>
      <c r="Z34" s="96"/>
      <c r="AA34" s="96"/>
      <c r="AB34" s="96"/>
      <c r="AC34" s="96"/>
      <c r="AD34" s="96"/>
      <c r="AE34" s="95"/>
      <c r="AF34" s="96"/>
      <c r="AG34" s="96"/>
      <c r="AH34" s="96"/>
      <c r="AI34" s="96"/>
      <c r="AJ34" s="19">
        <f t="shared" si="2"/>
        <v>1</v>
      </c>
      <c r="AK34" s="339">
        <f t="shared" si="3"/>
        <v>1</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t="s">
        <v>6</v>
      </c>
      <c r="J35" s="96"/>
      <c r="K35" s="96" t="s">
        <v>6</v>
      </c>
      <c r="L35" s="96"/>
      <c r="M35" s="96"/>
      <c r="N35" s="96"/>
      <c r="O35" s="95"/>
      <c r="P35" s="96"/>
      <c r="Q35" s="96"/>
      <c r="R35" s="96"/>
      <c r="S35" s="96"/>
      <c r="T35" s="96"/>
      <c r="U35" s="96"/>
      <c r="V35" s="96"/>
      <c r="W35" s="96"/>
      <c r="X35" s="96"/>
      <c r="Y35" s="96"/>
      <c r="Z35" s="96"/>
      <c r="AA35" s="96"/>
      <c r="AB35" s="96"/>
      <c r="AC35" s="96"/>
      <c r="AD35" s="96"/>
      <c r="AE35" s="95"/>
      <c r="AF35" s="96"/>
      <c r="AG35" s="96"/>
      <c r="AH35" s="96"/>
      <c r="AI35" s="96"/>
      <c r="AJ35" s="19">
        <f t="shared" si="2"/>
        <v>3</v>
      </c>
      <c r="AK35" s="339">
        <f t="shared" si="3"/>
        <v>0</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5"/>
      <c r="AF39" s="96"/>
      <c r="AG39" s="96"/>
      <c r="AH39" s="96"/>
      <c r="AI39" s="96"/>
      <c r="AJ39" s="19">
        <f t="shared" si="2"/>
        <v>0</v>
      </c>
      <c r="AK39" s="339">
        <f t="shared" si="3"/>
        <v>0</v>
      </c>
      <c r="AL39" s="339">
        <f t="shared" si="4"/>
        <v>0</v>
      </c>
      <c r="AM39" s="269"/>
      <c r="AN39" s="270"/>
      <c r="AO39" s="270"/>
    </row>
    <row r="40" spans="1:44" s="25" customFormat="1" ht="21" customHeight="1">
      <c r="A40" s="520" t="s">
        <v>10</v>
      </c>
      <c r="B40" s="521"/>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2"/>
      <c r="AJ40" s="19">
        <f>SUM(AJ7:AJ39)</f>
        <v>24</v>
      </c>
      <c r="AK40" s="19">
        <f>SUM(AK7:AK39)</f>
        <v>6</v>
      </c>
      <c r="AL40" s="19">
        <f>SUM(AL7:AL39)</f>
        <v>5</v>
      </c>
      <c r="AM40" s="153"/>
      <c r="AN40" s="153"/>
    </row>
    <row r="41" spans="1:44" s="25" customFormat="1" ht="21" customHeight="1">
      <c r="A41" s="437" t="s">
        <v>2804</v>
      </c>
      <c r="B41" s="438"/>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9"/>
      <c r="AM41" s="338"/>
      <c r="AN41" s="338"/>
    </row>
    <row r="42" spans="1:44">
      <c r="C42" s="440"/>
      <c r="D42" s="440"/>
      <c r="E42" s="440"/>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40"/>
      <c r="D43" s="440"/>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0">
    <mergeCell ref="A1:P1"/>
    <mergeCell ref="Q1:AL1"/>
    <mergeCell ref="A2:P2"/>
    <mergeCell ref="Q2:AL2"/>
    <mergeCell ref="A3:AL3"/>
    <mergeCell ref="AK5:AK6"/>
    <mergeCell ref="AL5:AL6"/>
    <mergeCell ref="A41:AL41"/>
    <mergeCell ref="C43:D43"/>
    <mergeCell ref="AM20:AN20"/>
    <mergeCell ref="A40:AI40"/>
    <mergeCell ref="C42:E42"/>
    <mergeCell ref="A5:A6"/>
    <mergeCell ref="B5:B6"/>
    <mergeCell ref="C5:D6"/>
    <mergeCell ref="I4:L4"/>
    <mergeCell ref="M4:N4"/>
    <mergeCell ref="O4:Q4"/>
    <mergeCell ref="R4:T4"/>
    <mergeCell ref="AJ5:AJ6"/>
  </mergeCells>
  <conditionalFormatting sqref="E6:AI39">
    <cfRule type="expression" dxfId="3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46"/>
  <sheetViews>
    <sheetView topLeftCell="A13" zoomScale="98" zoomScaleNormal="98" workbookViewId="0">
      <selection activeCell="J36" sqref="J36"/>
    </sheetView>
  </sheetViews>
  <sheetFormatPr defaultColWidth="9" defaultRowHeight="12"/>
  <cols>
    <col min="1" max="1" width="6.875" customWidth="1"/>
    <col min="2" max="2" width="17.625" customWidth="1"/>
    <col min="3" max="3" width="26.5" customWidth="1"/>
    <col min="4" max="4" width="9.625" customWidth="1"/>
    <col min="5" max="35" width="4" customWidth="1"/>
    <col min="36" max="38" width="6.625" customWidth="1"/>
  </cols>
  <sheetData>
    <row r="1" spans="1:38" s="24" customFormat="1"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s="24" customFormat="1"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s="24" customFormat="1" ht="31.5" customHeight="1">
      <c r="A3" s="433" t="s">
        <v>898</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9">
        <f t="shared" si="2"/>
        <v>0</v>
      </c>
      <c r="AK9" s="335">
        <f t="shared" si="3"/>
        <v>1</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5">
        <f t="shared" si="3"/>
        <v>1</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5">
        <f t="shared" si="3"/>
        <v>0</v>
      </c>
      <c r="AL12" s="335">
        <f t="shared" si="4"/>
        <v>0</v>
      </c>
    </row>
    <row r="13" spans="1:38" s="1" customFormat="1" ht="21" customHeight="1">
      <c r="A13" s="5">
        <v>7</v>
      </c>
      <c r="B13" s="39" t="s">
        <v>724</v>
      </c>
      <c r="C13" s="40" t="s">
        <v>725</v>
      </c>
      <c r="D13" s="41" t="s">
        <v>344</v>
      </c>
      <c r="E13" s="135"/>
      <c r="F13" s="136"/>
      <c r="G13" s="136"/>
      <c r="H13" s="136"/>
      <c r="I13" s="136" t="s">
        <v>6</v>
      </c>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9">
        <f t="shared" si="2"/>
        <v>1</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9">
        <f t="shared" si="2"/>
        <v>0</v>
      </c>
      <c r="AK14" s="335">
        <f t="shared" si="3"/>
        <v>0</v>
      </c>
      <c r="AL14" s="335">
        <f t="shared" si="4"/>
        <v>1</v>
      </c>
    </row>
    <row r="15" spans="1:38" s="1" customFormat="1" ht="21" customHeight="1">
      <c r="A15" s="5">
        <v>9</v>
      </c>
      <c r="B15" s="39" t="s">
        <v>727</v>
      </c>
      <c r="C15" s="40" t="s">
        <v>118</v>
      </c>
      <c r="D15" s="41" t="s">
        <v>48</v>
      </c>
      <c r="E15" s="137"/>
      <c r="F15" s="138"/>
      <c r="G15" s="138"/>
      <c r="H15" s="138"/>
      <c r="I15" s="138"/>
      <c r="J15" s="138" t="s">
        <v>6</v>
      </c>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9">
        <f t="shared" si="2"/>
        <v>1</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9">
        <f t="shared" si="2"/>
        <v>1</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9">
        <f t="shared" si="2"/>
        <v>0</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5">
        <f t="shared" si="3"/>
        <v>0</v>
      </c>
      <c r="AL26" s="335">
        <f t="shared" si="4"/>
        <v>0</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5">
        <f t="shared" si="3"/>
        <v>0</v>
      </c>
      <c r="AL27" s="335">
        <f t="shared" si="4"/>
        <v>0</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t="s">
        <v>6</v>
      </c>
      <c r="J30" s="136" t="s">
        <v>6</v>
      </c>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9">
        <f t="shared" si="2"/>
        <v>4</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9">
        <f t="shared" si="2"/>
        <v>0</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t="s">
        <v>6</v>
      </c>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9">
        <f t="shared" si="2"/>
        <v>1</v>
      </c>
      <c r="AK36" s="335">
        <f t="shared" si="3"/>
        <v>0</v>
      </c>
      <c r="AL36" s="335">
        <f t="shared" si="4"/>
        <v>0</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48" t="s">
        <v>10</v>
      </c>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114">
        <f>SUM(AJ7:AJ38)</f>
        <v>11</v>
      </c>
      <c r="AK39" s="114">
        <f>SUM(AK7:AK38)</f>
        <v>4</v>
      </c>
      <c r="AL39" s="114">
        <f>SUM(AL7:AL38)</f>
        <v>2</v>
      </c>
      <c r="AM39" s="12"/>
    </row>
    <row r="40" spans="1:39" s="25" customFormat="1" ht="21" customHeight="1">
      <c r="A40" s="437" t="s">
        <v>2804</v>
      </c>
      <c r="B40" s="438"/>
      <c r="C40" s="438"/>
      <c r="D40" s="438"/>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9"/>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40"/>
      <c r="D43" s="440"/>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40"/>
      <c r="D44" s="440"/>
      <c r="E44" s="440"/>
      <c r="F44" s="440"/>
      <c r="G44" s="440"/>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40"/>
      <c r="D45" s="440"/>
      <c r="E45" s="440"/>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40"/>
      <c r="D46" s="440"/>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40:AL40"/>
    <mergeCell ref="C45:E45"/>
    <mergeCell ref="C46:D46"/>
    <mergeCell ref="C44:G44"/>
    <mergeCell ref="C43:D43"/>
    <mergeCell ref="A39:AI39"/>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69" priority="5">
      <formula>IF(E$6="CN",1,0)</formula>
    </cfRule>
  </conditionalFormatting>
  <conditionalFormatting sqref="E6:AI6">
    <cfRule type="expression" dxfId="168" priority="4">
      <formula>IF(E$6="CN",1,0)</formula>
    </cfRule>
  </conditionalFormatting>
  <conditionalFormatting sqref="E6:AI38">
    <cfRule type="expression" dxfId="167" priority="1">
      <formula>IF(E$6="CN",1,0)</formula>
    </cfRule>
    <cfRule type="expression" dxfId="166" priority="3">
      <formula>IF(E$6="CN",1,0)</formula>
    </cfRule>
  </conditionalFormatting>
  <conditionalFormatting sqref="E6:AH38">
    <cfRule type="expression" dxfId="165" priority="2">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zoomScale="70" zoomScaleNormal="70" workbookViewId="0">
      <selection activeCell="K23" sqref="K23"/>
    </sheetView>
  </sheetViews>
  <sheetFormatPr defaultColWidth="9.375" defaultRowHeight="15.75"/>
  <cols>
    <col min="1" max="1" width="6.875" style="24" customWidth="1"/>
    <col min="2" max="2" width="18.5" style="24" bestFit="1" customWidth="1"/>
    <col min="3" max="3" width="23" style="24" customWidth="1"/>
    <col min="4" max="4" width="10.625" style="24" customWidth="1"/>
    <col min="5" max="35" width="4" style="24" customWidth="1"/>
    <col min="36" max="36" width="4.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ht="2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ht="2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ht="35.25" customHeight="1">
      <c r="A3" s="433" t="s">
        <v>2725</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0</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c r="W9" s="65"/>
      <c r="X9" s="6"/>
      <c r="Y9" s="6"/>
      <c r="Z9" s="6"/>
      <c r="AA9" s="6"/>
      <c r="AB9" s="65"/>
      <c r="AC9" s="65"/>
      <c r="AD9" s="65"/>
      <c r="AE9" s="65"/>
      <c r="AF9" s="6"/>
      <c r="AG9" s="6"/>
      <c r="AH9" s="6"/>
      <c r="AI9" s="6"/>
      <c r="AJ9" s="19">
        <f t="shared" si="2"/>
        <v>0</v>
      </c>
      <c r="AK9" s="339">
        <f t="shared" si="3"/>
        <v>0</v>
      </c>
      <c r="AL9" s="339">
        <f t="shared" si="4"/>
        <v>0</v>
      </c>
      <c r="AM9" s="153"/>
      <c r="AN9" s="153"/>
      <c r="AO9" s="153"/>
    </row>
    <row r="10" spans="1:41" s="25" customFormat="1" ht="21" customHeight="1">
      <c r="A10" s="34">
        <v>4</v>
      </c>
      <c r="B10" s="73">
        <v>2010020150</v>
      </c>
      <c r="C10" s="74" t="s">
        <v>2416</v>
      </c>
      <c r="D10" s="75" t="s">
        <v>39</v>
      </c>
      <c r="E10" s="154"/>
      <c r="F10" s="6"/>
      <c r="G10" s="65"/>
      <c r="H10" s="6"/>
      <c r="I10" s="6" t="s">
        <v>7</v>
      </c>
      <c r="J10" s="6"/>
      <c r="K10" s="6"/>
      <c r="L10" s="6"/>
      <c r="M10" s="65"/>
      <c r="N10" s="65"/>
      <c r="O10" s="65"/>
      <c r="P10" s="6"/>
      <c r="Q10" s="6"/>
      <c r="R10" s="6"/>
      <c r="S10" s="6"/>
      <c r="T10" s="6"/>
      <c r="U10" s="6"/>
      <c r="V10" s="65"/>
      <c r="W10" s="65"/>
      <c r="X10" s="6"/>
      <c r="Y10" s="6"/>
      <c r="Z10" s="6"/>
      <c r="AA10" s="6"/>
      <c r="AB10" s="65"/>
      <c r="AC10" s="65"/>
      <c r="AD10" s="65"/>
      <c r="AE10" s="65"/>
      <c r="AF10" s="6"/>
      <c r="AG10" s="6"/>
      <c r="AH10" s="6"/>
      <c r="AI10" s="6"/>
      <c r="AJ10" s="19">
        <f t="shared" si="2"/>
        <v>0</v>
      </c>
      <c r="AK10" s="339">
        <f t="shared" si="3"/>
        <v>1</v>
      </c>
      <c r="AL10" s="339">
        <f t="shared" si="4"/>
        <v>0</v>
      </c>
      <c r="AM10" s="153"/>
      <c r="AN10" s="153"/>
      <c r="AO10" s="153"/>
    </row>
    <row r="11" spans="1:41" s="25" customFormat="1" ht="21" customHeight="1">
      <c r="A11" s="34">
        <v>5</v>
      </c>
      <c r="B11" s="73" t="s">
        <v>2417</v>
      </c>
      <c r="C11" s="74" t="s">
        <v>2418</v>
      </c>
      <c r="D11" s="75" t="s">
        <v>39</v>
      </c>
      <c r="E11" s="154"/>
      <c r="F11" s="6"/>
      <c r="G11" s="65"/>
      <c r="H11" s="6"/>
      <c r="I11" s="6" t="s">
        <v>7</v>
      </c>
      <c r="J11" s="6"/>
      <c r="K11" s="6"/>
      <c r="L11" s="6"/>
      <c r="M11" s="65"/>
      <c r="N11" s="65"/>
      <c r="O11" s="65"/>
      <c r="P11" s="6"/>
      <c r="Q11" s="6"/>
      <c r="R11" s="6"/>
      <c r="S11" s="6"/>
      <c r="T11" s="6"/>
      <c r="U11" s="6"/>
      <c r="V11" s="65"/>
      <c r="W11" s="65"/>
      <c r="X11" s="6"/>
      <c r="Y11" s="6"/>
      <c r="Z11" s="6"/>
      <c r="AA11" s="6"/>
      <c r="AB11" s="65"/>
      <c r="AC11" s="65"/>
      <c r="AD11" s="65"/>
      <c r="AE11" s="65"/>
      <c r="AF11" s="6"/>
      <c r="AG11" s="6"/>
      <c r="AH11" s="6"/>
      <c r="AI11" s="6"/>
      <c r="AJ11" s="19">
        <f t="shared" si="2"/>
        <v>0</v>
      </c>
      <c r="AK11" s="339">
        <f t="shared" si="3"/>
        <v>1</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t="s">
        <v>7</v>
      </c>
      <c r="L12" s="6"/>
      <c r="M12" s="65"/>
      <c r="N12" s="65"/>
      <c r="O12" s="65"/>
      <c r="P12" s="6"/>
      <c r="Q12" s="6"/>
      <c r="R12" s="6"/>
      <c r="S12" s="6"/>
      <c r="T12" s="6"/>
      <c r="U12" s="6"/>
      <c r="V12" s="65"/>
      <c r="W12" s="65"/>
      <c r="X12" s="6"/>
      <c r="Y12" s="6"/>
      <c r="Z12" s="6"/>
      <c r="AA12" s="6"/>
      <c r="AB12" s="65"/>
      <c r="AC12" s="65"/>
      <c r="AD12" s="65"/>
      <c r="AE12" s="65"/>
      <c r="AF12" s="6"/>
      <c r="AG12" s="6"/>
      <c r="AH12" s="6"/>
      <c r="AI12" s="6"/>
      <c r="AJ12" s="19">
        <f t="shared" si="2"/>
        <v>0</v>
      </c>
      <c r="AK12" s="339">
        <f t="shared" si="3"/>
        <v>2</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c r="W14" s="65"/>
      <c r="X14" s="20"/>
      <c r="Y14" s="20"/>
      <c r="Z14" s="20"/>
      <c r="AA14" s="20"/>
      <c r="AB14" s="65"/>
      <c r="AC14" s="65"/>
      <c r="AD14" s="65"/>
      <c r="AE14" s="65"/>
      <c r="AF14" s="20"/>
      <c r="AG14" s="20"/>
      <c r="AH14" s="20"/>
      <c r="AI14" s="20"/>
      <c r="AJ14" s="19">
        <f t="shared" si="2"/>
        <v>0</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0</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t="s">
        <v>7</v>
      </c>
      <c r="L16" s="20"/>
      <c r="M16" s="65"/>
      <c r="N16" s="65"/>
      <c r="O16" s="65"/>
      <c r="P16" s="20"/>
      <c r="Q16" s="20"/>
      <c r="R16" s="20"/>
      <c r="S16" s="20"/>
      <c r="T16" s="20"/>
      <c r="U16" s="20"/>
      <c r="V16" s="65"/>
      <c r="W16" s="65"/>
      <c r="X16" s="20"/>
      <c r="Y16" s="20"/>
      <c r="Z16" s="20"/>
      <c r="AA16" s="20"/>
      <c r="AB16" s="65"/>
      <c r="AC16" s="65"/>
      <c r="AD16" s="65"/>
      <c r="AE16" s="65"/>
      <c r="AF16" s="20"/>
      <c r="AG16" s="20"/>
      <c r="AH16" s="20"/>
      <c r="AI16" s="20"/>
      <c r="AJ16" s="19">
        <f t="shared" si="2"/>
        <v>0</v>
      </c>
      <c r="AK16" s="339">
        <f t="shared" si="3"/>
        <v>1</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18"/>
      <c r="AN19" s="519"/>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t="s">
        <v>8</v>
      </c>
      <c r="L23" s="6"/>
      <c r="M23" s="65"/>
      <c r="N23" s="65"/>
      <c r="O23" s="65"/>
      <c r="P23" s="6"/>
      <c r="Q23" s="6"/>
      <c r="R23" s="6"/>
      <c r="S23" s="6"/>
      <c r="T23" s="6"/>
      <c r="U23" s="6"/>
      <c r="V23" s="65"/>
      <c r="W23" s="65"/>
      <c r="X23" s="6"/>
      <c r="Y23" s="6"/>
      <c r="Z23" s="6"/>
      <c r="AA23" s="6"/>
      <c r="AB23" s="65"/>
      <c r="AC23" s="65"/>
      <c r="AD23" s="65"/>
      <c r="AE23" s="65"/>
      <c r="AF23" s="6"/>
      <c r="AG23" s="6"/>
      <c r="AH23" s="6"/>
      <c r="AI23" s="6"/>
      <c r="AJ23" s="19">
        <f t="shared" si="2"/>
        <v>0</v>
      </c>
      <c r="AK23" s="339">
        <f t="shared" si="3"/>
        <v>1</v>
      </c>
      <c r="AL23" s="339">
        <f t="shared" si="4"/>
        <v>1</v>
      </c>
      <c r="AM23" s="177"/>
      <c r="AN23" s="177"/>
      <c r="AO23" s="177"/>
    </row>
    <row r="24" spans="1:41" s="145" customFormat="1" ht="21" customHeight="1">
      <c r="A24" s="34">
        <v>18</v>
      </c>
      <c r="B24" s="73" t="s">
        <v>2433</v>
      </c>
      <c r="C24" s="74" t="s">
        <v>18</v>
      </c>
      <c r="D24" s="75" t="s">
        <v>43</v>
      </c>
      <c r="E24" s="154"/>
      <c r="F24" s="6"/>
      <c r="G24" s="65"/>
      <c r="H24" s="6"/>
      <c r="I24" s="6"/>
      <c r="J24" s="6"/>
      <c r="K24" s="6"/>
      <c r="L24" s="6"/>
      <c r="M24" s="65"/>
      <c r="N24" s="65"/>
      <c r="O24" s="65"/>
      <c r="P24" s="6"/>
      <c r="Q24" s="6"/>
      <c r="R24" s="6"/>
      <c r="S24" s="6"/>
      <c r="T24" s="6"/>
      <c r="U24" s="6"/>
      <c r="V24" s="65"/>
      <c r="W24" s="65"/>
      <c r="X24" s="6"/>
      <c r="Y24" s="6"/>
      <c r="Z24" s="6"/>
      <c r="AA24" s="6"/>
      <c r="AB24" s="65"/>
      <c r="AC24" s="65"/>
      <c r="AD24" s="65"/>
      <c r="AE24" s="65"/>
      <c r="AF24" s="6"/>
      <c r="AG24" s="6"/>
      <c r="AH24" s="6"/>
      <c r="AI24" s="6"/>
      <c r="AJ24" s="19">
        <f t="shared" si="2"/>
        <v>0</v>
      </c>
      <c r="AK24" s="339">
        <f t="shared" si="3"/>
        <v>0</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c r="T25" s="6"/>
      <c r="U25" s="6"/>
      <c r="V25" s="65"/>
      <c r="W25" s="65"/>
      <c r="X25" s="6"/>
      <c r="Y25" s="6"/>
      <c r="Z25" s="6"/>
      <c r="AA25" s="6"/>
      <c r="AB25" s="65"/>
      <c r="AC25" s="65"/>
      <c r="AD25" s="65"/>
      <c r="AE25" s="65"/>
      <c r="AF25" s="6"/>
      <c r="AG25" s="6"/>
      <c r="AH25" s="6"/>
      <c r="AI25" s="6"/>
      <c r="AJ25" s="19">
        <f t="shared" si="2"/>
        <v>0</v>
      </c>
      <c r="AK25" s="339">
        <f t="shared" si="3"/>
        <v>0</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t="s">
        <v>7</v>
      </c>
      <c r="L27" s="6"/>
      <c r="M27" s="65"/>
      <c r="N27" s="65"/>
      <c r="O27" s="65"/>
      <c r="P27" s="6"/>
      <c r="Q27" s="6"/>
      <c r="R27" s="6"/>
      <c r="S27" s="6"/>
      <c r="T27" s="6"/>
      <c r="U27" s="6"/>
      <c r="V27" s="65"/>
      <c r="W27" s="65"/>
      <c r="X27" s="6"/>
      <c r="Y27" s="6"/>
      <c r="Z27" s="6"/>
      <c r="AA27" s="6"/>
      <c r="AB27" s="65"/>
      <c r="AC27" s="65"/>
      <c r="AD27" s="65"/>
      <c r="AE27" s="65"/>
      <c r="AF27" s="6"/>
      <c r="AG27" s="6"/>
      <c r="AH27" s="6"/>
      <c r="AI27" s="6"/>
      <c r="AJ27" s="19">
        <f t="shared" si="2"/>
        <v>0</v>
      </c>
      <c r="AK27" s="339">
        <f t="shared" si="3"/>
        <v>1</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c r="N28" s="65"/>
      <c r="O28" s="65"/>
      <c r="P28" s="154"/>
      <c r="Q28" s="154"/>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0</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c r="M29" s="65"/>
      <c r="N29" s="65"/>
      <c r="O29" s="65"/>
      <c r="P29" s="6"/>
      <c r="Q29" s="6"/>
      <c r="R29" s="6"/>
      <c r="S29" s="6"/>
      <c r="T29" s="6"/>
      <c r="U29" s="6"/>
      <c r="V29" s="65"/>
      <c r="W29" s="65"/>
      <c r="X29" s="6"/>
      <c r="Y29" s="6"/>
      <c r="Z29" s="6"/>
      <c r="AA29" s="6"/>
      <c r="AB29" s="65"/>
      <c r="AC29" s="65"/>
      <c r="AD29" s="65"/>
      <c r="AE29" s="65"/>
      <c r="AF29" s="6"/>
      <c r="AG29" s="6"/>
      <c r="AH29" s="6"/>
      <c r="AI29" s="6"/>
      <c r="AJ29" s="19">
        <f t="shared" si="2"/>
        <v>0</v>
      </c>
      <c r="AK29" s="339">
        <f t="shared" si="3"/>
        <v>1</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c r="U30" s="6"/>
      <c r="V30" s="65"/>
      <c r="W30" s="65"/>
      <c r="X30" s="6"/>
      <c r="Y30" s="6"/>
      <c r="Z30" s="6"/>
      <c r="AA30" s="6"/>
      <c r="AB30" s="65"/>
      <c r="AC30" s="65"/>
      <c r="AD30" s="65"/>
      <c r="AE30" s="65"/>
      <c r="AF30" s="6"/>
      <c r="AG30" s="6"/>
      <c r="AH30" s="6"/>
      <c r="AI30" s="6"/>
      <c r="AJ30" s="19">
        <f t="shared" si="2"/>
        <v>0</v>
      </c>
      <c r="AK30" s="339">
        <f t="shared" si="3"/>
        <v>2</v>
      </c>
      <c r="AL30" s="339">
        <f t="shared" si="4"/>
        <v>0</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c r="S33" s="6"/>
      <c r="T33" s="6"/>
      <c r="U33" s="6"/>
      <c r="V33" s="65"/>
      <c r="W33" s="65"/>
      <c r="X33" s="6"/>
      <c r="Y33" s="6"/>
      <c r="Z33" s="6"/>
      <c r="AA33" s="6"/>
      <c r="AB33" s="65"/>
      <c r="AC33" s="65"/>
      <c r="AD33" s="65"/>
      <c r="AE33" s="65"/>
      <c r="AF33" s="6"/>
      <c r="AG33" s="6"/>
      <c r="AH33" s="6"/>
      <c r="AI33" s="6"/>
      <c r="AJ33" s="19">
        <f t="shared" si="2"/>
        <v>0</v>
      </c>
      <c r="AK33" s="339">
        <f t="shared" si="3"/>
        <v>2</v>
      </c>
      <c r="AL33" s="339">
        <f t="shared" si="4"/>
        <v>0</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20" t="s">
        <v>10</v>
      </c>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2"/>
      <c r="AJ35" s="19">
        <f>SUM(AJ7:AJ34)</f>
        <v>0</v>
      </c>
      <c r="AK35" s="19">
        <f>SUM(AK7:AK34)</f>
        <v>14</v>
      </c>
      <c r="AL35" s="19">
        <f>SUM(AL7:AL34)</f>
        <v>1</v>
      </c>
    </row>
    <row r="36" spans="1:41" s="25" customFormat="1" ht="21" customHeight="1">
      <c r="A36" s="437" t="s">
        <v>2804</v>
      </c>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9"/>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0"/>
      <c r="D39" s="440"/>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40"/>
      <c r="D40" s="440"/>
      <c r="E40" s="440"/>
      <c r="F40" s="440"/>
      <c r="G40" s="440"/>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40"/>
      <c r="D41" s="440"/>
      <c r="E41" s="440"/>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40"/>
      <c r="D42" s="440"/>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1:P1"/>
    <mergeCell ref="Q1:AL1"/>
    <mergeCell ref="A2:P2"/>
    <mergeCell ref="Q2:AL2"/>
    <mergeCell ref="A3:AL3"/>
    <mergeCell ref="AK5:AK6"/>
    <mergeCell ref="AL5:AL6"/>
    <mergeCell ref="A36:AL36"/>
    <mergeCell ref="C42:D42"/>
    <mergeCell ref="AM19:AN19"/>
    <mergeCell ref="A35:AI35"/>
    <mergeCell ref="C41:E41"/>
    <mergeCell ref="C39:D39"/>
    <mergeCell ref="C40:G40"/>
    <mergeCell ref="A5:A6"/>
    <mergeCell ref="B5:B6"/>
    <mergeCell ref="C5:D6"/>
    <mergeCell ref="I4:L4"/>
    <mergeCell ref="M4:N4"/>
    <mergeCell ref="O4:Q4"/>
    <mergeCell ref="R4:T4"/>
    <mergeCell ref="AJ5:AJ6"/>
  </mergeCells>
  <conditionalFormatting sqref="E6:AI34">
    <cfRule type="expression" dxfId="2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opLeftCell="A7" zoomScale="85" zoomScaleNormal="85" workbookViewId="0">
      <selection activeCell="K12" sqref="K12"/>
    </sheetView>
  </sheetViews>
  <sheetFormatPr defaultRowHeight="12"/>
  <cols>
    <col min="1" max="1" width="7.625" customWidth="1"/>
    <col min="2" max="2" width="18.5" customWidth="1"/>
    <col min="3" max="3" width="25.625" customWidth="1"/>
    <col min="4" max="4" width="9.625" customWidth="1"/>
    <col min="5" max="35" width="4" customWidth="1"/>
    <col min="36" max="38" width="5.875" customWidth="1"/>
    <col min="39" max="39" width="10.875" customWidth="1"/>
    <col min="40" max="40" width="12.125" customWidth="1"/>
    <col min="41" max="41" width="10.875" customWidth="1"/>
  </cols>
  <sheetData>
    <row r="1" spans="1:41" s="24" customFormat="1" ht="2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s="24" customFormat="1" ht="2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s="24" customFormat="1" ht="35.25" customHeight="1">
      <c r="A3" s="433" t="s">
        <v>2723</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c r="N8" s="96"/>
      <c r="O8" s="95"/>
      <c r="P8" s="96"/>
      <c r="Q8" s="95"/>
      <c r="R8" s="96"/>
      <c r="S8" s="96"/>
      <c r="T8" s="96"/>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t="s">
        <v>8</v>
      </c>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t="s">
        <v>8</v>
      </c>
      <c r="J14" s="96"/>
      <c r="K14" s="96"/>
      <c r="L14" s="96"/>
      <c r="M14" s="96"/>
      <c r="N14" s="96"/>
      <c r="O14" s="95"/>
      <c r="P14" s="96"/>
      <c r="Q14" s="95"/>
      <c r="R14" s="96"/>
      <c r="S14" s="96"/>
      <c r="T14" s="96"/>
      <c r="U14" s="96"/>
      <c r="V14" s="96"/>
      <c r="W14" s="96"/>
      <c r="X14" s="96"/>
      <c r="Y14" s="96"/>
      <c r="Z14" s="96"/>
      <c r="AA14" s="96"/>
      <c r="AB14" s="96"/>
      <c r="AC14" s="96"/>
      <c r="AD14" s="96"/>
      <c r="AE14" s="96"/>
      <c r="AF14" s="96"/>
      <c r="AG14" s="96"/>
      <c r="AH14" s="96"/>
      <c r="AI14" s="96"/>
      <c r="AJ14" s="19">
        <f t="shared" si="2"/>
        <v>2</v>
      </c>
      <c r="AK14" s="339">
        <f t="shared" si="3"/>
        <v>0</v>
      </c>
      <c r="AL14" s="339">
        <f t="shared" si="4"/>
        <v>1</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t="s">
        <v>7</v>
      </c>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1</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0</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93"/>
      <c r="AN20" s="494"/>
      <c r="AO20" s="12"/>
    </row>
    <row r="21" spans="1:41" s="1" customFormat="1" ht="21" customHeight="1">
      <c r="A21" s="5">
        <v>15</v>
      </c>
      <c r="B21" s="39" t="s">
        <v>2472</v>
      </c>
      <c r="C21" s="40" t="s">
        <v>2473</v>
      </c>
      <c r="D21" s="41" t="s">
        <v>55</v>
      </c>
      <c r="E21" s="97"/>
      <c r="F21" s="96" t="s">
        <v>7</v>
      </c>
      <c r="G21" s="96"/>
      <c r="H21" s="96"/>
      <c r="I21" s="96"/>
      <c r="J21" s="96"/>
      <c r="K21" s="96"/>
      <c r="L21" s="96"/>
      <c r="M21" s="96"/>
      <c r="N21" s="96"/>
      <c r="O21" s="95"/>
      <c r="P21" s="96"/>
      <c r="Q21" s="95"/>
      <c r="R21" s="96"/>
      <c r="S21" s="96"/>
      <c r="T21" s="96"/>
      <c r="U21" s="96"/>
      <c r="V21" s="96"/>
      <c r="W21" s="96"/>
      <c r="X21" s="96"/>
      <c r="Y21" s="96"/>
      <c r="Z21" s="96"/>
      <c r="AA21" s="96"/>
      <c r="AB21" s="96"/>
      <c r="AC21" s="96"/>
      <c r="AD21" s="96"/>
      <c r="AE21" s="96"/>
      <c r="AF21" s="96"/>
      <c r="AG21" s="96"/>
      <c r="AH21" s="96"/>
      <c r="AI21" s="96"/>
      <c r="AJ21" s="19">
        <f t="shared" si="2"/>
        <v>0</v>
      </c>
      <c r="AK21" s="339">
        <f t="shared" si="3"/>
        <v>1</v>
      </c>
      <c r="AL21" s="339">
        <f t="shared" si="4"/>
        <v>0</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c r="Q22" s="95"/>
      <c r="R22" s="96"/>
      <c r="S22" s="96"/>
      <c r="T22" s="96"/>
      <c r="U22" s="96"/>
      <c r="V22" s="96"/>
      <c r="W22" s="96"/>
      <c r="X22" s="96"/>
      <c r="Y22" s="96"/>
      <c r="Z22" s="96"/>
      <c r="AA22" s="96"/>
      <c r="AB22" s="96"/>
      <c r="AC22" s="96"/>
      <c r="AD22" s="96"/>
      <c r="AE22" s="96"/>
      <c r="AF22" s="96"/>
      <c r="AG22" s="96"/>
      <c r="AH22" s="96"/>
      <c r="AI22" s="96"/>
      <c r="AJ22" s="19">
        <f t="shared" si="2"/>
        <v>0</v>
      </c>
      <c r="AK22" s="339">
        <f t="shared" si="3"/>
        <v>1</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c r="N25" s="96"/>
      <c r="O25" s="95"/>
      <c r="P25" s="96"/>
      <c r="Q25" s="95"/>
      <c r="R25" s="96"/>
      <c r="S25" s="96"/>
      <c r="T25" s="96"/>
      <c r="U25" s="96"/>
      <c r="V25" s="96"/>
      <c r="W25" s="96"/>
      <c r="X25" s="96"/>
      <c r="Y25" s="96"/>
      <c r="Z25" s="96"/>
      <c r="AA25" s="96"/>
      <c r="AB25" s="96"/>
      <c r="AC25" s="96"/>
      <c r="AD25" s="96"/>
      <c r="AE25" s="96"/>
      <c r="AF25" s="96"/>
      <c r="AG25" s="96"/>
      <c r="AH25" s="96"/>
      <c r="AI25" s="96"/>
      <c r="AJ25" s="19">
        <f t="shared" si="2"/>
        <v>0</v>
      </c>
      <c r="AK25" s="339">
        <f t="shared" si="3"/>
        <v>1</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c r="N28" s="96"/>
      <c r="O28" s="95"/>
      <c r="P28" s="96"/>
      <c r="Q28" s="95"/>
      <c r="R28" s="96"/>
      <c r="S28" s="96"/>
      <c r="T28" s="96"/>
      <c r="U28" s="96"/>
      <c r="V28" s="96"/>
      <c r="W28" s="96"/>
      <c r="X28" s="96"/>
      <c r="Y28" s="96"/>
      <c r="Z28" s="96"/>
      <c r="AA28" s="96"/>
      <c r="AB28" s="96"/>
      <c r="AC28" s="96"/>
      <c r="AD28" s="96"/>
      <c r="AE28" s="96"/>
      <c r="AF28" s="96"/>
      <c r="AG28" s="96"/>
      <c r="AH28" s="96"/>
      <c r="AI28" s="96"/>
      <c r="AJ28" s="19">
        <f t="shared" si="2"/>
        <v>1</v>
      </c>
      <c r="AK28" s="339">
        <f t="shared" si="3"/>
        <v>0</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c r="X31" s="96"/>
      <c r="Y31" s="96"/>
      <c r="Z31" s="96"/>
      <c r="AA31" s="96"/>
      <c r="AB31" s="96"/>
      <c r="AC31" s="96"/>
      <c r="AD31" s="96"/>
      <c r="AE31" s="96"/>
      <c r="AF31" s="96"/>
      <c r="AG31" s="96"/>
      <c r="AH31" s="96"/>
      <c r="AI31" s="96"/>
      <c r="AJ31" s="19">
        <f t="shared" si="2"/>
        <v>1</v>
      </c>
      <c r="AK31" s="339">
        <f t="shared" si="3"/>
        <v>0</v>
      </c>
      <c r="AL31" s="339">
        <f t="shared" si="4"/>
        <v>0</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t="s">
        <v>8</v>
      </c>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1</v>
      </c>
      <c r="AM34" s="16"/>
      <c r="AN34"/>
      <c r="AO34"/>
    </row>
    <row r="35" spans="1:41" s="1" customFormat="1" ht="21" customHeight="1">
      <c r="A35" s="5">
        <v>29</v>
      </c>
      <c r="B35" s="39" t="s">
        <v>2497</v>
      </c>
      <c r="C35" s="40" t="s">
        <v>2498</v>
      </c>
      <c r="D35" s="41" t="s">
        <v>59</v>
      </c>
      <c r="E35" s="97"/>
      <c r="F35" s="96" t="s">
        <v>6</v>
      </c>
      <c r="G35" s="96"/>
      <c r="H35" s="96"/>
      <c r="I35" s="96"/>
      <c r="J35" s="96"/>
      <c r="K35" s="96" t="s">
        <v>8</v>
      </c>
      <c r="L35" s="96"/>
      <c r="M35" s="96"/>
      <c r="N35" s="96"/>
      <c r="O35" s="95"/>
      <c r="P35" s="96"/>
      <c r="Q35" s="95"/>
      <c r="R35" s="96"/>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1</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t="s">
        <v>8</v>
      </c>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1</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493"/>
      <c r="AN38" s="494"/>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36" t="s">
        <v>2799</v>
      </c>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8"/>
      <c r="AJ40" s="19">
        <f t="shared" si="2"/>
        <v>0</v>
      </c>
      <c r="AK40" s="339">
        <f t="shared" si="3"/>
        <v>0</v>
      </c>
      <c r="AL40" s="339">
        <f t="shared" si="4"/>
        <v>0</v>
      </c>
    </row>
    <row r="41" spans="1:41" s="1" customFormat="1" ht="21" customHeight="1">
      <c r="A41" s="448" t="s">
        <v>10</v>
      </c>
      <c r="B41" s="448"/>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114">
        <f>SUM(AJ7:AJ39)</f>
        <v>9</v>
      </c>
      <c r="AK41" s="114">
        <f>SUM(AK7:AK39)</f>
        <v>5</v>
      </c>
      <c r="AL41" s="114">
        <f>SUM(AL7:AL39)</f>
        <v>6</v>
      </c>
      <c r="AM41" s="12"/>
      <c r="AN41" s="12"/>
    </row>
    <row r="42" spans="1:41" s="25" customFormat="1" ht="21" customHeight="1">
      <c r="A42" s="437" t="s">
        <v>2804</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9"/>
      <c r="AM42" s="338"/>
      <c r="AN42" s="338"/>
    </row>
    <row r="43" spans="1:41" ht="19.5">
      <c r="C43" s="440"/>
      <c r="D43" s="440"/>
      <c r="E43" s="440"/>
      <c r="F43" s="440"/>
      <c r="G43" s="440"/>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40"/>
      <c r="D44" s="440"/>
      <c r="E44" s="440"/>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40"/>
      <c r="D45" s="440"/>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M20:AN20"/>
    <mergeCell ref="A41:AI41"/>
    <mergeCell ref="AM38:AN38"/>
    <mergeCell ref="AJ5:AJ6"/>
    <mergeCell ref="AK5:AK6"/>
    <mergeCell ref="AL5:AL6"/>
    <mergeCell ref="C45:D45"/>
    <mergeCell ref="C43:G43"/>
    <mergeCell ref="C44:E44"/>
    <mergeCell ref="E40:AI40"/>
    <mergeCell ref="M4:N4"/>
    <mergeCell ref="I4:L4"/>
    <mergeCell ref="C5:D6"/>
    <mergeCell ref="O4:Q4"/>
    <mergeCell ref="R4:T4"/>
    <mergeCell ref="A42:AL42"/>
    <mergeCell ref="A5:A6"/>
    <mergeCell ref="B5:B6"/>
    <mergeCell ref="A1:P1"/>
    <mergeCell ref="Q1:AL1"/>
    <mergeCell ref="A2:P2"/>
    <mergeCell ref="Q2:AL2"/>
    <mergeCell ref="A3:AL3"/>
  </mergeCells>
  <conditionalFormatting sqref="E6:AI39 E40">
    <cfRule type="expression" dxfId="2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A6" zoomScale="70" zoomScaleNormal="70" workbookViewId="0">
      <selection activeCell="E31" sqref="E31:AH31"/>
    </sheetView>
  </sheetViews>
  <sheetFormatPr defaultRowHeight="12"/>
  <cols>
    <col min="1" max="1" width="6.5" customWidth="1"/>
    <col min="2" max="2" width="17.625" customWidth="1"/>
    <col min="3" max="3" width="25.875" customWidth="1"/>
    <col min="4" max="4" width="11.625" customWidth="1"/>
    <col min="5" max="35" width="4" customWidth="1"/>
    <col min="36" max="36" width="4.625" bestFit="1" customWidth="1"/>
    <col min="37" max="37" width="4" bestFit="1" customWidth="1"/>
    <col min="38" max="38" width="3.875" bestFit="1" customWidth="1"/>
    <col min="39" max="39" width="10.875" customWidth="1"/>
    <col min="40" max="40" width="12.125" customWidth="1"/>
    <col min="41" max="41" width="10.875" customWidth="1"/>
  </cols>
  <sheetData>
    <row r="1" spans="1:41" s="24" customFormat="1" ht="2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s="24" customFormat="1" ht="2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s="24" customFormat="1" ht="35.25" customHeight="1">
      <c r="A3" s="433" t="s">
        <v>2722</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0</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t="s">
        <v>6</v>
      </c>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1</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t="s">
        <v>7</v>
      </c>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1</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t="s">
        <v>6</v>
      </c>
      <c r="K18" s="96"/>
      <c r="L18" s="96"/>
      <c r="M18" s="96"/>
      <c r="N18" s="96"/>
      <c r="O18" s="96"/>
      <c r="P18" s="96"/>
      <c r="Q18" s="96"/>
      <c r="R18" s="96"/>
      <c r="S18" s="96"/>
      <c r="T18" s="96"/>
      <c r="U18" s="96"/>
      <c r="V18" s="96"/>
      <c r="W18" s="96"/>
      <c r="X18" s="96"/>
      <c r="Y18" s="96"/>
      <c r="Z18" s="96"/>
      <c r="AA18" s="96"/>
      <c r="AB18" s="96"/>
      <c r="AC18" s="95"/>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5"/>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t="s">
        <v>6</v>
      </c>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1</v>
      </c>
      <c r="AK20" s="339">
        <f t="shared" si="3"/>
        <v>0</v>
      </c>
      <c r="AL20" s="339">
        <f t="shared" si="4"/>
        <v>0</v>
      </c>
      <c r="AM20" s="493"/>
      <c r="AN20" s="494"/>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9">
        <f t="shared" si="3"/>
        <v>0</v>
      </c>
      <c r="AL21" s="339">
        <f t="shared" si="4"/>
        <v>0</v>
      </c>
      <c r="AM21" s="12"/>
      <c r="AN21" s="12"/>
      <c r="AO21" s="12"/>
    </row>
    <row r="22" spans="1:41" s="1" customFormat="1" ht="21" customHeight="1">
      <c r="A22" s="34">
        <v>16</v>
      </c>
      <c r="B22" s="292" t="s">
        <v>2532</v>
      </c>
      <c r="C22" s="293" t="s">
        <v>2533</v>
      </c>
      <c r="D22" s="294" t="s">
        <v>78</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0</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9">
        <f t="shared" si="3"/>
        <v>0</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t="s">
        <v>7</v>
      </c>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t="s">
        <v>6</v>
      </c>
      <c r="K29" s="96" t="s">
        <v>6</v>
      </c>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4</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t="s">
        <v>7</v>
      </c>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1</v>
      </c>
      <c r="AL30" s="339">
        <f t="shared" si="4"/>
        <v>0</v>
      </c>
      <c r="AM30" s="12"/>
      <c r="AN30" s="12"/>
      <c r="AO30" s="12"/>
    </row>
    <row r="31" spans="1:41" s="1" customFormat="1" ht="21" customHeight="1">
      <c r="A31" s="34">
        <v>25</v>
      </c>
      <c r="B31" s="292" t="s">
        <v>2545</v>
      </c>
      <c r="C31" s="293" t="s">
        <v>349</v>
      </c>
      <c r="D31" s="294" t="s">
        <v>68</v>
      </c>
      <c r="E31" s="551" t="s">
        <v>2862</v>
      </c>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3"/>
      <c r="AI31" s="96"/>
      <c r="AJ31" s="19">
        <f t="shared" si="2"/>
        <v>0</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48" t="s">
        <v>10</v>
      </c>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114">
        <f>SUM(AJ7:AJ32)</f>
        <v>7</v>
      </c>
      <c r="AK33" s="114">
        <f>SUM(AK7:AK32)</f>
        <v>4</v>
      </c>
      <c r="AL33" s="114">
        <f>SUM(AL7:AL32)</f>
        <v>1</v>
      </c>
      <c r="AM33" s="14"/>
      <c r="AN33" s="13"/>
      <c r="AO33" s="13"/>
      <c r="AP33" s="16"/>
      <c r="AQ33"/>
      <c r="AR33"/>
    </row>
    <row r="34" spans="1:44" s="25" customFormat="1" ht="21" customHeight="1">
      <c r="A34" s="437" t="s">
        <v>2804</v>
      </c>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9"/>
      <c r="AM34" s="148"/>
      <c r="AN34" s="148"/>
      <c r="AO34" s="148"/>
      <c r="AP34" s="338"/>
      <c r="AQ34" s="338"/>
    </row>
    <row r="35" spans="1:44" ht="19.5">
      <c r="C35" s="440"/>
      <c r="D35" s="440"/>
      <c r="E35" s="440"/>
      <c r="F35" s="440"/>
      <c r="G35" s="440"/>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40"/>
      <c r="D36" s="440"/>
      <c r="E36" s="440"/>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40"/>
      <c r="D37" s="440"/>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2">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 ref="AL5:AL6"/>
    <mergeCell ref="AM20:AN20"/>
    <mergeCell ref="A33:AI33"/>
    <mergeCell ref="AJ5:AJ6"/>
    <mergeCell ref="AK5:AK6"/>
    <mergeCell ref="E31:AH31"/>
  </mergeCells>
  <conditionalFormatting sqref="E6:AI30 E32:AI32 AI31">
    <cfRule type="expression" dxfId="22" priority="2">
      <formula>IF(E$6="CN",1,0)</formula>
    </cfRule>
  </conditionalFormatting>
  <conditionalFormatting sqref="E31">
    <cfRule type="expression" dxfId="0"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opLeftCell="A12" workbookViewId="0">
      <selection activeCell="J20" sqref="J20"/>
    </sheetView>
  </sheetViews>
  <sheetFormatPr defaultColWidth="11.375" defaultRowHeight="12"/>
  <cols>
    <col min="1" max="1" width="6.125" customWidth="1"/>
    <col min="2" max="2" width="16.625" bestFit="1" customWidth="1"/>
    <col min="3" max="3" width="25.375" customWidth="1"/>
    <col min="5" max="35" width="4" customWidth="1"/>
    <col min="36" max="38" width="6.5" customWidth="1"/>
  </cols>
  <sheetData>
    <row r="1" spans="1:47" s="24" customFormat="1" ht="2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7" s="24" customFormat="1" ht="2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7" s="24" customFormat="1" ht="35.25" customHeight="1">
      <c r="A3" s="433" t="s">
        <v>2721</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7"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7"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7"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39"/>
      <c r="AP7" s="275"/>
      <c r="AQ7" s="275"/>
      <c r="AR7" s="7"/>
      <c r="AS7" s="9"/>
      <c r="AT7" s="9"/>
      <c r="AU7" s="9"/>
    </row>
    <row r="8" spans="1:47" s="1" customFormat="1" ht="21" customHeight="1">
      <c r="A8" s="34">
        <v>2</v>
      </c>
      <c r="B8" s="227" t="s">
        <v>2549</v>
      </c>
      <c r="C8" s="273" t="s">
        <v>623</v>
      </c>
      <c r="D8" s="274" t="s">
        <v>61</v>
      </c>
      <c r="E8" s="97"/>
      <c r="F8" s="96"/>
      <c r="G8" s="96"/>
      <c r="H8" s="96" t="s">
        <v>6</v>
      </c>
      <c r="I8" s="96"/>
      <c r="J8" s="96"/>
      <c r="K8" s="95"/>
      <c r="L8" s="96"/>
      <c r="M8" s="96"/>
      <c r="N8" s="95"/>
      <c r="O8" s="290"/>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1</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39"/>
      <c r="AP8" s="276"/>
      <c r="AQ8" s="275"/>
      <c r="AR8" s="7"/>
      <c r="AS8" s="9"/>
      <c r="AT8" s="9"/>
      <c r="AU8" s="9"/>
    </row>
    <row r="9" spans="1:47" s="1" customFormat="1" ht="21" customHeight="1">
      <c r="A9" s="34">
        <v>3</v>
      </c>
      <c r="B9" s="227" t="s">
        <v>2550</v>
      </c>
      <c r="C9" s="273" t="s">
        <v>2551</v>
      </c>
      <c r="D9" s="274" t="s">
        <v>37</v>
      </c>
      <c r="E9" s="97"/>
      <c r="F9" s="96"/>
      <c r="G9" s="96"/>
      <c r="H9" s="96" t="s">
        <v>6</v>
      </c>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2"/>
      <c r="AN9" s="12"/>
      <c r="AO9" s="539"/>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539"/>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t="s">
        <v>6</v>
      </c>
      <c r="K14" s="95"/>
      <c r="L14" s="96"/>
      <c r="M14" s="96"/>
      <c r="N14" s="95"/>
      <c r="O14" s="290"/>
      <c r="P14" s="96"/>
      <c r="Q14" s="96"/>
      <c r="R14" s="96"/>
      <c r="S14" s="96"/>
      <c r="T14" s="96"/>
      <c r="U14" s="96"/>
      <c r="V14" s="96"/>
      <c r="W14" s="96"/>
      <c r="X14" s="96"/>
      <c r="Y14" s="96"/>
      <c r="Z14" s="96"/>
      <c r="AA14" s="96"/>
      <c r="AB14" s="96"/>
      <c r="AC14" s="96"/>
      <c r="AD14" s="96"/>
      <c r="AE14" s="96"/>
      <c r="AF14" s="96"/>
      <c r="AG14" s="96"/>
      <c r="AH14" s="96"/>
      <c r="AI14" s="96"/>
      <c r="AJ14" s="19">
        <f t="shared" si="2"/>
        <v>1</v>
      </c>
      <c r="AK14" s="339">
        <f t="shared" si="3"/>
        <v>0</v>
      </c>
      <c r="AL14" s="339">
        <f t="shared" si="4"/>
        <v>0</v>
      </c>
      <c r="AM14" s="12"/>
      <c r="AN14" s="12"/>
      <c r="AO14" s="539"/>
      <c r="AP14" s="281"/>
      <c r="AQ14" s="281"/>
      <c r="AR14" s="7"/>
      <c r="AS14" s="9"/>
      <c r="AT14" s="9"/>
      <c r="AU14" s="9"/>
    </row>
    <row r="15" spans="1:47" s="1" customFormat="1" ht="21" customHeight="1">
      <c r="A15" s="34">
        <v>9</v>
      </c>
      <c r="B15" s="227" t="s">
        <v>2560</v>
      </c>
      <c r="C15" s="273" t="s">
        <v>2561</v>
      </c>
      <c r="D15" s="274" t="s">
        <v>14</v>
      </c>
      <c r="E15" s="97"/>
      <c r="F15" s="96"/>
      <c r="G15" s="96"/>
      <c r="H15" s="96" t="s">
        <v>6</v>
      </c>
      <c r="I15" s="96"/>
      <c r="J15" s="96" t="s">
        <v>6</v>
      </c>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2</v>
      </c>
      <c r="AK15" s="339">
        <f t="shared" si="3"/>
        <v>0</v>
      </c>
      <c r="AL15" s="339">
        <f t="shared" si="4"/>
        <v>0</v>
      </c>
      <c r="AM15" s="12"/>
      <c r="AN15" s="12"/>
      <c r="AO15" s="539"/>
      <c r="AP15" s="281"/>
      <c r="AQ15" s="281"/>
      <c r="AR15" s="8"/>
      <c r="AS15" s="9"/>
      <c r="AT15" s="9"/>
      <c r="AU15" s="9"/>
    </row>
    <row r="16" spans="1:47" s="1" customFormat="1" ht="21" customHeight="1">
      <c r="A16" s="34">
        <v>10</v>
      </c>
      <c r="B16" s="227" t="s">
        <v>2562</v>
      </c>
      <c r="C16" s="273" t="s">
        <v>658</v>
      </c>
      <c r="D16" s="274" t="s">
        <v>14</v>
      </c>
      <c r="E16" s="97"/>
      <c r="F16" s="96"/>
      <c r="G16" s="96"/>
      <c r="H16" s="96" t="s">
        <v>6</v>
      </c>
      <c r="I16" s="96"/>
      <c r="J16" s="96"/>
      <c r="K16" s="95"/>
      <c r="L16" s="96"/>
      <c r="M16" s="96"/>
      <c r="N16" s="95"/>
      <c r="O16" s="290"/>
      <c r="P16" s="96"/>
      <c r="Q16" s="96"/>
      <c r="R16" s="96"/>
      <c r="S16" s="96"/>
      <c r="T16" s="96"/>
      <c r="U16" s="96"/>
      <c r="V16" s="96"/>
      <c r="W16" s="96"/>
      <c r="X16" s="96"/>
      <c r="Y16" s="96"/>
      <c r="Z16" s="96"/>
      <c r="AA16" s="96"/>
      <c r="AB16" s="96"/>
      <c r="AC16" s="96"/>
      <c r="AD16" s="96"/>
      <c r="AE16" s="96"/>
      <c r="AF16" s="96"/>
      <c r="AG16" s="96"/>
      <c r="AH16" s="96"/>
      <c r="AI16" s="96"/>
      <c r="AJ16" s="19">
        <f t="shared" si="2"/>
        <v>1</v>
      </c>
      <c r="AK16" s="339">
        <f t="shared" si="3"/>
        <v>0</v>
      </c>
      <c r="AL16" s="339">
        <f t="shared" si="4"/>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c r="P17" s="96"/>
      <c r="Q17" s="96"/>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t="s">
        <v>6</v>
      </c>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c r="R19" s="97"/>
      <c r="S19" s="97"/>
      <c r="T19" s="97"/>
      <c r="U19" s="97"/>
      <c r="V19" s="97"/>
      <c r="W19" s="97"/>
      <c r="X19" s="97"/>
      <c r="Y19" s="97"/>
      <c r="Z19" s="97"/>
      <c r="AA19" s="97"/>
      <c r="AB19" s="97"/>
      <c r="AC19" s="97"/>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t="s">
        <v>6</v>
      </c>
      <c r="I20" s="96"/>
      <c r="J20" s="96" t="s">
        <v>6</v>
      </c>
      <c r="K20" s="95"/>
      <c r="L20" s="96"/>
      <c r="M20" s="96"/>
      <c r="N20" s="95"/>
      <c r="O20" s="290"/>
      <c r="P20" s="96"/>
      <c r="Q20" s="96"/>
      <c r="R20" s="96"/>
      <c r="S20" s="96"/>
      <c r="T20" s="96"/>
      <c r="U20" s="96"/>
      <c r="V20" s="96"/>
      <c r="W20" s="96"/>
      <c r="X20" s="96"/>
      <c r="Y20" s="96"/>
      <c r="Z20" s="96"/>
      <c r="AA20" s="96"/>
      <c r="AB20" s="96"/>
      <c r="AC20" s="96"/>
      <c r="AD20" s="96"/>
      <c r="AE20" s="96"/>
      <c r="AF20" s="96"/>
      <c r="AG20" s="96"/>
      <c r="AH20" s="96"/>
      <c r="AI20" s="96"/>
      <c r="AJ20" s="19">
        <f t="shared" si="2"/>
        <v>2</v>
      </c>
      <c r="AK20" s="339">
        <f t="shared" si="3"/>
        <v>0</v>
      </c>
      <c r="AL20" s="339">
        <f t="shared" si="4"/>
        <v>0</v>
      </c>
      <c r="AM20" s="493"/>
      <c r="AN20" s="539"/>
      <c r="AO20" s="12"/>
    </row>
    <row r="21" spans="1:41" s="1" customFormat="1" ht="21" customHeight="1">
      <c r="A21" s="34">
        <v>15</v>
      </c>
      <c r="B21" s="227" t="s">
        <v>2569</v>
      </c>
      <c r="C21" s="273" t="s">
        <v>2570</v>
      </c>
      <c r="D21" s="274" t="s">
        <v>53</v>
      </c>
      <c r="E21" s="97"/>
      <c r="F21" s="96"/>
      <c r="G21" s="96"/>
      <c r="H21" s="96"/>
      <c r="I21" s="96"/>
      <c r="J21" s="96" t="s">
        <v>6</v>
      </c>
      <c r="K21" s="95"/>
      <c r="L21" s="96"/>
      <c r="M21" s="96"/>
      <c r="N21" s="95"/>
      <c r="O21" s="290"/>
      <c r="P21" s="96"/>
      <c r="Q21" s="96"/>
      <c r="R21" s="96"/>
      <c r="S21" s="96"/>
      <c r="T21" s="96"/>
      <c r="U21" s="96"/>
      <c r="V21" s="96"/>
      <c r="W21" s="96"/>
      <c r="X21" s="96"/>
      <c r="Y21" s="96"/>
      <c r="Z21" s="96"/>
      <c r="AA21" s="96"/>
      <c r="AB21" s="96"/>
      <c r="AC21" s="96"/>
      <c r="AD21" s="96"/>
      <c r="AE21" s="96"/>
      <c r="AF21" s="96"/>
      <c r="AG21" s="96"/>
      <c r="AH21" s="96"/>
      <c r="AI21" s="96"/>
      <c r="AJ21" s="19">
        <f t="shared" si="2"/>
        <v>1</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t="s">
        <v>6</v>
      </c>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t="s">
        <v>6</v>
      </c>
      <c r="K24" s="95"/>
      <c r="L24" s="96"/>
      <c r="M24" s="96"/>
      <c r="N24" s="95"/>
      <c r="O24" s="290"/>
      <c r="P24" s="96"/>
      <c r="Q24" s="96"/>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t="s">
        <v>6</v>
      </c>
      <c r="I25" s="96"/>
      <c r="J25" s="96"/>
      <c r="K25" s="95"/>
      <c r="L25" s="96"/>
      <c r="M25" s="96"/>
      <c r="N25" s="95"/>
      <c r="O25" s="290"/>
      <c r="P25" s="96"/>
      <c r="Q25" s="96"/>
      <c r="R25" s="96"/>
      <c r="S25" s="96"/>
      <c r="T25" s="96"/>
      <c r="U25" s="96"/>
      <c r="V25" s="96"/>
      <c r="W25" s="96"/>
      <c r="X25" s="96"/>
      <c r="Y25" s="96"/>
      <c r="Z25" s="96"/>
      <c r="AA25" s="96"/>
      <c r="AB25" s="96"/>
      <c r="AC25" s="96"/>
      <c r="AD25" s="96"/>
      <c r="AE25" s="96"/>
      <c r="AF25" s="96"/>
      <c r="AG25" s="96"/>
      <c r="AH25" s="96"/>
      <c r="AI25" s="96"/>
      <c r="AJ25" s="19">
        <f t="shared" si="2"/>
        <v>1</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t="s">
        <v>6</v>
      </c>
      <c r="I26" s="96"/>
      <c r="J26" s="96"/>
      <c r="K26" s="95"/>
      <c r="L26" s="96"/>
      <c r="M26" s="96"/>
      <c r="N26" s="95"/>
      <c r="O26" s="290"/>
      <c r="P26" s="96"/>
      <c r="Q26" s="96"/>
      <c r="R26" s="96"/>
      <c r="S26" s="96"/>
      <c r="T26" s="96"/>
      <c r="U26" s="96"/>
      <c r="V26" s="96"/>
      <c r="W26" s="96"/>
      <c r="X26" s="96"/>
      <c r="Y26" s="96"/>
      <c r="Z26" s="96"/>
      <c r="AA26" s="96"/>
      <c r="AB26" s="96"/>
      <c r="AC26" s="96"/>
      <c r="AD26" s="96"/>
      <c r="AE26" s="96"/>
      <c r="AF26" s="96"/>
      <c r="AG26" s="96"/>
      <c r="AH26" s="96"/>
      <c r="AI26" s="96"/>
      <c r="AJ26" s="19">
        <f t="shared" si="2"/>
        <v>1</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t="s">
        <v>7</v>
      </c>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1</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t="s">
        <v>7</v>
      </c>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1</v>
      </c>
      <c r="AL34" s="339">
        <f t="shared" si="4"/>
        <v>0</v>
      </c>
      <c r="AM34" s="12"/>
      <c r="AN34" s="12"/>
      <c r="AO34" s="12"/>
    </row>
    <row r="35" spans="1:41" s="1" customFormat="1" ht="21" customHeight="1">
      <c r="A35" s="448" t="s">
        <v>10</v>
      </c>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114">
        <f>SUM(AJ7:AJ34)</f>
        <v>14</v>
      </c>
      <c r="AK35" s="114">
        <f>SUM(AK7:AK34)</f>
        <v>3</v>
      </c>
      <c r="AL35" s="114">
        <f>SUM(AL7:AL34)</f>
        <v>0</v>
      </c>
      <c r="AM35" s="16"/>
      <c r="AN35"/>
      <c r="AO35"/>
    </row>
    <row r="36" spans="1:41" s="25" customFormat="1" ht="21" customHeight="1">
      <c r="A36" s="437" t="s">
        <v>2804</v>
      </c>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9"/>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40"/>
      <c r="D38" s="440"/>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0"/>
      <c r="D39" s="440"/>
      <c r="E39" s="440"/>
      <c r="F39" s="440"/>
      <c r="G39" s="440"/>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0"/>
      <c r="D40" s="440"/>
      <c r="E40" s="440"/>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40"/>
      <c r="D41" s="440"/>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4">
    <mergeCell ref="AK5:AK6"/>
    <mergeCell ref="AL5:AL6"/>
    <mergeCell ref="AJ5:AJ6"/>
    <mergeCell ref="I4:L4"/>
    <mergeCell ref="M4:N4"/>
    <mergeCell ref="O4:Q4"/>
    <mergeCell ref="R4:T4"/>
    <mergeCell ref="Q1:AL1"/>
    <mergeCell ref="A2:P2"/>
    <mergeCell ref="Q2:AL2"/>
    <mergeCell ref="A3:AL3"/>
    <mergeCell ref="A1:P1"/>
    <mergeCell ref="C38:D38"/>
    <mergeCell ref="C39:G39"/>
    <mergeCell ref="C40:E40"/>
    <mergeCell ref="C41:D41"/>
    <mergeCell ref="A5:A6"/>
    <mergeCell ref="B5:B6"/>
    <mergeCell ref="C5:D6"/>
    <mergeCell ref="AO7:AO10"/>
    <mergeCell ref="AO14:AO15"/>
    <mergeCell ref="AM20:AN20"/>
    <mergeCell ref="A35:AI35"/>
    <mergeCell ref="A36:AL36"/>
  </mergeCells>
  <conditionalFormatting sqref="E6:AI34">
    <cfRule type="expression" dxfId="1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6" zoomScale="70" zoomScaleNormal="70" workbookViewId="0">
      <selection activeCell="Q27" sqref="Q27"/>
    </sheetView>
  </sheetViews>
  <sheetFormatPr defaultRowHeight="12"/>
  <cols>
    <col min="1" max="1" width="7" customWidth="1"/>
    <col min="2" max="2" width="17" customWidth="1"/>
    <col min="3" max="3" width="27.125" customWidth="1"/>
    <col min="4" max="4" width="10.125" customWidth="1"/>
    <col min="5" max="35" width="4" customWidth="1"/>
    <col min="36" max="36" width="4.625" bestFit="1" customWidth="1"/>
    <col min="37" max="37" width="4" bestFit="1" customWidth="1"/>
    <col min="38" max="38" width="3.875" bestFit="1" customWidth="1"/>
    <col min="39" max="39" width="10.875" customWidth="1"/>
    <col min="40" max="40" width="12.125" customWidth="1"/>
    <col min="41" max="41" width="10.875" customWidth="1"/>
  </cols>
  <sheetData>
    <row r="1" spans="1:41" s="24" customFormat="1" ht="2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s="24" customFormat="1" ht="2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s="24" customFormat="1" ht="35.25" customHeight="1">
      <c r="A3" s="433" t="s">
        <v>2720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t="s">
        <v>6</v>
      </c>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1</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2608</v>
      </c>
      <c r="C15" s="220" t="s">
        <v>2609</v>
      </c>
      <c r="D15" s="171" t="s">
        <v>14</v>
      </c>
      <c r="E15" s="551" t="s">
        <v>2862</v>
      </c>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3"/>
      <c r="AI15" s="96"/>
      <c r="AJ15" s="19">
        <f>COUNTIF(E15:AI15,"K")+2*COUNTIF(E15:AI15,"2K")+COUNTIF(E15:AI15,"TK")+COUNTIF(E15:AI15,"KT")+COUNTIF(E15:AI15,"PK")+COUNTIF(E15:AI15,"KP")+2*COUNTIF(E15:AI15,"K2")</f>
        <v>0</v>
      </c>
      <c r="AK15" s="339">
        <f t="shared" si="3"/>
        <v>0</v>
      </c>
      <c r="AL15" s="339">
        <f>COUNTIF(E15:AI15,"T")+2*COUNTIF(E15:AI15,"2T")+2*COUNTIF(E15:AI15,"T2")+COUNTIF(E15:AI15,"PT")+COUNTIF(E15:AI15,"TP")</f>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t="s">
        <v>6</v>
      </c>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308"/>
      <c r="AJ19" s="19">
        <f t="shared" si="2"/>
        <v>1</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493"/>
      <c r="AN20" s="494"/>
      <c r="AO20" s="12"/>
    </row>
    <row r="21" spans="1:41" s="1" customFormat="1" ht="21" customHeight="1">
      <c r="A21" s="34">
        <v>15</v>
      </c>
      <c r="B21" s="219" t="s">
        <v>2617</v>
      </c>
      <c r="C21" s="220" t="s">
        <v>2618</v>
      </c>
      <c r="D21" s="171" t="s">
        <v>1862</v>
      </c>
      <c r="E21" s="288"/>
      <c r="F21" s="136"/>
      <c r="G21" s="136"/>
      <c r="H21" s="136" t="s">
        <v>6</v>
      </c>
      <c r="I21" s="136" t="s">
        <v>6</v>
      </c>
      <c r="J21" s="136" t="s">
        <v>6</v>
      </c>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3</v>
      </c>
      <c r="AK21" s="339">
        <f t="shared" si="3"/>
        <v>0</v>
      </c>
      <c r="AL21" s="339">
        <f t="shared" si="4"/>
        <v>0</v>
      </c>
      <c r="AM21" s="12"/>
      <c r="AN21" s="12"/>
      <c r="AO21" s="12"/>
    </row>
    <row r="22" spans="1:41" s="1" customFormat="1" ht="21" customHeight="1">
      <c r="A22" s="34">
        <v>16</v>
      </c>
      <c r="B22" s="219" t="s">
        <v>2619</v>
      </c>
      <c r="C22" s="220" t="s">
        <v>2620</v>
      </c>
      <c r="D22" s="171" t="s">
        <v>2621</v>
      </c>
      <c r="E22" s="288"/>
      <c r="F22" s="136"/>
      <c r="G22" s="136"/>
      <c r="H22" s="136" t="s">
        <v>6</v>
      </c>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1</v>
      </c>
      <c r="AK22" s="339">
        <f t="shared" si="3"/>
        <v>0</v>
      </c>
      <c r="AL22" s="339">
        <f t="shared" si="4"/>
        <v>0</v>
      </c>
      <c r="AM22" s="12"/>
      <c r="AN22" s="12"/>
      <c r="AO22" s="12"/>
    </row>
    <row r="23" spans="1:41" s="1" customFormat="1" ht="21" customHeight="1">
      <c r="A23" s="34">
        <v>17</v>
      </c>
      <c r="B23" s="219" t="s">
        <v>2622</v>
      </c>
      <c r="C23" s="220" t="s">
        <v>2623</v>
      </c>
      <c r="D23" s="171" t="s">
        <v>26</v>
      </c>
      <c r="E23" s="551" t="s">
        <v>2862</v>
      </c>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3"/>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t="s">
        <v>8</v>
      </c>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1</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2634</v>
      </c>
      <c r="C30" s="284" t="s">
        <v>2635</v>
      </c>
      <c r="D30" s="285" t="s">
        <v>2636</v>
      </c>
      <c r="E30" s="551" t="s">
        <v>2862</v>
      </c>
      <c r="F30" s="552"/>
      <c r="G30" s="552"/>
      <c r="H30" s="552"/>
      <c r="I30" s="552"/>
      <c r="J30" s="552"/>
      <c r="K30" s="552"/>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3"/>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t="s">
        <v>6</v>
      </c>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1</v>
      </c>
      <c r="AK32" s="339">
        <f t="shared" si="3"/>
        <v>0</v>
      </c>
      <c r="AL32" s="339">
        <f t="shared" si="4"/>
        <v>0</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t="s">
        <v>6</v>
      </c>
      <c r="I35" s="136"/>
      <c r="J35" s="136"/>
      <c r="K35" s="136" t="s">
        <v>8</v>
      </c>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1</v>
      </c>
      <c r="AK35" s="339">
        <f t="shared" si="3"/>
        <v>0</v>
      </c>
      <c r="AL35" s="339">
        <f t="shared" si="4"/>
        <v>1</v>
      </c>
      <c r="AM35" s="12"/>
      <c r="AN35" s="12"/>
      <c r="AO35" s="12"/>
    </row>
    <row r="36" spans="1:41" s="1" customFormat="1" ht="21" customHeight="1">
      <c r="A36" s="448" t="s">
        <v>10</v>
      </c>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130">
        <f>SUM(AJ7:AJ35)</f>
        <v>8</v>
      </c>
      <c r="AK36" s="130">
        <f>SUM(AK7:AK35)</f>
        <v>0</v>
      </c>
      <c r="AL36" s="130">
        <f>SUM(AL7:AL35)</f>
        <v>2</v>
      </c>
      <c r="AM36" s="16"/>
      <c r="AN36"/>
      <c r="AO36"/>
    </row>
    <row r="37" spans="1:41" s="25" customFormat="1" ht="21" customHeight="1">
      <c r="A37" s="437" t="s">
        <v>2804</v>
      </c>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9"/>
      <c r="AM37" s="338"/>
      <c r="AN37" s="338"/>
    </row>
    <row r="38" spans="1:41" ht="19.5">
      <c r="C38" s="440"/>
      <c r="D38" s="440"/>
      <c r="E38" s="440"/>
      <c r="F38" s="440"/>
      <c r="G38" s="440"/>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0"/>
      <c r="D39" s="440"/>
      <c r="E39" s="440"/>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0"/>
      <c r="D40" s="440"/>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4">
    <mergeCell ref="C40:D40"/>
    <mergeCell ref="A1:P1"/>
    <mergeCell ref="Q1:AL1"/>
    <mergeCell ref="A2:P2"/>
    <mergeCell ref="Q2:AL2"/>
    <mergeCell ref="A3:AL3"/>
    <mergeCell ref="C38:G38"/>
    <mergeCell ref="I4:L4"/>
    <mergeCell ref="M4:N4"/>
    <mergeCell ref="O4:Q4"/>
    <mergeCell ref="R4:T4"/>
    <mergeCell ref="E15:AH15"/>
    <mergeCell ref="E23:AH23"/>
    <mergeCell ref="E30:AH30"/>
    <mergeCell ref="AM20:AN20"/>
    <mergeCell ref="A36:AI36"/>
    <mergeCell ref="C5:D6"/>
    <mergeCell ref="A37:AL37"/>
    <mergeCell ref="C39:E39"/>
    <mergeCell ref="A5:A6"/>
    <mergeCell ref="B5:B6"/>
    <mergeCell ref="AJ5:AJ6"/>
    <mergeCell ref="AK5:AK6"/>
    <mergeCell ref="AL5:AL6"/>
  </mergeCells>
  <conditionalFormatting sqref="E6:AI14 E16:AI22 AI15 E24:AI29 AI23 E31:AI35 AI30">
    <cfRule type="expression" dxfId="16" priority="3">
      <formula>IF(E$6="CN",1,0)</formula>
    </cfRule>
  </conditionalFormatting>
  <conditionalFormatting sqref="E15">
    <cfRule type="expression" dxfId="3" priority="187">
      <formula>IF(H$6="CN",1,0)</formula>
    </cfRule>
  </conditionalFormatting>
  <conditionalFormatting sqref="E23">
    <cfRule type="expression" dxfId="2" priority="2">
      <formula>IF(H$6="CN",1,0)</formula>
    </cfRule>
  </conditionalFormatting>
  <conditionalFormatting sqref="E30">
    <cfRule type="expression" dxfId="1"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J7" sqref="J7"/>
    </sheetView>
  </sheetViews>
  <sheetFormatPr defaultRowHeight="12"/>
  <cols>
    <col min="1" max="1" width="8.625" customWidth="1"/>
    <col min="2" max="2" width="17.125" customWidth="1"/>
    <col min="3" max="3" width="24.625" customWidth="1"/>
    <col min="4" max="4" width="10.125" customWidth="1"/>
    <col min="5" max="35" width="4" customWidth="1"/>
    <col min="36" max="38" width="5.625" customWidth="1"/>
    <col min="39" max="39" width="10.875" customWidth="1"/>
    <col min="40" max="40" width="12.125" customWidth="1"/>
    <col min="41" max="41" width="10.875" customWidth="1"/>
  </cols>
  <sheetData>
    <row r="1" spans="1:41" s="24" customFormat="1" ht="22.5"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s="24" customFormat="1" ht="22.5"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s="24" customFormat="1" ht="22.5" customHeight="1">
      <c r="A3" s="433" t="s">
        <v>2719</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34">
        <v>1</v>
      </c>
      <c r="B7" s="282" t="s">
        <v>2815</v>
      </c>
      <c r="C7" s="284" t="s">
        <v>2816</v>
      </c>
      <c r="D7" s="285" t="s">
        <v>61</v>
      </c>
      <c r="E7" s="288"/>
      <c r="F7" s="136"/>
      <c r="G7" s="136"/>
      <c r="H7" s="136"/>
      <c r="I7" s="136"/>
      <c r="J7" s="136" t="s">
        <v>8</v>
      </c>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34">
        <v>2</v>
      </c>
      <c r="B8" s="219" t="s">
        <v>2817</v>
      </c>
      <c r="C8" s="220" t="s">
        <v>38</v>
      </c>
      <c r="D8" s="171" t="s">
        <v>39</v>
      </c>
      <c r="E8" s="288"/>
      <c r="F8" s="136"/>
      <c r="G8" s="136"/>
      <c r="H8" s="136"/>
      <c r="I8" s="136"/>
      <c r="J8" s="136" t="s">
        <v>8</v>
      </c>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1</v>
      </c>
      <c r="AM8" s="12"/>
      <c r="AN8" s="12"/>
      <c r="AO8" s="12"/>
    </row>
    <row r="9" spans="1:41" s="1" customFormat="1" ht="21" customHeight="1">
      <c r="A9" s="34">
        <v>3</v>
      </c>
      <c r="B9" s="219" t="s">
        <v>2818</v>
      </c>
      <c r="C9" s="220" t="s">
        <v>38</v>
      </c>
      <c r="D9" s="171" t="s">
        <v>39</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2819</v>
      </c>
      <c r="C10" s="284" t="s">
        <v>2820</v>
      </c>
      <c r="D10" s="285" t="s">
        <v>27</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2821</v>
      </c>
      <c r="C11" s="220" t="s">
        <v>1513</v>
      </c>
      <c r="D11" s="171" t="s">
        <v>136</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2822</v>
      </c>
      <c r="C12" s="284" t="s">
        <v>2823</v>
      </c>
      <c r="D12" s="285" t="s">
        <v>1665</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2824</v>
      </c>
      <c r="C13" s="220" t="s">
        <v>2825</v>
      </c>
      <c r="D13" s="171" t="s">
        <v>2826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2827</v>
      </c>
      <c r="C14" s="220" t="s">
        <v>249</v>
      </c>
      <c r="D14" s="171" t="s">
        <v>2828</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2829</v>
      </c>
      <c r="C15" s="220" t="s">
        <v>2830</v>
      </c>
      <c r="D15" s="171" t="s">
        <v>1183</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2831</v>
      </c>
      <c r="C16" s="220" t="s">
        <v>2128</v>
      </c>
      <c r="D16" s="171" t="s">
        <v>1183</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2832</v>
      </c>
      <c r="C17" s="284" t="s">
        <v>1316</v>
      </c>
      <c r="D17" s="285" t="s">
        <v>1862</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2833</v>
      </c>
      <c r="C18" s="220" t="s">
        <v>2834</v>
      </c>
      <c r="D18" s="171" t="s">
        <v>52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2835</v>
      </c>
      <c r="C19" s="220" t="s">
        <v>2836</v>
      </c>
      <c r="D19" s="171" t="s">
        <v>52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2837</v>
      </c>
      <c r="C20" s="220" t="s">
        <v>2838</v>
      </c>
      <c r="D20" s="171" t="s">
        <v>86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493"/>
      <c r="AN20" s="494"/>
      <c r="AO20" s="12"/>
    </row>
    <row r="21" spans="1:41" s="1" customFormat="1" ht="21" customHeight="1">
      <c r="A21" s="34">
        <v>15</v>
      </c>
      <c r="B21" s="219" t="s">
        <v>2839</v>
      </c>
      <c r="C21" s="220" t="s">
        <v>111</v>
      </c>
      <c r="D21" s="171" t="s">
        <v>28</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2840</v>
      </c>
      <c r="C22" s="220" t="s">
        <v>837</v>
      </c>
      <c r="D22" s="171" t="s">
        <v>56</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2841</v>
      </c>
      <c r="C23" s="220" t="s">
        <v>119</v>
      </c>
      <c r="D23" s="171" t="s">
        <v>363</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2842</v>
      </c>
      <c r="C24" s="220" t="s">
        <v>2843</v>
      </c>
      <c r="D24" s="171" t="s">
        <v>79</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2844</v>
      </c>
      <c r="C25" s="220" t="s">
        <v>2845</v>
      </c>
      <c r="D25" s="171" t="s">
        <v>43</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2846</v>
      </c>
      <c r="C26" s="284" t="s">
        <v>2847</v>
      </c>
      <c r="D26" s="285" t="s">
        <v>98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2848</v>
      </c>
      <c r="C27" s="220" t="s">
        <v>211</v>
      </c>
      <c r="D27" s="171" t="s">
        <v>17</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2849</v>
      </c>
      <c r="C28" s="220" t="s">
        <v>2850</v>
      </c>
      <c r="D28" s="171" t="s">
        <v>17</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2851</v>
      </c>
      <c r="C29" s="220" t="s">
        <v>2852</v>
      </c>
      <c r="D29" s="171" t="s">
        <v>66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2853</v>
      </c>
      <c r="C30" s="284" t="s">
        <v>2854</v>
      </c>
      <c r="D30" s="285" t="s">
        <v>81</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2855</v>
      </c>
      <c r="C31" s="284" t="s">
        <v>2856</v>
      </c>
      <c r="D31" s="285" t="s">
        <v>2857</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v>1910020169</v>
      </c>
      <c r="C32" s="284" t="s">
        <v>2716</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2858</v>
      </c>
      <c r="C33" s="220" t="s">
        <v>2859</v>
      </c>
      <c r="D33" s="171" t="s">
        <v>23</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2860</v>
      </c>
      <c r="C34" s="284" t="s">
        <v>2861</v>
      </c>
      <c r="D34" s="285" t="s">
        <v>60</v>
      </c>
      <c r="E34" s="135"/>
      <c r="F34" s="136"/>
      <c r="G34" s="136"/>
      <c r="H34" s="136"/>
      <c r="I34" s="136"/>
      <c r="J34" s="136" t="s">
        <v>7</v>
      </c>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1</v>
      </c>
      <c r="AL34" s="339">
        <f t="shared" si="4"/>
        <v>0</v>
      </c>
      <c r="AM34" s="12"/>
      <c r="AN34" s="12"/>
      <c r="AO34" s="12"/>
    </row>
    <row r="35" spans="1:41" s="1" customFormat="1" ht="21" customHeight="1">
      <c r="A35" s="34">
        <v>29</v>
      </c>
      <c r="B35" s="219"/>
      <c r="C35" s="220"/>
      <c r="D35" s="171"/>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48" t="s">
        <v>10</v>
      </c>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130">
        <f>SUM(AJ7:AJ35)</f>
        <v>0</v>
      </c>
      <c r="AK36" s="130">
        <f>SUM(AK7:AK35)</f>
        <v>1</v>
      </c>
      <c r="AL36" s="130">
        <f>SUM(AL7:AL35)</f>
        <v>2</v>
      </c>
      <c r="AM36" s="16"/>
      <c r="AN36"/>
      <c r="AO36"/>
    </row>
    <row r="37" spans="1:41" s="25" customFormat="1" ht="21" customHeight="1">
      <c r="A37" s="437" t="s">
        <v>2804</v>
      </c>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9"/>
      <c r="AM37" s="338"/>
      <c r="AN37" s="338"/>
    </row>
    <row r="38" spans="1:41" ht="19.5">
      <c r="C38" s="440"/>
      <c r="D38" s="440"/>
      <c r="E38" s="440"/>
      <c r="F38" s="440"/>
      <c r="G38" s="440"/>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0"/>
      <c r="D39" s="440"/>
      <c r="E39" s="440"/>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0"/>
      <c r="D40" s="440"/>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A1:P1"/>
    <mergeCell ref="Q1:AL1"/>
    <mergeCell ref="A2:P2"/>
    <mergeCell ref="Q2:AL2"/>
    <mergeCell ref="A3:AL3"/>
    <mergeCell ref="C38:G38"/>
    <mergeCell ref="I4:L4"/>
    <mergeCell ref="M4:N4"/>
    <mergeCell ref="O4:Q4"/>
    <mergeCell ref="R4:T4"/>
    <mergeCell ref="AM20:AN20"/>
    <mergeCell ref="A36:AI36"/>
    <mergeCell ref="C5:D6"/>
    <mergeCell ref="A37:AL37"/>
    <mergeCell ref="C39:E39"/>
    <mergeCell ref="A5:A6"/>
    <mergeCell ref="B5:B6"/>
    <mergeCell ref="AJ5:AJ6"/>
    <mergeCell ref="AK5:AK6"/>
    <mergeCell ref="AL5:AL6"/>
  </mergeCells>
  <conditionalFormatting sqref="E6:AI35">
    <cfRule type="expression" dxfId="1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2" zoomScale="70" zoomScaleNormal="70" workbookViewId="0">
      <selection activeCell="K25" sqref="K25"/>
    </sheetView>
  </sheetViews>
  <sheetFormatPr defaultRowHeight="12.75"/>
  <cols>
    <col min="1" max="1" width="7" customWidth="1"/>
    <col min="2" max="2" width="17.125" customWidth="1"/>
    <col min="3" max="3" width="24.125" customWidth="1"/>
    <col min="4" max="4" width="10.375" customWidth="1"/>
    <col min="5" max="35" width="4" style="237" customWidth="1"/>
    <col min="36" max="36" width="4.625" style="237" bestFit="1" customWidth="1"/>
    <col min="37" max="37" width="4" style="237" bestFit="1" customWidth="1"/>
    <col min="38" max="38" width="3.875" style="237" bestFit="1" customWidth="1"/>
    <col min="39" max="39" width="10.875" customWidth="1"/>
    <col min="40" max="40" width="12.125" customWidth="1"/>
    <col min="41" max="41" width="10.875" customWidth="1"/>
  </cols>
  <sheetData>
    <row r="1" spans="1:41" s="24" customFormat="1" ht="22.5"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s="24" customFormat="1" ht="22.5"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s="24" customFormat="1" ht="22.5" customHeight="1">
      <c r="A3" s="433" t="s">
        <v>2718</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282">
        <v>1</v>
      </c>
      <c r="B7" s="219" t="s">
        <v>2645</v>
      </c>
      <c r="C7" s="220" t="s">
        <v>54</v>
      </c>
      <c r="D7" s="171" t="s">
        <v>1166</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0</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9">
        <f t="shared" si="3"/>
        <v>0</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0</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1</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493"/>
      <c r="AN20" s="494"/>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t="s">
        <v>8</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1</v>
      </c>
      <c r="AM25" s="12"/>
      <c r="AN25" s="12"/>
      <c r="AO25" s="12"/>
    </row>
    <row r="26" spans="1:41" s="1" customFormat="1" ht="21" customHeight="1">
      <c r="A26" s="283">
        <v>20</v>
      </c>
      <c r="B26" s="263" t="s">
        <v>2672</v>
      </c>
      <c r="C26" s="264" t="s">
        <v>782</v>
      </c>
      <c r="D26" s="265" t="s">
        <v>44</v>
      </c>
      <c r="E26" s="20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t="s">
        <v>6</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3</v>
      </c>
      <c r="AK28" s="339">
        <f t="shared" si="3"/>
        <v>0</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2"/>
      <c r="AN30" s="12"/>
      <c r="AO30" s="12"/>
    </row>
    <row r="31" spans="1:41" s="1" customFormat="1" ht="21" customHeight="1">
      <c r="A31" s="283">
        <v>25</v>
      </c>
      <c r="B31" s="263" t="s">
        <v>2678</v>
      </c>
      <c r="C31" s="264" t="s">
        <v>2679</v>
      </c>
      <c r="D31" s="265" t="s">
        <v>60</v>
      </c>
      <c r="E31" s="98"/>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0</v>
      </c>
      <c r="AL31" s="339">
        <f t="shared" si="4"/>
        <v>0</v>
      </c>
      <c r="AM31" s="12"/>
      <c r="AN31" s="12"/>
      <c r="AO31" s="12"/>
    </row>
    <row r="32" spans="1:41" s="1" customFormat="1" ht="21" customHeight="1">
      <c r="A32" s="540" t="s">
        <v>10</v>
      </c>
      <c r="B32" s="540"/>
      <c r="C32" s="540"/>
      <c r="D32" s="540"/>
      <c r="E32" s="540"/>
      <c r="F32" s="540"/>
      <c r="G32" s="540"/>
      <c r="H32" s="540"/>
      <c r="I32" s="540"/>
      <c r="J32" s="540"/>
      <c r="K32" s="540"/>
      <c r="L32" s="540"/>
      <c r="M32" s="540"/>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340">
        <f>SUM(AJ7:AJ31)</f>
        <v>4</v>
      </c>
      <c r="AK32" s="307">
        <f>SUM(AK7:AK31)</f>
        <v>0</v>
      </c>
      <c r="AL32" s="307">
        <f>SUM(AL7:AL31)</f>
        <v>1</v>
      </c>
      <c r="AM32" s="16"/>
      <c r="AN32"/>
      <c r="AO32"/>
    </row>
    <row r="33" spans="1:40" s="25" customFormat="1" ht="21" customHeight="1">
      <c r="A33" s="437" t="s">
        <v>2804</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9"/>
      <c r="AM33" s="338"/>
      <c r="AN33" s="338"/>
    </row>
    <row r="34" spans="1:40" ht="15.75">
      <c r="C34" s="440"/>
      <c r="D34" s="440"/>
      <c r="E34" s="440"/>
      <c r="F34" s="440"/>
      <c r="G34" s="440"/>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ht="15.75">
      <c r="C35" s="440"/>
      <c r="D35" s="440"/>
      <c r="E35" s="440"/>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ht="15.75">
      <c r="C36" s="440"/>
      <c r="D36" s="440"/>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C36:D36"/>
    <mergeCell ref="A1:P1"/>
    <mergeCell ref="Q1:AL1"/>
    <mergeCell ref="A2:P2"/>
    <mergeCell ref="Q2:AL2"/>
    <mergeCell ref="A3:AL3"/>
    <mergeCell ref="C34:G34"/>
    <mergeCell ref="I4:L4"/>
    <mergeCell ref="M4:N4"/>
    <mergeCell ref="O4:Q4"/>
    <mergeCell ref="R4:T4"/>
    <mergeCell ref="AM20:AN20"/>
    <mergeCell ref="A32:AI32"/>
    <mergeCell ref="C5:D6"/>
    <mergeCell ref="A33:AL33"/>
    <mergeCell ref="C35:E35"/>
    <mergeCell ref="A5:A6"/>
    <mergeCell ref="B5:B6"/>
    <mergeCell ref="AJ5:AJ6"/>
    <mergeCell ref="AK5:AK6"/>
    <mergeCell ref="AL5:AL6"/>
  </mergeCells>
  <conditionalFormatting sqref="E6:AI31">
    <cfRule type="expression" dxfId="1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2" workbookViewId="0">
      <selection activeCell="J7" sqref="J7"/>
    </sheetView>
  </sheetViews>
  <sheetFormatPr defaultRowHeight="12"/>
  <cols>
    <col min="1" max="1" width="7.125" customWidth="1"/>
    <col min="2" max="2" width="16.625" customWidth="1"/>
    <col min="3" max="3" width="25.5" customWidth="1"/>
    <col min="4" max="4" width="10.125" customWidth="1"/>
    <col min="5" max="35" width="4" customWidth="1"/>
    <col min="36" max="38" width="6.5" customWidth="1"/>
    <col min="39" max="39" width="10.875" customWidth="1"/>
    <col min="40" max="40" width="12.125" customWidth="1"/>
    <col min="41" max="41" width="10.875" customWidth="1"/>
  </cols>
  <sheetData>
    <row r="1" spans="1:41" s="24" customFormat="1" ht="15.75">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41" s="24" customFormat="1" ht="15.75">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41" s="24" customFormat="1" ht="35.25" customHeight="1">
      <c r="A3" s="433" t="s">
        <v>2717</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41"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41"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215">
        <v>1</v>
      </c>
      <c r="B7" s="215" t="s">
        <v>2680</v>
      </c>
      <c r="C7" s="71" t="s">
        <v>2681</v>
      </c>
      <c r="D7" s="72" t="s">
        <v>997</v>
      </c>
      <c r="E7" s="97"/>
      <c r="F7" s="96"/>
      <c r="G7" s="96"/>
      <c r="H7" s="96"/>
      <c r="I7" s="96"/>
      <c r="J7" s="96" t="s">
        <v>8</v>
      </c>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t="s">
        <v>8</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1</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t="s">
        <v>6</v>
      </c>
      <c r="I14" s="96" t="s">
        <v>6</v>
      </c>
      <c r="J14" s="96" t="s">
        <v>6</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19">
        <f t="shared" si="2"/>
        <v>0</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t="s">
        <v>8</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1</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19">
        <f t="shared" si="2"/>
        <v>0</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93"/>
      <c r="AN20" s="494"/>
      <c r="AO20" s="12"/>
    </row>
    <row r="21" spans="1:41" s="1" customFormat="1" ht="21" customHeight="1">
      <c r="A21" s="215">
        <v>15</v>
      </c>
      <c r="B21" s="215" t="s">
        <v>2701</v>
      </c>
      <c r="C21" s="71" t="s">
        <v>2702</v>
      </c>
      <c r="D21" s="72" t="s">
        <v>58</v>
      </c>
      <c r="E21" s="97"/>
      <c r="F21" s="96"/>
      <c r="G21" s="96"/>
      <c r="H21" s="96"/>
      <c r="I21" s="96" t="s">
        <v>8</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1</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t="s">
        <v>6</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48" t="s">
        <v>10</v>
      </c>
      <c r="B30" s="448"/>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130">
        <f>SUM(AJ7:AJ29)</f>
        <v>4</v>
      </c>
      <c r="AK30" s="130">
        <f>SUM(AK7:AK29)</f>
        <v>0</v>
      </c>
      <c r="AL30" s="130">
        <f>SUM(AL7:AL29)</f>
        <v>4</v>
      </c>
      <c r="AM30"/>
      <c r="AN30"/>
    </row>
    <row r="31" spans="1:41" s="25" customFormat="1" ht="21" customHeight="1">
      <c r="A31" s="437" t="s">
        <v>2804</v>
      </c>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9"/>
      <c r="AM31" s="338"/>
    </row>
    <row r="32" spans="1:41" ht="19.5">
      <c r="C32" s="440"/>
      <c r="D32" s="440"/>
      <c r="E32" s="440"/>
      <c r="F32" s="440"/>
      <c r="G32" s="440"/>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40"/>
      <c r="D33" s="440"/>
      <c r="E33" s="440"/>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40"/>
      <c r="D34" s="440"/>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C34:D34"/>
    <mergeCell ref="A1:P1"/>
    <mergeCell ref="Q1:AL1"/>
    <mergeCell ref="A2:P2"/>
    <mergeCell ref="Q2:AL2"/>
    <mergeCell ref="A3:AL3"/>
    <mergeCell ref="C32:G32"/>
    <mergeCell ref="I4:L4"/>
    <mergeCell ref="M4:N4"/>
    <mergeCell ref="O4:Q4"/>
    <mergeCell ref="R4:T4"/>
    <mergeCell ref="AM20:AN20"/>
    <mergeCell ref="A30:AI30"/>
    <mergeCell ref="C5:D6"/>
    <mergeCell ref="A31:AL31"/>
    <mergeCell ref="C33:E33"/>
    <mergeCell ref="A5:A6"/>
    <mergeCell ref="B5:B6"/>
    <mergeCell ref="AJ5:AJ6"/>
    <mergeCell ref="AK5:AK6"/>
    <mergeCell ref="AL5:AL6"/>
  </mergeCells>
  <conditionalFormatting sqref="E6:AI29">
    <cfRule type="expression" dxfId="7" priority="2">
      <formula>IF(E$6="CN",1,0)</formula>
    </cfRule>
  </conditionalFormatting>
  <conditionalFormatting sqref="E5:AJ6 E7:AI29">
    <cfRule type="expression" dxfId="6"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25" style="297" customWidth="1"/>
    <col min="3" max="3" width="17.375" style="306" customWidth="1"/>
    <col min="4" max="7" width="6.5" style="299" customWidth="1"/>
    <col min="8" max="8" width="5.125" style="299" customWidth="1"/>
    <col min="9" max="9" width="17.375" style="297" customWidth="1"/>
    <col min="10" max="13" width="6.5" style="297" customWidth="1"/>
    <col min="14" max="14" width="5.125" style="297" customWidth="1"/>
    <col min="15" max="15" width="17.375" style="306" customWidth="1"/>
    <col min="16" max="19" width="6.5" style="297" customWidth="1"/>
    <col min="20" max="20" width="5.125" style="297" customWidth="1"/>
    <col min="21" max="21" width="17.375" style="297" customWidth="1"/>
    <col min="22" max="25" width="6.5" style="297" customWidth="1"/>
    <col min="26" max="259" width="9.375" style="297"/>
    <col min="260" max="260" width="8" style="297" customWidth="1"/>
    <col min="261" max="261" width="16.625" style="297" customWidth="1"/>
    <col min="262" max="262" width="16.5" style="297" customWidth="1"/>
    <col min="263" max="263" width="7" style="297" customWidth="1"/>
    <col min="264" max="264" width="15.5" style="297" customWidth="1"/>
    <col min="265" max="265" width="13.625" style="297" customWidth="1"/>
    <col min="266" max="266" width="7.875" style="297" customWidth="1"/>
    <col min="267" max="267" width="15.125" style="297" customWidth="1"/>
    <col min="268" max="268" width="14" style="297" customWidth="1"/>
    <col min="269" max="269" width="7.875" style="297" customWidth="1"/>
    <col min="270" max="270" width="16.875" style="297" customWidth="1"/>
    <col min="271" max="271" width="13.625" style="297" customWidth="1"/>
    <col min="272" max="272" width="8.875" style="297" customWidth="1"/>
    <col min="273" max="273" width="15.5" style="297" customWidth="1"/>
    <col min="274" max="274" width="13.875" style="297" customWidth="1"/>
    <col min="275" max="515" width="9.375" style="297"/>
    <col min="516" max="516" width="8" style="297" customWidth="1"/>
    <col min="517" max="517" width="16.625" style="297" customWidth="1"/>
    <col min="518" max="518" width="16.5" style="297" customWidth="1"/>
    <col min="519" max="519" width="7" style="297" customWidth="1"/>
    <col min="520" max="520" width="15.5" style="297" customWidth="1"/>
    <col min="521" max="521" width="13.625" style="297" customWidth="1"/>
    <col min="522" max="522" width="7.875" style="297" customWidth="1"/>
    <col min="523" max="523" width="15.125" style="297" customWidth="1"/>
    <col min="524" max="524" width="14" style="297" customWidth="1"/>
    <col min="525" max="525" width="7.875" style="297" customWidth="1"/>
    <col min="526" max="526" width="16.875" style="297" customWidth="1"/>
    <col min="527" max="527" width="13.625" style="297" customWidth="1"/>
    <col min="528" max="528" width="8.875" style="297" customWidth="1"/>
    <col min="529" max="529" width="15.5" style="297" customWidth="1"/>
    <col min="530" max="530" width="13.875" style="297" customWidth="1"/>
    <col min="531" max="771" width="9.375" style="297"/>
    <col min="772" max="772" width="8" style="297" customWidth="1"/>
    <col min="773" max="773" width="16.625" style="297" customWidth="1"/>
    <col min="774" max="774" width="16.5" style="297" customWidth="1"/>
    <col min="775" max="775" width="7" style="297" customWidth="1"/>
    <col min="776" max="776" width="15.5" style="297" customWidth="1"/>
    <col min="777" max="777" width="13.625" style="297" customWidth="1"/>
    <col min="778" max="778" width="7.875" style="297" customWidth="1"/>
    <col min="779" max="779" width="15.125" style="297" customWidth="1"/>
    <col min="780" max="780" width="14" style="297" customWidth="1"/>
    <col min="781" max="781" width="7.875" style="297" customWidth="1"/>
    <col min="782" max="782" width="16.875" style="297" customWidth="1"/>
    <col min="783" max="783" width="13.625" style="297" customWidth="1"/>
    <col min="784" max="784" width="8.875" style="297" customWidth="1"/>
    <col min="785" max="785" width="15.5" style="297" customWidth="1"/>
    <col min="786" max="786" width="13.875" style="297" customWidth="1"/>
    <col min="787" max="1027" width="9.375" style="297"/>
    <col min="1028" max="1028" width="8" style="297" customWidth="1"/>
    <col min="1029" max="1029" width="16.625" style="297" customWidth="1"/>
    <col min="1030" max="1030" width="16.5" style="297" customWidth="1"/>
    <col min="1031" max="1031" width="7" style="297" customWidth="1"/>
    <col min="1032" max="1032" width="15.5" style="297" customWidth="1"/>
    <col min="1033" max="1033" width="13.625" style="297" customWidth="1"/>
    <col min="1034" max="1034" width="7.875" style="297" customWidth="1"/>
    <col min="1035" max="1035" width="15.125" style="297" customWidth="1"/>
    <col min="1036" max="1036" width="14" style="297" customWidth="1"/>
    <col min="1037" max="1037" width="7.875" style="297" customWidth="1"/>
    <col min="1038" max="1038" width="16.875" style="297" customWidth="1"/>
    <col min="1039" max="1039" width="13.625" style="297" customWidth="1"/>
    <col min="1040" max="1040" width="8.875" style="297" customWidth="1"/>
    <col min="1041" max="1041" width="15.5" style="297" customWidth="1"/>
    <col min="1042" max="1042" width="13.875" style="297" customWidth="1"/>
    <col min="1043" max="1283" width="9.375" style="297"/>
    <col min="1284" max="1284" width="8" style="297" customWidth="1"/>
    <col min="1285" max="1285" width="16.625" style="297" customWidth="1"/>
    <col min="1286" max="1286" width="16.5" style="297" customWidth="1"/>
    <col min="1287" max="1287" width="7" style="297" customWidth="1"/>
    <col min="1288" max="1288" width="15.5" style="297" customWidth="1"/>
    <col min="1289" max="1289" width="13.625" style="297" customWidth="1"/>
    <col min="1290" max="1290" width="7.875" style="297" customWidth="1"/>
    <col min="1291" max="1291" width="15.125" style="297" customWidth="1"/>
    <col min="1292" max="1292" width="14" style="297" customWidth="1"/>
    <col min="1293" max="1293" width="7.875" style="297" customWidth="1"/>
    <col min="1294" max="1294" width="16.875" style="297" customWidth="1"/>
    <col min="1295" max="1295" width="13.625" style="297" customWidth="1"/>
    <col min="1296" max="1296" width="8.875" style="297" customWidth="1"/>
    <col min="1297" max="1297" width="15.5" style="297" customWidth="1"/>
    <col min="1298" max="1298" width="13.875" style="297" customWidth="1"/>
    <col min="1299" max="1539" width="9.375" style="297"/>
    <col min="1540" max="1540" width="8" style="297" customWidth="1"/>
    <col min="1541" max="1541" width="16.625" style="297" customWidth="1"/>
    <col min="1542" max="1542" width="16.5" style="297" customWidth="1"/>
    <col min="1543" max="1543" width="7" style="297" customWidth="1"/>
    <col min="1544" max="1544" width="15.5" style="297" customWidth="1"/>
    <col min="1545" max="1545" width="13.625" style="297" customWidth="1"/>
    <col min="1546" max="1546" width="7.875" style="297" customWidth="1"/>
    <col min="1547" max="1547" width="15.125" style="297" customWidth="1"/>
    <col min="1548" max="1548" width="14" style="297" customWidth="1"/>
    <col min="1549" max="1549" width="7.875" style="297" customWidth="1"/>
    <col min="1550" max="1550" width="16.875" style="297" customWidth="1"/>
    <col min="1551" max="1551" width="13.625" style="297" customWidth="1"/>
    <col min="1552" max="1552" width="8.875" style="297" customWidth="1"/>
    <col min="1553" max="1553" width="15.5" style="297" customWidth="1"/>
    <col min="1554" max="1554" width="13.875" style="297" customWidth="1"/>
    <col min="1555" max="1795" width="9.375" style="297"/>
    <col min="1796" max="1796" width="8" style="297" customWidth="1"/>
    <col min="1797" max="1797" width="16.625" style="297" customWidth="1"/>
    <col min="1798" max="1798" width="16.5" style="297" customWidth="1"/>
    <col min="1799" max="1799" width="7" style="297" customWidth="1"/>
    <col min="1800" max="1800" width="15.5" style="297" customWidth="1"/>
    <col min="1801" max="1801" width="13.625" style="297" customWidth="1"/>
    <col min="1802" max="1802" width="7.875" style="297" customWidth="1"/>
    <col min="1803" max="1803" width="15.125" style="297" customWidth="1"/>
    <col min="1804" max="1804" width="14" style="297" customWidth="1"/>
    <col min="1805" max="1805" width="7.875" style="297" customWidth="1"/>
    <col min="1806" max="1806" width="16.875" style="297" customWidth="1"/>
    <col min="1807" max="1807" width="13.625" style="297" customWidth="1"/>
    <col min="1808" max="1808" width="8.875" style="297" customWidth="1"/>
    <col min="1809" max="1809" width="15.5" style="297" customWidth="1"/>
    <col min="1810" max="1810" width="13.875" style="297" customWidth="1"/>
    <col min="1811" max="2051" width="9.375" style="297"/>
    <col min="2052" max="2052" width="8" style="297" customWidth="1"/>
    <col min="2053" max="2053" width="16.625" style="297" customWidth="1"/>
    <col min="2054" max="2054" width="16.5" style="297" customWidth="1"/>
    <col min="2055" max="2055" width="7" style="297" customWidth="1"/>
    <col min="2056" max="2056" width="15.5" style="297" customWidth="1"/>
    <col min="2057" max="2057" width="13.625" style="297" customWidth="1"/>
    <col min="2058" max="2058" width="7.875" style="297" customWidth="1"/>
    <col min="2059" max="2059" width="15.125" style="297" customWidth="1"/>
    <col min="2060" max="2060" width="14" style="297" customWidth="1"/>
    <col min="2061" max="2061" width="7.875" style="297" customWidth="1"/>
    <col min="2062" max="2062" width="16.875" style="297" customWidth="1"/>
    <col min="2063" max="2063" width="13.625" style="297" customWidth="1"/>
    <col min="2064" max="2064" width="8.875" style="297" customWidth="1"/>
    <col min="2065" max="2065" width="15.5" style="297" customWidth="1"/>
    <col min="2066" max="2066" width="13.875" style="297" customWidth="1"/>
    <col min="2067" max="2307" width="9.375" style="297"/>
    <col min="2308" max="2308" width="8" style="297" customWidth="1"/>
    <col min="2309" max="2309" width="16.625" style="297" customWidth="1"/>
    <col min="2310" max="2310" width="16.5" style="297" customWidth="1"/>
    <col min="2311" max="2311" width="7" style="297" customWidth="1"/>
    <col min="2312" max="2312" width="15.5" style="297" customWidth="1"/>
    <col min="2313" max="2313" width="13.625" style="297" customWidth="1"/>
    <col min="2314" max="2314" width="7.875" style="297" customWidth="1"/>
    <col min="2315" max="2315" width="15.125" style="297" customWidth="1"/>
    <col min="2316" max="2316" width="14" style="297" customWidth="1"/>
    <col min="2317" max="2317" width="7.875" style="297" customWidth="1"/>
    <col min="2318" max="2318" width="16.875" style="297" customWidth="1"/>
    <col min="2319" max="2319" width="13.625" style="297" customWidth="1"/>
    <col min="2320" max="2320" width="8.875" style="297" customWidth="1"/>
    <col min="2321" max="2321" width="15.5" style="297" customWidth="1"/>
    <col min="2322" max="2322" width="13.875" style="297" customWidth="1"/>
    <col min="2323" max="2563" width="9.375" style="297"/>
    <col min="2564" max="2564" width="8" style="297" customWidth="1"/>
    <col min="2565" max="2565" width="16.625" style="297" customWidth="1"/>
    <col min="2566" max="2566" width="16.5" style="297" customWidth="1"/>
    <col min="2567" max="2567" width="7" style="297" customWidth="1"/>
    <col min="2568" max="2568" width="15.5" style="297" customWidth="1"/>
    <col min="2569" max="2569" width="13.625" style="297" customWidth="1"/>
    <col min="2570" max="2570" width="7.875" style="297" customWidth="1"/>
    <col min="2571" max="2571" width="15.125" style="297" customWidth="1"/>
    <col min="2572" max="2572" width="14" style="297" customWidth="1"/>
    <col min="2573" max="2573" width="7.875" style="297" customWidth="1"/>
    <col min="2574" max="2574" width="16.875" style="297" customWidth="1"/>
    <col min="2575" max="2575" width="13.625" style="297" customWidth="1"/>
    <col min="2576" max="2576" width="8.875" style="297" customWidth="1"/>
    <col min="2577" max="2577" width="15.5" style="297" customWidth="1"/>
    <col min="2578" max="2578" width="13.875" style="297" customWidth="1"/>
    <col min="2579" max="2819" width="9.375" style="297"/>
    <col min="2820" max="2820" width="8" style="297" customWidth="1"/>
    <col min="2821" max="2821" width="16.625" style="297" customWidth="1"/>
    <col min="2822" max="2822" width="16.5" style="297" customWidth="1"/>
    <col min="2823" max="2823" width="7" style="297" customWidth="1"/>
    <col min="2824" max="2824" width="15.5" style="297" customWidth="1"/>
    <col min="2825" max="2825" width="13.625" style="297" customWidth="1"/>
    <col min="2826" max="2826" width="7.875" style="297" customWidth="1"/>
    <col min="2827" max="2827" width="15.125" style="297" customWidth="1"/>
    <col min="2828" max="2828" width="14" style="297" customWidth="1"/>
    <col min="2829" max="2829" width="7.875" style="297" customWidth="1"/>
    <col min="2830" max="2830" width="16.875" style="297" customWidth="1"/>
    <col min="2831" max="2831" width="13.625" style="297" customWidth="1"/>
    <col min="2832" max="2832" width="8.875" style="297" customWidth="1"/>
    <col min="2833" max="2833" width="15.5" style="297" customWidth="1"/>
    <col min="2834" max="2834" width="13.875" style="297" customWidth="1"/>
    <col min="2835" max="3075" width="9.375" style="297"/>
    <col min="3076" max="3076" width="8" style="297" customWidth="1"/>
    <col min="3077" max="3077" width="16.625" style="297" customWidth="1"/>
    <col min="3078" max="3078" width="16.5" style="297" customWidth="1"/>
    <col min="3079" max="3079" width="7" style="297" customWidth="1"/>
    <col min="3080" max="3080" width="15.5" style="297" customWidth="1"/>
    <col min="3081" max="3081" width="13.625" style="297" customWidth="1"/>
    <col min="3082" max="3082" width="7.875" style="297" customWidth="1"/>
    <col min="3083" max="3083" width="15.125" style="297" customWidth="1"/>
    <col min="3084" max="3084" width="14" style="297" customWidth="1"/>
    <col min="3085" max="3085" width="7.875" style="297" customWidth="1"/>
    <col min="3086" max="3086" width="16.875" style="297" customWidth="1"/>
    <col min="3087" max="3087" width="13.625" style="297" customWidth="1"/>
    <col min="3088" max="3088" width="8.875" style="297" customWidth="1"/>
    <col min="3089" max="3089" width="15.5" style="297" customWidth="1"/>
    <col min="3090" max="3090" width="13.875" style="297" customWidth="1"/>
    <col min="3091" max="3331" width="9.375" style="297"/>
    <col min="3332" max="3332" width="8" style="297" customWidth="1"/>
    <col min="3333" max="3333" width="16.625" style="297" customWidth="1"/>
    <col min="3334" max="3334" width="16.5" style="297" customWidth="1"/>
    <col min="3335" max="3335" width="7" style="297" customWidth="1"/>
    <col min="3336" max="3336" width="15.5" style="297" customWidth="1"/>
    <col min="3337" max="3337" width="13.625" style="297" customWidth="1"/>
    <col min="3338" max="3338" width="7.875" style="297" customWidth="1"/>
    <col min="3339" max="3339" width="15.125" style="297" customWidth="1"/>
    <col min="3340" max="3340" width="14" style="297" customWidth="1"/>
    <col min="3341" max="3341" width="7.875" style="297" customWidth="1"/>
    <col min="3342" max="3342" width="16.875" style="297" customWidth="1"/>
    <col min="3343" max="3343" width="13.625" style="297" customWidth="1"/>
    <col min="3344" max="3344" width="8.875" style="297" customWidth="1"/>
    <col min="3345" max="3345" width="15.5" style="297" customWidth="1"/>
    <col min="3346" max="3346" width="13.875" style="297" customWidth="1"/>
    <col min="3347" max="3587" width="9.375" style="297"/>
    <col min="3588" max="3588" width="8" style="297" customWidth="1"/>
    <col min="3589" max="3589" width="16.625" style="297" customWidth="1"/>
    <col min="3590" max="3590" width="16.5" style="297" customWidth="1"/>
    <col min="3591" max="3591" width="7" style="297" customWidth="1"/>
    <col min="3592" max="3592" width="15.5" style="297" customWidth="1"/>
    <col min="3593" max="3593" width="13.625" style="297" customWidth="1"/>
    <col min="3594" max="3594" width="7.875" style="297" customWidth="1"/>
    <col min="3595" max="3595" width="15.125" style="297" customWidth="1"/>
    <col min="3596" max="3596" width="14" style="297" customWidth="1"/>
    <col min="3597" max="3597" width="7.875" style="297" customWidth="1"/>
    <col min="3598" max="3598" width="16.875" style="297" customWidth="1"/>
    <col min="3599" max="3599" width="13.625" style="297" customWidth="1"/>
    <col min="3600" max="3600" width="8.875" style="297" customWidth="1"/>
    <col min="3601" max="3601" width="15.5" style="297" customWidth="1"/>
    <col min="3602" max="3602" width="13.875" style="297" customWidth="1"/>
    <col min="3603" max="3843" width="9.375" style="297"/>
    <col min="3844" max="3844" width="8" style="297" customWidth="1"/>
    <col min="3845" max="3845" width="16.625" style="297" customWidth="1"/>
    <col min="3846" max="3846" width="16.5" style="297" customWidth="1"/>
    <col min="3847" max="3847" width="7" style="297" customWidth="1"/>
    <col min="3848" max="3848" width="15.5" style="297" customWidth="1"/>
    <col min="3849" max="3849" width="13.625" style="297" customWidth="1"/>
    <col min="3850" max="3850" width="7.875" style="297" customWidth="1"/>
    <col min="3851" max="3851" width="15.125" style="297" customWidth="1"/>
    <col min="3852" max="3852" width="14" style="297" customWidth="1"/>
    <col min="3853" max="3853" width="7.875" style="297" customWidth="1"/>
    <col min="3854" max="3854" width="16.875" style="297" customWidth="1"/>
    <col min="3855" max="3855" width="13.625" style="297" customWidth="1"/>
    <col min="3856" max="3856" width="8.875" style="297" customWidth="1"/>
    <col min="3857" max="3857" width="15.5" style="297" customWidth="1"/>
    <col min="3858" max="3858" width="13.875" style="297" customWidth="1"/>
    <col min="3859" max="4099" width="9.375" style="297"/>
    <col min="4100" max="4100" width="8" style="297" customWidth="1"/>
    <col min="4101" max="4101" width="16.625" style="297" customWidth="1"/>
    <col min="4102" max="4102" width="16.5" style="297" customWidth="1"/>
    <col min="4103" max="4103" width="7" style="297" customWidth="1"/>
    <col min="4104" max="4104" width="15.5" style="297" customWidth="1"/>
    <col min="4105" max="4105" width="13.625" style="297" customWidth="1"/>
    <col min="4106" max="4106" width="7.875" style="297" customWidth="1"/>
    <col min="4107" max="4107" width="15.125" style="297" customWidth="1"/>
    <col min="4108" max="4108" width="14" style="297" customWidth="1"/>
    <col min="4109" max="4109" width="7.875" style="297" customWidth="1"/>
    <col min="4110" max="4110" width="16.875" style="297" customWidth="1"/>
    <col min="4111" max="4111" width="13.625" style="297" customWidth="1"/>
    <col min="4112" max="4112" width="8.875" style="297" customWidth="1"/>
    <col min="4113" max="4113" width="15.5" style="297" customWidth="1"/>
    <col min="4114" max="4114" width="13.875" style="297" customWidth="1"/>
    <col min="4115" max="4355" width="9.375" style="297"/>
    <col min="4356" max="4356" width="8" style="297" customWidth="1"/>
    <col min="4357" max="4357" width="16.625" style="297" customWidth="1"/>
    <col min="4358" max="4358" width="16.5" style="297" customWidth="1"/>
    <col min="4359" max="4359" width="7" style="297" customWidth="1"/>
    <col min="4360" max="4360" width="15.5" style="297" customWidth="1"/>
    <col min="4361" max="4361" width="13.625" style="297" customWidth="1"/>
    <col min="4362" max="4362" width="7.875" style="297" customWidth="1"/>
    <col min="4363" max="4363" width="15.125" style="297" customWidth="1"/>
    <col min="4364" max="4364" width="14" style="297" customWidth="1"/>
    <col min="4365" max="4365" width="7.875" style="297" customWidth="1"/>
    <col min="4366" max="4366" width="16.875" style="297" customWidth="1"/>
    <col min="4367" max="4367" width="13.625" style="297" customWidth="1"/>
    <col min="4368" max="4368" width="8.875" style="297" customWidth="1"/>
    <col min="4369" max="4369" width="15.5" style="297" customWidth="1"/>
    <col min="4370" max="4370" width="13.875" style="297" customWidth="1"/>
    <col min="4371" max="4611" width="9.375" style="297"/>
    <col min="4612" max="4612" width="8" style="297" customWidth="1"/>
    <col min="4613" max="4613" width="16.625" style="297" customWidth="1"/>
    <col min="4614" max="4614" width="16.5" style="297" customWidth="1"/>
    <col min="4615" max="4615" width="7" style="297" customWidth="1"/>
    <col min="4616" max="4616" width="15.5" style="297" customWidth="1"/>
    <col min="4617" max="4617" width="13.625" style="297" customWidth="1"/>
    <col min="4618" max="4618" width="7.875" style="297" customWidth="1"/>
    <col min="4619" max="4619" width="15.125" style="297" customWidth="1"/>
    <col min="4620" max="4620" width="14" style="297" customWidth="1"/>
    <col min="4621" max="4621" width="7.875" style="297" customWidth="1"/>
    <col min="4622" max="4622" width="16.875" style="297" customWidth="1"/>
    <col min="4623" max="4623" width="13.625" style="297" customWidth="1"/>
    <col min="4624" max="4624" width="8.875" style="297" customWidth="1"/>
    <col min="4625" max="4625" width="15.5" style="297" customWidth="1"/>
    <col min="4626" max="4626" width="13.875" style="297" customWidth="1"/>
    <col min="4627" max="4867" width="9.375" style="297"/>
    <col min="4868" max="4868" width="8" style="297" customWidth="1"/>
    <col min="4869" max="4869" width="16.625" style="297" customWidth="1"/>
    <col min="4870" max="4870" width="16.5" style="297" customWidth="1"/>
    <col min="4871" max="4871" width="7" style="297" customWidth="1"/>
    <col min="4872" max="4872" width="15.5" style="297" customWidth="1"/>
    <col min="4873" max="4873" width="13.625" style="297" customWidth="1"/>
    <col min="4874" max="4874" width="7.875" style="297" customWidth="1"/>
    <col min="4875" max="4875" width="15.125" style="297" customWidth="1"/>
    <col min="4876" max="4876" width="14" style="297" customWidth="1"/>
    <col min="4877" max="4877" width="7.875" style="297" customWidth="1"/>
    <col min="4878" max="4878" width="16.875" style="297" customWidth="1"/>
    <col min="4879" max="4879" width="13.625" style="297" customWidth="1"/>
    <col min="4880" max="4880" width="8.875" style="297" customWidth="1"/>
    <col min="4881" max="4881" width="15.5" style="297" customWidth="1"/>
    <col min="4882" max="4882" width="13.875" style="297" customWidth="1"/>
    <col min="4883" max="5123" width="9.375" style="297"/>
    <col min="5124" max="5124" width="8" style="297" customWidth="1"/>
    <col min="5125" max="5125" width="16.625" style="297" customWidth="1"/>
    <col min="5126" max="5126" width="16.5" style="297" customWidth="1"/>
    <col min="5127" max="5127" width="7" style="297" customWidth="1"/>
    <col min="5128" max="5128" width="15.5" style="297" customWidth="1"/>
    <col min="5129" max="5129" width="13.625" style="297" customWidth="1"/>
    <col min="5130" max="5130" width="7.875" style="297" customWidth="1"/>
    <col min="5131" max="5131" width="15.125" style="297" customWidth="1"/>
    <col min="5132" max="5132" width="14" style="297" customWidth="1"/>
    <col min="5133" max="5133" width="7.875" style="297" customWidth="1"/>
    <col min="5134" max="5134" width="16.875" style="297" customWidth="1"/>
    <col min="5135" max="5135" width="13.625" style="297" customWidth="1"/>
    <col min="5136" max="5136" width="8.875" style="297" customWidth="1"/>
    <col min="5137" max="5137" width="15.5" style="297" customWidth="1"/>
    <col min="5138" max="5138" width="13.875" style="297" customWidth="1"/>
    <col min="5139" max="5379" width="9.375" style="297"/>
    <col min="5380" max="5380" width="8" style="297" customWidth="1"/>
    <col min="5381" max="5381" width="16.625" style="297" customWidth="1"/>
    <col min="5382" max="5382" width="16.5" style="297" customWidth="1"/>
    <col min="5383" max="5383" width="7" style="297" customWidth="1"/>
    <col min="5384" max="5384" width="15.5" style="297" customWidth="1"/>
    <col min="5385" max="5385" width="13.625" style="297" customWidth="1"/>
    <col min="5386" max="5386" width="7.875" style="297" customWidth="1"/>
    <col min="5387" max="5387" width="15.125" style="297" customWidth="1"/>
    <col min="5388" max="5388" width="14" style="297" customWidth="1"/>
    <col min="5389" max="5389" width="7.875" style="297" customWidth="1"/>
    <col min="5390" max="5390" width="16.875" style="297" customWidth="1"/>
    <col min="5391" max="5391" width="13.625" style="297" customWidth="1"/>
    <col min="5392" max="5392" width="8.875" style="297" customWidth="1"/>
    <col min="5393" max="5393" width="15.5" style="297" customWidth="1"/>
    <col min="5394" max="5394" width="13.875" style="297" customWidth="1"/>
    <col min="5395" max="5635" width="9.375" style="297"/>
    <col min="5636" max="5636" width="8" style="297" customWidth="1"/>
    <col min="5637" max="5637" width="16.625" style="297" customWidth="1"/>
    <col min="5638" max="5638" width="16.5" style="297" customWidth="1"/>
    <col min="5639" max="5639" width="7" style="297" customWidth="1"/>
    <col min="5640" max="5640" width="15.5" style="297" customWidth="1"/>
    <col min="5641" max="5641" width="13.625" style="297" customWidth="1"/>
    <col min="5642" max="5642" width="7.875" style="297" customWidth="1"/>
    <col min="5643" max="5643" width="15.125" style="297" customWidth="1"/>
    <col min="5644" max="5644" width="14" style="297" customWidth="1"/>
    <col min="5645" max="5645" width="7.875" style="297" customWidth="1"/>
    <col min="5646" max="5646" width="16.875" style="297" customWidth="1"/>
    <col min="5647" max="5647" width="13.625" style="297" customWidth="1"/>
    <col min="5648" max="5648" width="8.875" style="297" customWidth="1"/>
    <col min="5649" max="5649" width="15.5" style="297" customWidth="1"/>
    <col min="5650" max="5650" width="13.875" style="297" customWidth="1"/>
    <col min="5651" max="5891" width="9.375" style="297"/>
    <col min="5892" max="5892" width="8" style="297" customWidth="1"/>
    <col min="5893" max="5893" width="16.625" style="297" customWidth="1"/>
    <col min="5894" max="5894" width="16.5" style="297" customWidth="1"/>
    <col min="5895" max="5895" width="7" style="297" customWidth="1"/>
    <col min="5896" max="5896" width="15.5" style="297" customWidth="1"/>
    <col min="5897" max="5897" width="13.625" style="297" customWidth="1"/>
    <col min="5898" max="5898" width="7.875" style="297" customWidth="1"/>
    <col min="5899" max="5899" width="15.125" style="297" customWidth="1"/>
    <col min="5900" max="5900" width="14" style="297" customWidth="1"/>
    <col min="5901" max="5901" width="7.875" style="297" customWidth="1"/>
    <col min="5902" max="5902" width="16.875" style="297" customWidth="1"/>
    <col min="5903" max="5903" width="13.625" style="297" customWidth="1"/>
    <col min="5904" max="5904" width="8.875" style="297" customWidth="1"/>
    <col min="5905" max="5905" width="15.5" style="297" customWidth="1"/>
    <col min="5906" max="5906" width="13.875" style="297" customWidth="1"/>
    <col min="5907" max="6147" width="9.375" style="297"/>
    <col min="6148" max="6148" width="8" style="297" customWidth="1"/>
    <col min="6149" max="6149" width="16.625" style="297" customWidth="1"/>
    <col min="6150" max="6150" width="16.5" style="297" customWidth="1"/>
    <col min="6151" max="6151" width="7" style="297" customWidth="1"/>
    <col min="6152" max="6152" width="15.5" style="297" customWidth="1"/>
    <col min="6153" max="6153" width="13.625" style="297" customWidth="1"/>
    <col min="6154" max="6154" width="7.875" style="297" customWidth="1"/>
    <col min="6155" max="6155" width="15.125" style="297" customWidth="1"/>
    <col min="6156" max="6156" width="14" style="297" customWidth="1"/>
    <col min="6157" max="6157" width="7.875" style="297" customWidth="1"/>
    <col min="6158" max="6158" width="16.875" style="297" customWidth="1"/>
    <col min="6159" max="6159" width="13.625" style="297" customWidth="1"/>
    <col min="6160" max="6160" width="8.875" style="297" customWidth="1"/>
    <col min="6161" max="6161" width="15.5" style="297" customWidth="1"/>
    <col min="6162" max="6162" width="13.875" style="297" customWidth="1"/>
    <col min="6163" max="6403" width="9.375" style="297"/>
    <col min="6404" max="6404" width="8" style="297" customWidth="1"/>
    <col min="6405" max="6405" width="16.625" style="297" customWidth="1"/>
    <col min="6406" max="6406" width="16.5" style="297" customWidth="1"/>
    <col min="6407" max="6407" width="7" style="297" customWidth="1"/>
    <col min="6408" max="6408" width="15.5" style="297" customWidth="1"/>
    <col min="6409" max="6409" width="13.625" style="297" customWidth="1"/>
    <col min="6410" max="6410" width="7.875" style="297" customWidth="1"/>
    <col min="6411" max="6411" width="15.125" style="297" customWidth="1"/>
    <col min="6412" max="6412" width="14" style="297" customWidth="1"/>
    <col min="6413" max="6413" width="7.875" style="297" customWidth="1"/>
    <col min="6414" max="6414" width="16.875" style="297" customWidth="1"/>
    <col min="6415" max="6415" width="13.625" style="297" customWidth="1"/>
    <col min="6416" max="6416" width="8.875" style="297" customWidth="1"/>
    <col min="6417" max="6417" width="15.5" style="297" customWidth="1"/>
    <col min="6418" max="6418" width="13.875" style="297" customWidth="1"/>
    <col min="6419" max="6659" width="9.375" style="297"/>
    <col min="6660" max="6660" width="8" style="297" customWidth="1"/>
    <col min="6661" max="6661" width="16.625" style="297" customWidth="1"/>
    <col min="6662" max="6662" width="16.5" style="297" customWidth="1"/>
    <col min="6663" max="6663" width="7" style="297" customWidth="1"/>
    <col min="6664" max="6664" width="15.5" style="297" customWidth="1"/>
    <col min="6665" max="6665" width="13.625" style="297" customWidth="1"/>
    <col min="6666" max="6666" width="7.875" style="297" customWidth="1"/>
    <col min="6667" max="6667" width="15.125" style="297" customWidth="1"/>
    <col min="6668" max="6668" width="14" style="297" customWidth="1"/>
    <col min="6669" max="6669" width="7.875" style="297" customWidth="1"/>
    <col min="6670" max="6670" width="16.875" style="297" customWidth="1"/>
    <col min="6671" max="6671" width="13.625" style="297" customWidth="1"/>
    <col min="6672" max="6672" width="8.875" style="297" customWidth="1"/>
    <col min="6673" max="6673" width="15.5" style="297" customWidth="1"/>
    <col min="6674" max="6674" width="13.875" style="297" customWidth="1"/>
    <col min="6675" max="6915" width="9.375" style="297"/>
    <col min="6916" max="6916" width="8" style="297" customWidth="1"/>
    <col min="6917" max="6917" width="16.625" style="297" customWidth="1"/>
    <col min="6918" max="6918" width="16.5" style="297" customWidth="1"/>
    <col min="6919" max="6919" width="7" style="297" customWidth="1"/>
    <col min="6920" max="6920" width="15.5" style="297" customWidth="1"/>
    <col min="6921" max="6921" width="13.625" style="297" customWidth="1"/>
    <col min="6922" max="6922" width="7.875" style="297" customWidth="1"/>
    <col min="6923" max="6923" width="15.125" style="297" customWidth="1"/>
    <col min="6924" max="6924" width="14" style="297" customWidth="1"/>
    <col min="6925" max="6925" width="7.875" style="297" customWidth="1"/>
    <col min="6926" max="6926" width="16.875" style="297" customWidth="1"/>
    <col min="6927" max="6927" width="13.625" style="297" customWidth="1"/>
    <col min="6928" max="6928" width="8.875" style="297" customWidth="1"/>
    <col min="6929" max="6929" width="15.5" style="297" customWidth="1"/>
    <col min="6930" max="6930" width="13.875" style="297" customWidth="1"/>
    <col min="6931" max="7171" width="9.375" style="297"/>
    <col min="7172" max="7172" width="8" style="297" customWidth="1"/>
    <col min="7173" max="7173" width="16.625" style="297" customWidth="1"/>
    <col min="7174" max="7174" width="16.5" style="297" customWidth="1"/>
    <col min="7175" max="7175" width="7" style="297" customWidth="1"/>
    <col min="7176" max="7176" width="15.5" style="297" customWidth="1"/>
    <col min="7177" max="7177" width="13.625" style="297" customWidth="1"/>
    <col min="7178" max="7178" width="7.875" style="297" customWidth="1"/>
    <col min="7179" max="7179" width="15.125" style="297" customWidth="1"/>
    <col min="7180" max="7180" width="14" style="297" customWidth="1"/>
    <col min="7181" max="7181" width="7.875" style="297" customWidth="1"/>
    <col min="7182" max="7182" width="16.875" style="297" customWidth="1"/>
    <col min="7183" max="7183" width="13.625" style="297" customWidth="1"/>
    <col min="7184" max="7184" width="8.875" style="297" customWidth="1"/>
    <col min="7185" max="7185" width="15.5" style="297" customWidth="1"/>
    <col min="7186" max="7186" width="13.875" style="297" customWidth="1"/>
    <col min="7187" max="7427" width="9.375" style="297"/>
    <col min="7428" max="7428" width="8" style="297" customWidth="1"/>
    <col min="7429" max="7429" width="16.625" style="297" customWidth="1"/>
    <col min="7430" max="7430" width="16.5" style="297" customWidth="1"/>
    <col min="7431" max="7431" width="7" style="297" customWidth="1"/>
    <col min="7432" max="7432" width="15.5" style="297" customWidth="1"/>
    <col min="7433" max="7433" width="13.625" style="297" customWidth="1"/>
    <col min="7434" max="7434" width="7.875" style="297" customWidth="1"/>
    <col min="7435" max="7435" width="15.125" style="297" customWidth="1"/>
    <col min="7436" max="7436" width="14" style="297" customWidth="1"/>
    <col min="7437" max="7437" width="7.875" style="297" customWidth="1"/>
    <col min="7438" max="7438" width="16.875" style="297" customWidth="1"/>
    <col min="7439" max="7439" width="13.625" style="297" customWidth="1"/>
    <col min="7440" max="7440" width="8.875" style="297" customWidth="1"/>
    <col min="7441" max="7441" width="15.5" style="297" customWidth="1"/>
    <col min="7442" max="7442" width="13.875" style="297" customWidth="1"/>
    <col min="7443" max="7683" width="9.375" style="297"/>
    <col min="7684" max="7684" width="8" style="297" customWidth="1"/>
    <col min="7685" max="7685" width="16.625" style="297" customWidth="1"/>
    <col min="7686" max="7686" width="16.5" style="297" customWidth="1"/>
    <col min="7687" max="7687" width="7" style="297" customWidth="1"/>
    <col min="7688" max="7688" width="15.5" style="297" customWidth="1"/>
    <col min="7689" max="7689" width="13.625" style="297" customWidth="1"/>
    <col min="7690" max="7690" width="7.875" style="297" customWidth="1"/>
    <col min="7691" max="7691" width="15.125" style="297" customWidth="1"/>
    <col min="7692" max="7692" width="14" style="297" customWidth="1"/>
    <col min="7693" max="7693" width="7.875" style="297" customWidth="1"/>
    <col min="7694" max="7694" width="16.875" style="297" customWidth="1"/>
    <col min="7695" max="7695" width="13.625" style="297" customWidth="1"/>
    <col min="7696" max="7696" width="8.875" style="297" customWidth="1"/>
    <col min="7697" max="7697" width="15.5" style="297" customWidth="1"/>
    <col min="7698" max="7698" width="13.875" style="297" customWidth="1"/>
    <col min="7699" max="7939" width="9.375" style="297"/>
    <col min="7940" max="7940" width="8" style="297" customWidth="1"/>
    <col min="7941" max="7941" width="16.625" style="297" customWidth="1"/>
    <col min="7942" max="7942" width="16.5" style="297" customWidth="1"/>
    <col min="7943" max="7943" width="7" style="297" customWidth="1"/>
    <col min="7944" max="7944" width="15.5" style="297" customWidth="1"/>
    <col min="7945" max="7945" width="13.625" style="297" customWidth="1"/>
    <col min="7946" max="7946" width="7.875" style="297" customWidth="1"/>
    <col min="7947" max="7947" width="15.125" style="297" customWidth="1"/>
    <col min="7948" max="7948" width="14" style="297" customWidth="1"/>
    <col min="7949" max="7949" width="7.875" style="297" customWidth="1"/>
    <col min="7950" max="7950" width="16.875" style="297" customWidth="1"/>
    <col min="7951" max="7951" width="13.625" style="297" customWidth="1"/>
    <col min="7952" max="7952" width="8.875" style="297" customWidth="1"/>
    <col min="7953" max="7953" width="15.5" style="297" customWidth="1"/>
    <col min="7954" max="7954" width="13.875" style="297" customWidth="1"/>
    <col min="7955" max="8195" width="9.375" style="297"/>
    <col min="8196" max="8196" width="8" style="297" customWidth="1"/>
    <col min="8197" max="8197" width="16.625" style="297" customWidth="1"/>
    <col min="8198" max="8198" width="16.5" style="297" customWidth="1"/>
    <col min="8199" max="8199" width="7" style="297" customWidth="1"/>
    <col min="8200" max="8200" width="15.5" style="297" customWidth="1"/>
    <col min="8201" max="8201" width="13.625" style="297" customWidth="1"/>
    <col min="8202" max="8202" width="7.875" style="297" customWidth="1"/>
    <col min="8203" max="8203" width="15.125" style="297" customWidth="1"/>
    <col min="8204" max="8204" width="14" style="297" customWidth="1"/>
    <col min="8205" max="8205" width="7.875" style="297" customWidth="1"/>
    <col min="8206" max="8206" width="16.875" style="297" customWidth="1"/>
    <col min="8207" max="8207" width="13.625" style="297" customWidth="1"/>
    <col min="8208" max="8208" width="8.875" style="297" customWidth="1"/>
    <col min="8209" max="8209" width="15.5" style="297" customWidth="1"/>
    <col min="8210" max="8210" width="13.875" style="297" customWidth="1"/>
    <col min="8211" max="8451" width="9.375" style="297"/>
    <col min="8452" max="8452" width="8" style="297" customWidth="1"/>
    <col min="8453" max="8453" width="16.625" style="297" customWidth="1"/>
    <col min="8454" max="8454" width="16.5" style="297" customWidth="1"/>
    <col min="8455" max="8455" width="7" style="297" customWidth="1"/>
    <col min="8456" max="8456" width="15.5" style="297" customWidth="1"/>
    <col min="8457" max="8457" width="13.625" style="297" customWidth="1"/>
    <col min="8458" max="8458" width="7.875" style="297" customWidth="1"/>
    <col min="8459" max="8459" width="15.125" style="297" customWidth="1"/>
    <col min="8460" max="8460" width="14" style="297" customWidth="1"/>
    <col min="8461" max="8461" width="7.875" style="297" customWidth="1"/>
    <col min="8462" max="8462" width="16.875" style="297" customWidth="1"/>
    <col min="8463" max="8463" width="13.625" style="297" customWidth="1"/>
    <col min="8464" max="8464" width="8.875" style="297" customWidth="1"/>
    <col min="8465" max="8465" width="15.5" style="297" customWidth="1"/>
    <col min="8466" max="8466" width="13.875" style="297" customWidth="1"/>
    <col min="8467" max="8707" width="9.375" style="297"/>
    <col min="8708" max="8708" width="8" style="297" customWidth="1"/>
    <col min="8709" max="8709" width="16.625" style="297" customWidth="1"/>
    <col min="8710" max="8710" width="16.5" style="297" customWidth="1"/>
    <col min="8711" max="8711" width="7" style="297" customWidth="1"/>
    <col min="8712" max="8712" width="15.5" style="297" customWidth="1"/>
    <col min="8713" max="8713" width="13.625" style="297" customWidth="1"/>
    <col min="8714" max="8714" width="7.875" style="297" customWidth="1"/>
    <col min="8715" max="8715" width="15.125" style="297" customWidth="1"/>
    <col min="8716" max="8716" width="14" style="297" customWidth="1"/>
    <col min="8717" max="8717" width="7.875" style="297" customWidth="1"/>
    <col min="8718" max="8718" width="16.875" style="297" customWidth="1"/>
    <col min="8719" max="8719" width="13.625" style="297" customWidth="1"/>
    <col min="8720" max="8720" width="8.875" style="297" customWidth="1"/>
    <col min="8721" max="8721" width="15.5" style="297" customWidth="1"/>
    <col min="8722" max="8722" width="13.875" style="297" customWidth="1"/>
    <col min="8723" max="8963" width="9.375" style="297"/>
    <col min="8964" max="8964" width="8" style="297" customWidth="1"/>
    <col min="8965" max="8965" width="16.625" style="297" customWidth="1"/>
    <col min="8966" max="8966" width="16.5" style="297" customWidth="1"/>
    <col min="8967" max="8967" width="7" style="297" customWidth="1"/>
    <col min="8968" max="8968" width="15.5" style="297" customWidth="1"/>
    <col min="8969" max="8969" width="13.625" style="297" customWidth="1"/>
    <col min="8970" max="8970" width="7.875" style="297" customWidth="1"/>
    <col min="8971" max="8971" width="15.125" style="297" customWidth="1"/>
    <col min="8972" max="8972" width="14" style="297" customWidth="1"/>
    <col min="8973" max="8973" width="7.875" style="297" customWidth="1"/>
    <col min="8974" max="8974" width="16.875" style="297" customWidth="1"/>
    <col min="8975" max="8975" width="13.625" style="297" customWidth="1"/>
    <col min="8976" max="8976" width="8.875" style="297" customWidth="1"/>
    <col min="8977" max="8977" width="15.5" style="297" customWidth="1"/>
    <col min="8978" max="8978" width="13.875" style="297" customWidth="1"/>
    <col min="8979" max="9219" width="9.375" style="297"/>
    <col min="9220" max="9220" width="8" style="297" customWidth="1"/>
    <col min="9221" max="9221" width="16.625" style="297" customWidth="1"/>
    <col min="9222" max="9222" width="16.5" style="297" customWidth="1"/>
    <col min="9223" max="9223" width="7" style="297" customWidth="1"/>
    <col min="9224" max="9224" width="15.5" style="297" customWidth="1"/>
    <col min="9225" max="9225" width="13.625" style="297" customWidth="1"/>
    <col min="9226" max="9226" width="7.875" style="297" customWidth="1"/>
    <col min="9227" max="9227" width="15.125" style="297" customWidth="1"/>
    <col min="9228" max="9228" width="14" style="297" customWidth="1"/>
    <col min="9229" max="9229" width="7.875" style="297" customWidth="1"/>
    <col min="9230" max="9230" width="16.875" style="297" customWidth="1"/>
    <col min="9231" max="9231" width="13.625" style="297" customWidth="1"/>
    <col min="9232" max="9232" width="8.875" style="297" customWidth="1"/>
    <col min="9233" max="9233" width="15.5" style="297" customWidth="1"/>
    <col min="9234" max="9234" width="13.875" style="297" customWidth="1"/>
    <col min="9235" max="9475" width="9.375" style="297"/>
    <col min="9476" max="9476" width="8" style="297" customWidth="1"/>
    <col min="9477" max="9477" width="16.625" style="297" customWidth="1"/>
    <col min="9478" max="9478" width="16.5" style="297" customWidth="1"/>
    <col min="9479" max="9479" width="7" style="297" customWidth="1"/>
    <col min="9480" max="9480" width="15.5" style="297" customWidth="1"/>
    <col min="9481" max="9481" width="13.625" style="297" customWidth="1"/>
    <col min="9482" max="9482" width="7.875" style="297" customWidth="1"/>
    <col min="9483" max="9483" width="15.125" style="297" customWidth="1"/>
    <col min="9484" max="9484" width="14" style="297" customWidth="1"/>
    <col min="9485" max="9485" width="7.875" style="297" customWidth="1"/>
    <col min="9486" max="9486" width="16.875" style="297" customWidth="1"/>
    <col min="9487" max="9487" width="13.625" style="297" customWidth="1"/>
    <col min="9488" max="9488" width="8.875" style="297" customWidth="1"/>
    <col min="9489" max="9489" width="15.5" style="297" customWidth="1"/>
    <col min="9490" max="9490" width="13.875" style="297" customWidth="1"/>
    <col min="9491" max="9731" width="9.375" style="297"/>
    <col min="9732" max="9732" width="8" style="297" customWidth="1"/>
    <col min="9733" max="9733" width="16.625" style="297" customWidth="1"/>
    <col min="9734" max="9734" width="16.5" style="297" customWidth="1"/>
    <col min="9735" max="9735" width="7" style="297" customWidth="1"/>
    <col min="9736" max="9736" width="15.5" style="297" customWidth="1"/>
    <col min="9737" max="9737" width="13.625" style="297" customWidth="1"/>
    <col min="9738" max="9738" width="7.875" style="297" customWidth="1"/>
    <col min="9739" max="9739" width="15.125" style="297" customWidth="1"/>
    <col min="9740" max="9740" width="14" style="297" customWidth="1"/>
    <col min="9741" max="9741" width="7.875" style="297" customWidth="1"/>
    <col min="9742" max="9742" width="16.875" style="297" customWidth="1"/>
    <col min="9743" max="9743" width="13.625" style="297" customWidth="1"/>
    <col min="9744" max="9744" width="8.875" style="297" customWidth="1"/>
    <col min="9745" max="9745" width="15.5" style="297" customWidth="1"/>
    <col min="9746" max="9746" width="13.875" style="297" customWidth="1"/>
    <col min="9747" max="9987" width="9.375" style="297"/>
    <col min="9988" max="9988" width="8" style="297" customWidth="1"/>
    <col min="9989" max="9989" width="16.625" style="297" customWidth="1"/>
    <col min="9990" max="9990" width="16.5" style="297" customWidth="1"/>
    <col min="9991" max="9991" width="7" style="297" customWidth="1"/>
    <col min="9992" max="9992" width="15.5" style="297" customWidth="1"/>
    <col min="9993" max="9993" width="13.625" style="297" customWidth="1"/>
    <col min="9994" max="9994" width="7.875" style="297" customWidth="1"/>
    <col min="9995" max="9995" width="15.125" style="297" customWidth="1"/>
    <col min="9996" max="9996" width="14" style="297" customWidth="1"/>
    <col min="9997" max="9997" width="7.875" style="297" customWidth="1"/>
    <col min="9998" max="9998" width="16.875" style="297" customWidth="1"/>
    <col min="9999" max="9999" width="13.625" style="297" customWidth="1"/>
    <col min="10000" max="10000" width="8.875" style="297" customWidth="1"/>
    <col min="10001" max="10001" width="15.5" style="297" customWidth="1"/>
    <col min="10002" max="10002" width="13.875" style="297" customWidth="1"/>
    <col min="10003" max="10243" width="9.375" style="297"/>
    <col min="10244" max="10244" width="8" style="297" customWidth="1"/>
    <col min="10245" max="10245" width="16.625" style="297" customWidth="1"/>
    <col min="10246" max="10246" width="16.5" style="297" customWidth="1"/>
    <col min="10247" max="10247" width="7" style="297" customWidth="1"/>
    <col min="10248" max="10248" width="15.5" style="297" customWidth="1"/>
    <col min="10249" max="10249" width="13.625" style="297" customWidth="1"/>
    <col min="10250" max="10250" width="7.875" style="297" customWidth="1"/>
    <col min="10251" max="10251" width="15.125" style="297" customWidth="1"/>
    <col min="10252" max="10252" width="14" style="297" customWidth="1"/>
    <col min="10253" max="10253" width="7.875" style="297" customWidth="1"/>
    <col min="10254" max="10254" width="16.875" style="297" customWidth="1"/>
    <col min="10255" max="10255" width="13.625" style="297" customWidth="1"/>
    <col min="10256" max="10256" width="8.875" style="297" customWidth="1"/>
    <col min="10257" max="10257" width="15.5" style="297" customWidth="1"/>
    <col min="10258" max="10258" width="13.875" style="297" customWidth="1"/>
    <col min="10259" max="10499" width="9.375" style="297"/>
    <col min="10500" max="10500" width="8" style="297" customWidth="1"/>
    <col min="10501" max="10501" width="16.625" style="297" customWidth="1"/>
    <col min="10502" max="10502" width="16.5" style="297" customWidth="1"/>
    <col min="10503" max="10503" width="7" style="297" customWidth="1"/>
    <col min="10504" max="10504" width="15.5" style="297" customWidth="1"/>
    <col min="10505" max="10505" width="13.625" style="297" customWidth="1"/>
    <col min="10506" max="10506" width="7.875" style="297" customWidth="1"/>
    <col min="10507" max="10507" width="15.125" style="297" customWidth="1"/>
    <col min="10508" max="10508" width="14" style="297" customWidth="1"/>
    <col min="10509" max="10509" width="7.875" style="297" customWidth="1"/>
    <col min="10510" max="10510" width="16.875" style="297" customWidth="1"/>
    <col min="10511" max="10511" width="13.625" style="297" customWidth="1"/>
    <col min="10512" max="10512" width="8.875" style="297" customWidth="1"/>
    <col min="10513" max="10513" width="15.5" style="297" customWidth="1"/>
    <col min="10514" max="10514" width="13.875" style="297" customWidth="1"/>
    <col min="10515" max="10755" width="9.375" style="297"/>
    <col min="10756" max="10756" width="8" style="297" customWidth="1"/>
    <col min="10757" max="10757" width="16.625" style="297" customWidth="1"/>
    <col min="10758" max="10758" width="16.5" style="297" customWidth="1"/>
    <col min="10759" max="10759" width="7" style="297" customWidth="1"/>
    <col min="10760" max="10760" width="15.5" style="297" customWidth="1"/>
    <col min="10761" max="10761" width="13.625" style="297" customWidth="1"/>
    <col min="10762" max="10762" width="7.875" style="297" customWidth="1"/>
    <col min="10763" max="10763" width="15.125" style="297" customWidth="1"/>
    <col min="10764" max="10764" width="14" style="297" customWidth="1"/>
    <col min="10765" max="10765" width="7.875" style="297" customWidth="1"/>
    <col min="10766" max="10766" width="16.875" style="297" customWidth="1"/>
    <col min="10767" max="10767" width="13.625" style="297" customWidth="1"/>
    <col min="10768" max="10768" width="8.875" style="297" customWidth="1"/>
    <col min="10769" max="10769" width="15.5" style="297" customWidth="1"/>
    <col min="10770" max="10770" width="13.875" style="297" customWidth="1"/>
    <col min="10771" max="11011" width="9.375" style="297"/>
    <col min="11012" max="11012" width="8" style="297" customWidth="1"/>
    <col min="11013" max="11013" width="16.625" style="297" customWidth="1"/>
    <col min="11014" max="11014" width="16.5" style="297" customWidth="1"/>
    <col min="11015" max="11015" width="7" style="297" customWidth="1"/>
    <col min="11016" max="11016" width="15.5" style="297" customWidth="1"/>
    <col min="11017" max="11017" width="13.625" style="297" customWidth="1"/>
    <col min="11018" max="11018" width="7.875" style="297" customWidth="1"/>
    <col min="11019" max="11019" width="15.125" style="297" customWidth="1"/>
    <col min="11020" max="11020" width="14" style="297" customWidth="1"/>
    <col min="11021" max="11021" width="7.875" style="297" customWidth="1"/>
    <col min="11022" max="11022" width="16.875" style="297" customWidth="1"/>
    <col min="11023" max="11023" width="13.625" style="297" customWidth="1"/>
    <col min="11024" max="11024" width="8.875" style="297" customWidth="1"/>
    <col min="11025" max="11025" width="15.5" style="297" customWidth="1"/>
    <col min="11026" max="11026" width="13.875" style="297" customWidth="1"/>
    <col min="11027" max="11267" width="9.375" style="297"/>
    <col min="11268" max="11268" width="8" style="297" customWidth="1"/>
    <col min="11269" max="11269" width="16.625" style="297" customWidth="1"/>
    <col min="11270" max="11270" width="16.5" style="297" customWidth="1"/>
    <col min="11271" max="11271" width="7" style="297" customWidth="1"/>
    <col min="11272" max="11272" width="15.5" style="297" customWidth="1"/>
    <col min="11273" max="11273" width="13.625" style="297" customWidth="1"/>
    <col min="11274" max="11274" width="7.875" style="297" customWidth="1"/>
    <col min="11275" max="11275" width="15.125" style="297" customWidth="1"/>
    <col min="11276" max="11276" width="14" style="297" customWidth="1"/>
    <col min="11277" max="11277" width="7.875" style="297" customWidth="1"/>
    <col min="11278" max="11278" width="16.875" style="297" customWidth="1"/>
    <col min="11279" max="11279" width="13.625" style="297" customWidth="1"/>
    <col min="11280" max="11280" width="8.875" style="297" customWidth="1"/>
    <col min="11281" max="11281" width="15.5" style="297" customWidth="1"/>
    <col min="11282" max="11282" width="13.875" style="297" customWidth="1"/>
    <col min="11283" max="11523" width="9.375" style="297"/>
    <col min="11524" max="11524" width="8" style="297" customWidth="1"/>
    <col min="11525" max="11525" width="16.625" style="297" customWidth="1"/>
    <col min="11526" max="11526" width="16.5" style="297" customWidth="1"/>
    <col min="11527" max="11527" width="7" style="297" customWidth="1"/>
    <col min="11528" max="11528" width="15.5" style="297" customWidth="1"/>
    <col min="11529" max="11529" width="13.625" style="297" customWidth="1"/>
    <col min="11530" max="11530" width="7.875" style="297" customWidth="1"/>
    <col min="11531" max="11531" width="15.125" style="297" customWidth="1"/>
    <col min="11532" max="11532" width="14" style="297" customWidth="1"/>
    <col min="11533" max="11533" width="7.875" style="297" customWidth="1"/>
    <col min="11534" max="11534" width="16.875" style="297" customWidth="1"/>
    <col min="11535" max="11535" width="13.625" style="297" customWidth="1"/>
    <col min="11536" max="11536" width="8.875" style="297" customWidth="1"/>
    <col min="11537" max="11537" width="15.5" style="297" customWidth="1"/>
    <col min="11538" max="11538" width="13.875" style="297" customWidth="1"/>
    <col min="11539" max="11779" width="9.375" style="297"/>
    <col min="11780" max="11780" width="8" style="297" customWidth="1"/>
    <col min="11781" max="11781" width="16.625" style="297" customWidth="1"/>
    <col min="11782" max="11782" width="16.5" style="297" customWidth="1"/>
    <col min="11783" max="11783" width="7" style="297" customWidth="1"/>
    <col min="11784" max="11784" width="15.5" style="297" customWidth="1"/>
    <col min="11785" max="11785" width="13.625" style="297" customWidth="1"/>
    <col min="11786" max="11786" width="7.875" style="297" customWidth="1"/>
    <col min="11787" max="11787" width="15.125" style="297" customWidth="1"/>
    <col min="11788" max="11788" width="14" style="297" customWidth="1"/>
    <col min="11789" max="11789" width="7.875" style="297" customWidth="1"/>
    <col min="11790" max="11790" width="16.875" style="297" customWidth="1"/>
    <col min="11791" max="11791" width="13.625" style="297" customWidth="1"/>
    <col min="11792" max="11792" width="8.875" style="297" customWidth="1"/>
    <col min="11793" max="11793" width="15.5" style="297" customWidth="1"/>
    <col min="11794" max="11794" width="13.875" style="297" customWidth="1"/>
    <col min="11795" max="12035" width="9.375" style="297"/>
    <col min="12036" max="12036" width="8" style="297" customWidth="1"/>
    <col min="12037" max="12037" width="16.625" style="297" customWidth="1"/>
    <col min="12038" max="12038" width="16.5" style="297" customWidth="1"/>
    <col min="12039" max="12039" width="7" style="297" customWidth="1"/>
    <col min="12040" max="12040" width="15.5" style="297" customWidth="1"/>
    <col min="12041" max="12041" width="13.625" style="297" customWidth="1"/>
    <col min="12042" max="12042" width="7.875" style="297" customWidth="1"/>
    <col min="12043" max="12043" width="15.125" style="297" customWidth="1"/>
    <col min="12044" max="12044" width="14" style="297" customWidth="1"/>
    <col min="12045" max="12045" width="7.875" style="297" customWidth="1"/>
    <col min="12046" max="12046" width="16.875" style="297" customWidth="1"/>
    <col min="12047" max="12047" width="13.625" style="297" customWidth="1"/>
    <col min="12048" max="12048" width="8.875" style="297" customWidth="1"/>
    <col min="12049" max="12049" width="15.5" style="297" customWidth="1"/>
    <col min="12050" max="12050" width="13.875" style="297" customWidth="1"/>
    <col min="12051" max="12291" width="9.375" style="297"/>
    <col min="12292" max="12292" width="8" style="297" customWidth="1"/>
    <col min="12293" max="12293" width="16.625" style="297" customWidth="1"/>
    <col min="12294" max="12294" width="16.5" style="297" customWidth="1"/>
    <col min="12295" max="12295" width="7" style="297" customWidth="1"/>
    <col min="12296" max="12296" width="15.5" style="297" customWidth="1"/>
    <col min="12297" max="12297" width="13.625" style="297" customWidth="1"/>
    <col min="12298" max="12298" width="7.875" style="297" customWidth="1"/>
    <col min="12299" max="12299" width="15.125" style="297" customWidth="1"/>
    <col min="12300" max="12300" width="14" style="297" customWidth="1"/>
    <col min="12301" max="12301" width="7.875" style="297" customWidth="1"/>
    <col min="12302" max="12302" width="16.875" style="297" customWidth="1"/>
    <col min="12303" max="12303" width="13.625" style="297" customWidth="1"/>
    <col min="12304" max="12304" width="8.875" style="297" customWidth="1"/>
    <col min="12305" max="12305" width="15.5" style="297" customWidth="1"/>
    <col min="12306" max="12306" width="13.875" style="297" customWidth="1"/>
    <col min="12307" max="12547" width="9.375" style="297"/>
    <col min="12548" max="12548" width="8" style="297" customWidth="1"/>
    <col min="12549" max="12549" width="16.625" style="297" customWidth="1"/>
    <col min="12550" max="12550" width="16.5" style="297" customWidth="1"/>
    <col min="12551" max="12551" width="7" style="297" customWidth="1"/>
    <col min="12552" max="12552" width="15.5" style="297" customWidth="1"/>
    <col min="12553" max="12553" width="13.625" style="297" customWidth="1"/>
    <col min="12554" max="12554" width="7.875" style="297" customWidth="1"/>
    <col min="12555" max="12555" width="15.125" style="297" customWidth="1"/>
    <col min="12556" max="12556" width="14" style="297" customWidth="1"/>
    <col min="12557" max="12557" width="7.875" style="297" customWidth="1"/>
    <col min="12558" max="12558" width="16.875" style="297" customWidth="1"/>
    <col min="12559" max="12559" width="13.625" style="297" customWidth="1"/>
    <col min="12560" max="12560" width="8.875" style="297" customWidth="1"/>
    <col min="12561" max="12561" width="15.5" style="297" customWidth="1"/>
    <col min="12562" max="12562" width="13.875" style="297" customWidth="1"/>
    <col min="12563" max="12803" width="9.375" style="297"/>
    <col min="12804" max="12804" width="8" style="297" customWidth="1"/>
    <col min="12805" max="12805" width="16.625" style="297" customWidth="1"/>
    <col min="12806" max="12806" width="16.5" style="297" customWidth="1"/>
    <col min="12807" max="12807" width="7" style="297" customWidth="1"/>
    <col min="12808" max="12808" width="15.5" style="297" customWidth="1"/>
    <col min="12809" max="12809" width="13.625" style="297" customWidth="1"/>
    <col min="12810" max="12810" width="7.875" style="297" customWidth="1"/>
    <col min="12811" max="12811" width="15.125" style="297" customWidth="1"/>
    <col min="12812" max="12812" width="14" style="297" customWidth="1"/>
    <col min="12813" max="12813" width="7.875" style="297" customWidth="1"/>
    <col min="12814" max="12814" width="16.875" style="297" customWidth="1"/>
    <col min="12815" max="12815" width="13.625" style="297" customWidth="1"/>
    <col min="12816" max="12816" width="8.875" style="297" customWidth="1"/>
    <col min="12817" max="12817" width="15.5" style="297" customWidth="1"/>
    <col min="12818" max="12818" width="13.875" style="297" customWidth="1"/>
    <col min="12819" max="13059" width="9.375" style="297"/>
    <col min="13060" max="13060" width="8" style="297" customWidth="1"/>
    <col min="13061" max="13061" width="16.625" style="297" customWidth="1"/>
    <col min="13062" max="13062" width="16.5" style="297" customWidth="1"/>
    <col min="13063" max="13063" width="7" style="297" customWidth="1"/>
    <col min="13064" max="13064" width="15.5" style="297" customWidth="1"/>
    <col min="13065" max="13065" width="13.625" style="297" customWidth="1"/>
    <col min="13066" max="13066" width="7.875" style="297" customWidth="1"/>
    <col min="13067" max="13067" width="15.125" style="297" customWidth="1"/>
    <col min="13068" max="13068" width="14" style="297" customWidth="1"/>
    <col min="13069" max="13069" width="7.875" style="297" customWidth="1"/>
    <col min="13070" max="13070" width="16.875" style="297" customWidth="1"/>
    <col min="13071" max="13071" width="13.625" style="297" customWidth="1"/>
    <col min="13072" max="13072" width="8.875" style="297" customWidth="1"/>
    <col min="13073" max="13073" width="15.5" style="297" customWidth="1"/>
    <col min="13074" max="13074" width="13.875" style="297" customWidth="1"/>
    <col min="13075" max="13315" width="9.375" style="297"/>
    <col min="13316" max="13316" width="8" style="297" customWidth="1"/>
    <col min="13317" max="13317" width="16.625" style="297" customWidth="1"/>
    <col min="13318" max="13318" width="16.5" style="297" customWidth="1"/>
    <col min="13319" max="13319" width="7" style="297" customWidth="1"/>
    <col min="13320" max="13320" width="15.5" style="297" customWidth="1"/>
    <col min="13321" max="13321" width="13.625" style="297" customWidth="1"/>
    <col min="13322" max="13322" width="7.875" style="297" customWidth="1"/>
    <col min="13323" max="13323" width="15.125" style="297" customWidth="1"/>
    <col min="13324" max="13324" width="14" style="297" customWidth="1"/>
    <col min="13325" max="13325" width="7.875" style="297" customWidth="1"/>
    <col min="13326" max="13326" width="16.875" style="297" customWidth="1"/>
    <col min="13327" max="13327" width="13.625" style="297" customWidth="1"/>
    <col min="13328" max="13328" width="8.875" style="297" customWidth="1"/>
    <col min="13329" max="13329" width="15.5" style="297" customWidth="1"/>
    <col min="13330" max="13330" width="13.875" style="297" customWidth="1"/>
    <col min="13331" max="13571" width="9.375" style="297"/>
    <col min="13572" max="13572" width="8" style="297" customWidth="1"/>
    <col min="13573" max="13573" width="16.625" style="297" customWidth="1"/>
    <col min="13574" max="13574" width="16.5" style="297" customWidth="1"/>
    <col min="13575" max="13575" width="7" style="297" customWidth="1"/>
    <col min="13576" max="13576" width="15.5" style="297" customWidth="1"/>
    <col min="13577" max="13577" width="13.625" style="297" customWidth="1"/>
    <col min="13578" max="13578" width="7.875" style="297" customWidth="1"/>
    <col min="13579" max="13579" width="15.125" style="297" customWidth="1"/>
    <col min="13580" max="13580" width="14" style="297" customWidth="1"/>
    <col min="13581" max="13581" width="7.875" style="297" customWidth="1"/>
    <col min="13582" max="13582" width="16.875" style="297" customWidth="1"/>
    <col min="13583" max="13583" width="13.625" style="297" customWidth="1"/>
    <col min="13584" max="13584" width="8.875" style="297" customWidth="1"/>
    <col min="13585" max="13585" width="15.5" style="297" customWidth="1"/>
    <col min="13586" max="13586" width="13.875" style="297" customWidth="1"/>
    <col min="13587" max="13827" width="9.375" style="297"/>
    <col min="13828" max="13828" width="8" style="297" customWidth="1"/>
    <col min="13829" max="13829" width="16.625" style="297" customWidth="1"/>
    <col min="13830" max="13830" width="16.5" style="297" customWidth="1"/>
    <col min="13831" max="13831" width="7" style="297" customWidth="1"/>
    <col min="13832" max="13832" width="15.5" style="297" customWidth="1"/>
    <col min="13833" max="13833" width="13.625" style="297" customWidth="1"/>
    <col min="13834" max="13834" width="7.875" style="297" customWidth="1"/>
    <col min="13835" max="13835" width="15.125" style="297" customWidth="1"/>
    <col min="13836" max="13836" width="14" style="297" customWidth="1"/>
    <col min="13837" max="13837" width="7.875" style="297" customWidth="1"/>
    <col min="13838" max="13838" width="16.875" style="297" customWidth="1"/>
    <col min="13839" max="13839" width="13.625" style="297" customWidth="1"/>
    <col min="13840" max="13840" width="8.875" style="297" customWidth="1"/>
    <col min="13841" max="13841" width="15.5" style="297" customWidth="1"/>
    <col min="13842" max="13842" width="13.875" style="297" customWidth="1"/>
    <col min="13843" max="14083" width="9.375" style="297"/>
    <col min="14084" max="14084" width="8" style="297" customWidth="1"/>
    <col min="14085" max="14085" width="16.625" style="297" customWidth="1"/>
    <col min="14086" max="14086" width="16.5" style="297" customWidth="1"/>
    <col min="14087" max="14087" width="7" style="297" customWidth="1"/>
    <col min="14088" max="14088" width="15.5" style="297" customWidth="1"/>
    <col min="14089" max="14089" width="13.625" style="297" customWidth="1"/>
    <col min="14090" max="14090" width="7.875" style="297" customWidth="1"/>
    <col min="14091" max="14091" width="15.125" style="297" customWidth="1"/>
    <col min="14092" max="14092" width="14" style="297" customWidth="1"/>
    <col min="14093" max="14093" width="7.875" style="297" customWidth="1"/>
    <col min="14094" max="14094" width="16.875" style="297" customWidth="1"/>
    <col min="14095" max="14095" width="13.625" style="297" customWidth="1"/>
    <col min="14096" max="14096" width="8.875" style="297" customWidth="1"/>
    <col min="14097" max="14097" width="15.5" style="297" customWidth="1"/>
    <col min="14098" max="14098" width="13.875" style="297" customWidth="1"/>
    <col min="14099" max="14339" width="9.375" style="297"/>
    <col min="14340" max="14340" width="8" style="297" customWidth="1"/>
    <col min="14341" max="14341" width="16.625" style="297" customWidth="1"/>
    <col min="14342" max="14342" width="16.5" style="297" customWidth="1"/>
    <col min="14343" max="14343" width="7" style="297" customWidth="1"/>
    <col min="14344" max="14344" width="15.5" style="297" customWidth="1"/>
    <col min="14345" max="14345" width="13.625" style="297" customWidth="1"/>
    <col min="14346" max="14346" width="7.875" style="297" customWidth="1"/>
    <col min="14347" max="14347" width="15.125" style="297" customWidth="1"/>
    <col min="14348" max="14348" width="14" style="297" customWidth="1"/>
    <col min="14349" max="14349" width="7.875" style="297" customWidth="1"/>
    <col min="14350" max="14350" width="16.875" style="297" customWidth="1"/>
    <col min="14351" max="14351" width="13.625" style="297" customWidth="1"/>
    <col min="14352" max="14352" width="8.875" style="297" customWidth="1"/>
    <col min="14353" max="14353" width="15.5" style="297" customWidth="1"/>
    <col min="14354" max="14354" width="13.875" style="297" customWidth="1"/>
    <col min="14355" max="14595" width="9.375" style="297"/>
    <col min="14596" max="14596" width="8" style="297" customWidth="1"/>
    <col min="14597" max="14597" width="16.625" style="297" customWidth="1"/>
    <col min="14598" max="14598" width="16.5" style="297" customWidth="1"/>
    <col min="14599" max="14599" width="7" style="297" customWidth="1"/>
    <col min="14600" max="14600" width="15.5" style="297" customWidth="1"/>
    <col min="14601" max="14601" width="13.625" style="297" customWidth="1"/>
    <col min="14602" max="14602" width="7.875" style="297" customWidth="1"/>
    <col min="14603" max="14603" width="15.125" style="297" customWidth="1"/>
    <col min="14604" max="14604" width="14" style="297" customWidth="1"/>
    <col min="14605" max="14605" width="7.875" style="297" customWidth="1"/>
    <col min="14606" max="14606" width="16.875" style="297" customWidth="1"/>
    <col min="14607" max="14607" width="13.625" style="297" customWidth="1"/>
    <col min="14608" max="14608" width="8.875" style="297" customWidth="1"/>
    <col min="14609" max="14609" width="15.5" style="297" customWidth="1"/>
    <col min="14610" max="14610" width="13.875" style="297" customWidth="1"/>
    <col min="14611" max="14851" width="9.375" style="297"/>
    <col min="14852" max="14852" width="8" style="297" customWidth="1"/>
    <col min="14853" max="14853" width="16.625" style="297" customWidth="1"/>
    <col min="14854" max="14854" width="16.5" style="297" customWidth="1"/>
    <col min="14855" max="14855" width="7" style="297" customWidth="1"/>
    <col min="14856" max="14856" width="15.5" style="297" customWidth="1"/>
    <col min="14857" max="14857" width="13.625" style="297" customWidth="1"/>
    <col min="14858" max="14858" width="7.875" style="297" customWidth="1"/>
    <col min="14859" max="14859" width="15.125" style="297" customWidth="1"/>
    <col min="14860" max="14860" width="14" style="297" customWidth="1"/>
    <col min="14861" max="14861" width="7.875" style="297" customWidth="1"/>
    <col min="14862" max="14862" width="16.875" style="297" customWidth="1"/>
    <col min="14863" max="14863" width="13.625" style="297" customWidth="1"/>
    <col min="14864" max="14864" width="8.875" style="297" customWidth="1"/>
    <col min="14865" max="14865" width="15.5" style="297" customWidth="1"/>
    <col min="14866" max="14866" width="13.875" style="297" customWidth="1"/>
    <col min="14867" max="15107" width="9.375" style="297"/>
    <col min="15108" max="15108" width="8" style="297" customWidth="1"/>
    <col min="15109" max="15109" width="16.625" style="297" customWidth="1"/>
    <col min="15110" max="15110" width="16.5" style="297" customWidth="1"/>
    <col min="15111" max="15111" width="7" style="297" customWidth="1"/>
    <col min="15112" max="15112" width="15.5" style="297" customWidth="1"/>
    <col min="15113" max="15113" width="13.625" style="297" customWidth="1"/>
    <col min="15114" max="15114" width="7.875" style="297" customWidth="1"/>
    <col min="15115" max="15115" width="15.125" style="297" customWidth="1"/>
    <col min="15116" max="15116" width="14" style="297" customWidth="1"/>
    <col min="15117" max="15117" width="7.875" style="297" customWidth="1"/>
    <col min="15118" max="15118" width="16.875" style="297" customWidth="1"/>
    <col min="15119" max="15119" width="13.625" style="297" customWidth="1"/>
    <col min="15120" max="15120" width="8.875" style="297" customWidth="1"/>
    <col min="15121" max="15121" width="15.5" style="297" customWidth="1"/>
    <col min="15122" max="15122" width="13.875" style="297" customWidth="1"/>
    <col min="15123" max="15363" width="9.375" style="297"/>
    <col min="15364" max="15364" width="8" style="297" customWidth="1"/>
    <col min="15365" max="15365" width="16.625" style="297" customWidth="1"/>
    <col min="15366" max="15366" width="16.5" style="297" customWidth="1"/>
    <col min="15367" max="15367" width="7" style="297" customWidth="1"/>
    <col min="15368" max="15368" width="15.5" style="297" customWidth="1"/>
    <col min="15369" max="15369" width="13.625" style="297" customWidth="1"/>
    <col min="15370" max="15370" width="7.875" style="297" customWidth="1"/>
    <col min="15371" max="15371" width="15.125" style="297" customWidth="1"/>
    <col min="15372" max="15372" width="14" style="297" customWidth="1"/>
    <col min="15373" max="15373" width="7.875" style="297" customWidth="1"/>
    <col min="15374" max="15374" width="16.875" style="297" customWidth="1"/>
    <col min="15375" max="15375" width="13.625" style="297" customWidth="1"/>
    <col min="15376" max="15376" width="8.875" style="297" customWidth="1"/>
    <col min="15377" max="15377" width="15.5" style="297" customWidth="1"/>
    <col min="15378" max="15378" width="13.875" style="297" customWidth="1"/>
    <col min="15379" max="15619" width="9.375" style="297"/>
    <col min="15620" max="15620" width="8" style="297" customWidth="1"/>
    <col min="15621" max="15621" width="16.625" style="297" customWidth="1"/>
    <col min="15622" max="15622" width="16.5" style="297" customWidth="1"/>
    <col min="15623" max="15623" width="7" style="297" customWidth="1"/>
    <col min="15624" max="15624" width="15.5" style="297" customWidth="1"/>
    <col min="15625" max="15625" width="13.625" style="297" customWidth="1"/>
    <col min="15626" max="15626" width="7.875" style="297" customWidth="1"/>
    <col min="15627" max="15627" width="15.125" style="297" customWidth="1"/>
    <col min="15628" max="15628" width="14" style="297" customWidth="1"/>
    <col min="15629" max="15629" width="7.875" style="297" customWidth="1"/>
    <col min="15630" max="15630" width="16.875" style="297" customWidth="1"/>
    <col min="15631" max="15631" width="13.625" style="297" customWidth="1"/>
    <col min="15632" max="15632" width="8.875" style="297" customWidth="1"/>
    <col min="15633" max="15633" width="15.5" style="297" customWidth="1"/>
    <col min="15634" max="15634" width="13.875" style="297" customWidth="1"/>
    <col min="15635" max="15875" width="9.375" style="297"/>
    <col min="15876" max="15876" width="8" style="297" customWidth="1"/>
    <col min="15877" max="15877" width="16.625" style="297" customWidth="1"/>
    <col min="15878" max="15878" width="16.5" style="297" customWidth="1"/>
    <col min="15879" max="15879" width="7" style="297" customWidth="1"/>
    <col min="15880" max="15880" width="15.5" style="297" customWidth="1"/>
    <col min="15881" max="15881" width="13.625" style="297" customWidth="1"/>
    <col min="15882" max="15882" width="7.875" style="297" customWidth="1"/>
    <col min="15883" max="15883" width="15.125" style="297" customWidth="1"/>
    <col min="15884" max="15884" width="14" style="297" customWidth="1"/>
    <col min="15885" max="15885" width="7.875" style="297" customWidth="1"/>
    <col min="15886" max="15886" width="16.875" style="297" customWidth="1"/>
    <col min="15887" max="15887" width="13.625" style="297" customWidth="1"/>
    <col min="15888" max="15888" width="8.875" style="297" customWidth="1"/>
    <col min="15889" max="15889" width="15.5" style="297" customWidth="1"/>
    <col min="15890" max="15890" width="13.875" style="297" customWidth="1"/>
    <col min="15891" max="16131" width="9.375" style="297"/>
    <col min="16132" max="16132" width="8" style="297" customWidth="1"/>
    <col min="16133" max="16133" width="16.625" style="297" customWidth="1"/>
    <col min="16134" max="16134" width="16.5" style="297" customWidth="1"/>
    <col min="16135" max="16135" width="7" style="297" customWidth="1"/>
    <col min="16136" max="16136" width="15.5" style="297" customWidth="1"/>
    <col min="16137" max="16137" width="13.625" style="297" customWidth="1"/>
    <col min="16138" max="16138" width="7.875" style="297" customWidth="1"/>
    <col min="16139" max="16139" width="15.125" style="297" customWidth="1"/>
    <col min="16140" max="16140" width="14" style="297" customWidth="1"/>
    <col min="16141" max="16141" width="7.875" style="297" customWidth="1"/>
    <col min="16142" max="16142" width="16.875" style="297" customWidth="1"/>
    <col min="16143" max="16143" width="13.625" style="297" customWidth="1"/>
    <col min="16144" max="16144" width="8.875" style="297" customWidth="1"/>
    <col min="16145" max="16145" width="15.5" style="297" customWidth="1"/>
    <col min="16146" max="16146" width="13.875" style="297" customWidth="1"/>
    <col min="16147" max="16384" width="9.375" style="297"/>
  </cols>
  <sheetData>
    <row r="1" spans="2:25" ht="65.25" customHeight="1">
      <c r="B1" s="366" t="s">
        <v>2728</v>
      </c>
      <c r="C1" s="366"/>
      <c r="D1" s="366"/>
      <c r="E1" s="366"/>
      <c r="F1" s="366"/>
      <c r="G1" s="366"/>
      <c r="H1" s="366"/>
      <c r="I1" s="366"/>
      <c r="J1" s="366"/>
      <c r="K1" s="352"/>
      <c r="L1" s="352"/>
      <c r="M1" s="352"/>
      <c r="N1" s="367" t="s">
        <v>2729</v>
      </c>
      <c r="O1" s="367"/>
      <c r="P1" s="367"/>
      <c r="Q1" s="367"/>
      <c r="R1" s="367"/>
      <c r="S1" s="367"/>
      <c r="T1" s="367"/>
      <c r="U1" s="367"/>
      <c r="V1" s="367"/>
      <c r="W1" s="367"/>
      <c r="X1" s="367"/>
      <c r="Y1" s="367"/>
    </row>
    <row r="2" spans="2:25" ht="24" customHeight="1">
      <c r="B2" s="368" t="s">
        <v>2800</v>
      </c>
      <c r="C2" s="368"/>
      <c r="D2" s="368"/>
      <c r="E2" s="368"/>
      <c r="F2" s="368"/>
      <c r="G2" s="368"/>
      <c r="H2" s="368"/>
      <c r="I2" s="368"/>
      <c r="J2" s="368"/>
      <c r="K2" s="368"/>
      <c r="L2" s="368"/>
      <c r="M2" s="368"/>
      <c r="N2" s="368"/>
      <c r="O2" s="368"/>
      <c r="P2" s="368"/>
      <c r="Q2" s="368"/>
      <c r="R2" s="368"/>
      <c r="S2" s="368"/>
      <c r="T2" s="368"/>
      <c r="U2" s="368"/>
      <c r="V2" s="368"/>
      <c r="W2" s="368"/>
      <c r="X2" s="368"/>
      <c r="Y2" s="368"/>
    </row>
    <row r="3" spans="2:25" ht="33" customHeight="1">
      <c r="B3" s="369" t="s">
        <v>2801</v>
      </c>
      <c r="C3" s="369"/>
      <c r="D3" s="369"/>
      <c r="E3" s="369"/>
      <c r="F3" s="369"/>
      <c r="G3" s="369"/>
      <c r="H3" s="369"/>
      <c r="I3" s="369"/>
      <c r="J3" s="369"/>
      <c r="K3" s="369"/>
      <c r="L3" s="369"/>
      <c r="M3" s="369"/>
      <c r="N3" s="369"/>
      <c r="O3" s="369"/>
      <c r="P3" s="369"/>
      <c r="Q3" s="369"/>
      <c r="R3" s="369"/>
      <c r="S3" s="369"/>
      <c r="T3" s="369"/>
      <c r="U3" s="369"/>
      <c r="V3" s="369"/>
      <c r="W3" s="369"/>
      <c r="X3" s="369"/>
      <c r="Y3" s="369"/>
    </row>
    <row r="4" spans="2:25" s="298" customFormat="1" ht="21" customHeight="1">
      <c r="B4" s="377" t="s">
        <v>2807</v>
      </c>
      <c r="C4" s="378"/>
      <c r="D4" s="378"/>
      <c r="E4" s="378"/>
      <c r="F4" s="378"/>
      <c r="G4" s="378"/>
      <c r="H4" s="378"/>
      <c r="I4" s="378"/>
      <c r="J4" s="378"/>
      <c r="K4" s="378"/>
      <c r="L4" s="378"/>
      <c r="M4" s="378"/>
      <c r="N4" s="378"/>
      <c r="O4" s="378"/>
      <c r="P4" s="378"/>
      <c r="Q4" s="378"/>
      <c r="R4" s="378"/>
      <c r="S4" s="378"/>
      <c r="T4" s="378"/>
      <c r="U4" s="378"/>
      <c r="V4" s="378"/>
      <c r="W4" s="378"/>
      <c r="X4" s="378"/>
      <c r="Y4" s="379"/>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6</v>
      </c>
      <c r="F6" s="318">
        <f>CKCT19.2!AK35</f>
        <v>3</v>
      </c>
      <c r="G6" s="322">
        <f>CKCT19.1!AL33</f>
        <v>1</v>
      </c>
      <c r="H6" s="311">
        <v>1</v>
      </c>
      <c r="I6" s="309" t="s">
        <v>2736</v>
      </c>
      <c r="J6" s="203">
        <v>35</v>
      </c>
      <c r="K6" s="314">
        <f>TBN19.1!AJ42</f>
        <v>2</v>
      </c>
      <c r="L6" s="318">
        <f>TBN19.1!AK42</f>
        <v>3</v>
      </c>
      <c r="M6" s="322">
        <f>TBN19.1!AL42</f>
        <v>1</v>
      </c>
      <c r="N6" s="311">
        <v>1</v>
      </c>
      <c r="O6" s="356" t="s">
        <v>2761</v>
      </c>
      <c r="P6" s="203">
        <v>24</v>
      </c>
      <c r="Q6" s="314">
        <f>KTDN19.1!AJ32</f>
        <v>3</v>
      </c>
      <c r="R6" s="318">
        <f>KTDN19.1!AK32</f>
        <v>6</v>
      </c>
      <c r="S6" s="322">
        <f>KTDN19.1!AL32</f>
        <v>0</v>
      </c>
      <c r="T6" s="311">
        <v>1</v>
      </c>
      <c r="U6" s="309" t="s">
        <v>2754</v>
      </c>
      <c r="V6" s="203">
        <v>27</v>
      </c>
      <c r="W6" s="314">
        <f>THUD19.1!AJ34</f>
        <v>5</v>
      </c>
      <c r="X6" s="318">
        <f>THUD19.1!AK34</f>
        <v>1</v>
      </c>
      <c r="Y6" s="322">
        <f>THUD19.1!AL34</f>
        <v>3</v>
      </c>
    </row>
    <row r="7" spans="2:25" s="303" customFormat="1" ht="21" customHeight="1">
      <c r="B7" s="300">
        <v>2</v>
      </c>
      <c r="C7" s="301" t="s">
        <v>2740</v>
      </c>
      <c r="D7" s="304">
        <v>28</v>
      </c>
      <c r="E7" s="314">
        <f>CKCT19.2!AJ35</f>
        <v>14</v>
      </c>
      <c r="F7" s="318">
        <f>CKCT19.2!AK35</f>
        <v>3</v>
      </c>
      <c r="G7" s="322">
        <f>CKCT19.2!AL35</f>
        <v>0</v>
      </c>
      <c r="H7" s="311">
        <v>2</v>
      </c>
      <c r="I7" s="309" t="s">
        <v>2741</v>
      </c>
      <c r="J7" s="203">
        <v>34</v>
      </c>
      <c r="K7" s="314">
        <f>TBN19.2!AJ41</f>
        <v>29</v>
      </c>
      <c r="L7" s="318">
        <f>TBN19.2!AK41</f>
        <v>7</v>
      </c>
      <c r="M7" s="322">
        <f>TBN19.2!AL41</f>
        <v>8</v>
      </c>
      <c r="N7" s="311">
        <v>2</v>
      </c>
      <c r="O7" s="356" t="s">
        <v>2765</v>
      </c>
      <c r="P7" s="203">
        <v>22</v>
      </c>
      <c r="Q7" s="314">
        <f>KTDN19.2!AJ29</f>
        <v>0</v>
      </c>
      <c r="R7" s="318">
        <f>KTDN19.2!AK29</f>
        <v>10</v>
      </c>
      <c r="S7" s="322">
        <f>KTDN19.1!AL32</f>
        <v>0</v>
      </c>
      <c r="T7" s="311">
        <v>2</v>
      </c>
      <c r="U7" s="309" t="s">
        <v>2758</v>
      </c>
      <c r="V7" s="311">
        <v>25</v>
      </c>
      <c r="W7" s="314">
        <f>THUD19.2!AJ32</f>
        <v>6</v>
      </c>
      <c r="X7" s="318">
        <f>THUD19.2!AK32</f>
        <v>1</v>
      </c>
      <c r="Y7" s="322">
        <f>THUD19.2!AL32</f>
        <v>1</v>
      </c>
    </row>
    <row r="8" spans="2:25" s="303" customFormat="1" ht="21" customHeight="1">
      <c r="B8" s="300">
        <v>3</v>
      </c>
      <c r="C8" s="301" t="s">
        <v>2744</v>
      </c>
      <c r="D8" s="304">
        <v>29</v>
      </c>
      <c r="E8" s="314">
        <f>'CKĐL 19.1'!AJ36</f>
        <v>8</v>
      </c>
      <c r="F8" s="318">
        <f>'CKĐL 19.1'!AK36</f>
        <v>0</v>
      </c>
      <c r="G8" s="322">
        <f>'CKĐL 19.1'!AL36</f>
        <v>2</v>
      </c>
      <c r="H8" s="311">
        <v>3</v>
      </c>
      <c r="I8" s="309" t="s">
        <v>2745</v>
      </c>
      <c r="J8" s="203">
        <v>28</v>
      </c>
      <c r="K8" s="314">
        <f>ĐCN19!AJ35</f>
        <v>0</v>
      </c>
      <c r="L8" s="318">
        <f>ĐCN19!AK35</f>
        <v>2</v>
      </c>
      <c r="M8" s="322">
        <f>ĐCN19!AL35</f>
        <v>4</v>
      </c>
      <c r="N8" s="311">
        <v>3</v>
      </c>
      <c r="O8" s="356" t="s">
        <v>2768</v>
      </c>
      <c r="P8" s="203">
        <v>25</v>
      </c>
      <c r="Q8" s="314">
        <f>LGT19.1!AJ32</f>
        <v>13</v>
      </c>
      <c r="R8" s="318">
        <f>LGT19.1!AK32</f>
        <v>2</v>
      </c>
      <c r="S8" s="322">
        <f>LGT19.1!AL32</f>
        <v>3</v>
      </c>
      <c r="T8" s="311">
        <v>3</v>
      </c>
      <c r="U8" s="309" t="s">
        <v>2762</v>
      </c>
      <c r="V8" s="203">
        <v>27</v>
      </c>
      <c r="W8" s="315">
        <f>THUD19.3!AJ34</f>
        <v>16</v>
      </c>
      <c r="X8" s="319">
        <f>THUD19.3!AK34</f>
        <v>0</v>
      </c>
      <c r="Y8" s="323">
        <f>THUD19.3!AL34</f>
        <v>11</v>
      </c>
    </row>
    <row r="9" spans="2:25" s="303" customFormat="1" ht="21" customHeight="1">
      <c r="B9" s="300">
        <v>4</v>
      </c>
      <c r="C9" s="301" t="s">
        <v>2748</v>
      </c>
      <c r="D9" s="304">
        <v>28</v>
      </c>
      <c r="E9" s="314">
        <f>'CKĐL 19.2'!AJ36</f>
        <v>0</v>
      </c>
      <c r="F9" s="318">
        <f>'CKĐL 19.2'!AK36</f>
        <v>1</v>
      </c>
      <c r="G9" s="322">
        <f>'CKĐL 19.2'!AL36</f>
        <v>2</v>
      </c>
      <c r="H9" s="311">
        <v>4</v>
      </c>
      <c r="I9" s="309" t="s">
        <v>2749</v>
      </c>
      <c r="J9" s="203">
        <v>21</v>
      </c>
      <c r="K9" s="314">
        <f>TKTT19!AJ28</f>
        <v>4</v>
      </c>
      <c r="L9" s="318">
        <f>TKTT19!AK28</f>
        <v>0</v>
      </c>
      <c r="M9" s="322">
        <f>TKTT19!AL28</f>
        <v>2</v>
      </c>
      <c r="N9" s="311">
        <v>4</v>
      </c>
      <c r="O9" s="356" t="s">
        <v>2772</v>
      </c>
      <c r="P9" s="203">
        <v>25</v>
      </c>
      <c r="Q9" s="314">
        <f>LGT19.2!AJ30</f>
        <v>0</v>
      </c>
      <c r="R9" s="318">
        <f>LGT19.2!AK30</f>
        <v>0</v>
      </c>
      <c r="S9" s="322">
        <f>LGT19.2!AL30</f>
        <v>0</v>
      </c>
      <c r="T9" s="311">
        <v>4</v>
      </c>
      <c r="U9" s="309" t="s">
        <v>2769</v>
      </c>
      <c r="V9" s="203">
        <v>17</v>
      </c>
      <c r="W9" s="314">
        <f>CĐT19!AJ24</f>
        <v>4</v>
      </c>
      <c r="X9" s="318">
        <f>CĐT19!AK24</f>
        <v>1</v>
      </c>
      <c r="Y9" s="322">
        <f>CĐT19!AL24</f>
        <v>0</v>
      </c>
    </row>
    <row r="10" spans="2:25" s="303" customFormat="1" ht="21" customHeight="1">
      <c r="B10" s="300">
        <v>5</v>
      </c>
      <c r="C10" s="301" t="s">
        <v>2753</v>
      </c>
      <c r="D10" s="304">
        <v>25</v>
      </c>
      <c r="E10" s="314">
        <f>'CKĐL 19.3'!AJ32</f>
        <v>4</v>
      </c>
      <c r="F10" s="318">
        <f>'CKĐL 19.3'!AK32</f>
        <v>0</v>
      </c>
      <c r="G10" s="322">
        <f>'CKĐL 19.3'!AL32</f>
        <v>1</v>
      </c>
      <c r="H10" s="311">
        <v>5</v>
      </c>
      <c r="I10" s="353" t="s">
        <v>2775</v>
      </c>
      <c r="J10" s="311">
        <v>26</v>
      </c>
      <c r="K10" s="317">
        <f>'ĐCN 20.1'!AJ33</f>
        <v>13</v>
      </c>
      <c r="L10" s="321">
        <f>'ĐCN 20.1'!AK33</f>
        <v>0</v>
      </c>
      <c r="M10" s="325">
        <f>'ĐCN 20.1'!AL33</f>
        <v>2</v>
      </c>
      <c r="N10" s="311">
        <v>5</v>
      </c>
      <c r="O10" s="356" t="s">
        <v>2776</v>
      </c>
      <c r="P10" s="203">
        <v>18</v>
      </c>
      <c r="Q10" s="314">
        <f>TCNH19!AJ25</f>
        <v>3</v>
      </c>
      <c r="R10" s="318">
        <f>TCNH19!AK25</f>
        <v>6</v>
      </c>
      <c r="S10" s="322">
        <f>TCNH19!AL25</f>
        <v>0</v>
      </c>
      <c r="T10" s="311">
        <v>5</v>
      </c>
      <c r="U10" s="309" t="s">
        <v>2773</v>
      </c>
      <c r="V10" s="203">
        <v>27</v>
      </c>
      <c r="W10" s="314">
        <f>TQW19.1!AJ34</f>
        <v>10</v>
      </c>
      <c r="X10" s="318">
        <f>TQW19.1!AK34</f>
        <v>1</v>
      </c>
      <c r="Y10" s="322">
        <f>TQW19.1!AL34</f>
        <v>1</v>
      </c>
    </row>
    <row r="11" spans="2:25" s="303" customFormat="1" ht="21" customHeight="1">
      <c r="B11" s="300">
        <v>6</v>
      </c>
      <c r="C11" s="301" t="s">
        <v>2757</v>
      </c>
      <c r="D11" s="304">
        <v>23</v>
      </c>
      <c r="E11" s="314">
        <f>'CKĐL 19.4'!AJ30</f>
        <v>4</v>
      </c>
      <c r="F11" s="318">
        <f>'CKĐL 19.4'!AK30</f>
        <v>0</v>
      </c>
      <c r="G11" s="322">
        <f>'CKĐL 19.4'!AL30</f>
        <v>4</v>
      </c>
      <c r="H11" s="311">
        <v>6</v>
      </c>
      <c r="I11" s="353" t="s">
        <v>2779</v>
      </c>
      <c r="J11" s="311">
        <v>24</v>
      </c>
      <c r="K11" s="317">
        <f>'ĐCN 20.2'!AJ31</f>
        <v>7</v>
      </c>
      <c r="L11" s="321">
        <f>'ĐCN 20.2'!AK31</f>
        <v>3</v>
      </c>
      <c r="M11" s="325">
        <f>'ĐCN 20.2'!AL31</f>
        <v>0</v>
      </c>
      <c r="N11" s="311">
        <v>6</v>
      </c>
      <c r="O11" s="356" t="s">
        <v>2780</v>
      </c>
      <c r="P11" s="203">
        <v>26</v>
      </c>
      <c r="Q11" s="314">
        <f>BHST19!AJ33</f>
        <v>2</v>
      </c>
      <c r="R11" s="318">
        <f>BHST19!AK33</f>
        <v>1</v>
      </c>
      <c r="S11" s="322">
        <f>BHST19!AL33</f>
        <v>3</v>
      </c>
      <c r="T11" s="311">
        <v>6</v>
      </c>
      <c r="U11" s="309" t="s">
        <v>2777</v>
      </c>
      <c r="V11" s="203">
        <v>22</v>
      </c>
      <c r="W11" s="314">
        <f>TQW19.2!AJ29</f>
        <v>12</v>
      </c>
      <c r="X11" s="318">
        <f>TQW19.2!AK29</f>
        <v>0</v>
      </c>
      <c r="Y11" s="322">
        <f>TQW19.2!AL29</f>
        <v>0</v>
      </c>
    </row>
    <row r="12" spans="2:25" s="303" customFormat="1" ht="21" customHeight="1">
      <c r="B12" s="300">
        <v>7</v>
      </c>
      <c r="C12" s="302" t="s">
        <v>2737</v>
      </c>
      <c r="D12" s="300">
        <v>21</v>
      </c>
      <c r="E12" s="315">
        <f>CKCT20.1!AJ28</f>
        <v>18</v>
      </c>
      <c r="F12" s="319">
        <f>CKCT20.1!AK28</f>
        <v>2</v>
      </c>
      <c r="G12" s="354">
        <f>CKCT20.1!AL28</f>
        <v>2</v>
      </c>
      <c r="H12" s="311">
        <v>7</v>
      </c>
      <c r="I12" s="353" t="s">
        <v>2783</v>
      </c>
      <c r="J12" s="311">
        <v>20</v>
      </c>
      <c r="K12" s="317">
        <f>TKTT20!AJ27</f>
        <v>2</v>
      </c>
      <c r="L12" s="321">
        <f>TKTT20!AK27</f>
        <v>2</v>
      </c>
      <c r="M12" s="325">
        <f>TKTT20!AL27</f>
        <v>0</v>
      </c>
      <c r="N12" s="311">
        <v>7</v>
      </c>
      <c r="O12" s="356" t="s">
        <v>2784</v>
      </c>
      <c r="P12" s="203">
        <v>19</v>
      </c>
      <c r="Q12" s="314">
        <f>XNK19.1!AJ26</f>
        <v>12</v>
      </c>
      <c r="R12" s="318">
        <f>XNK19.1!AK26</f>
        <v>12</v>
      </c>
      <c r="S12" s="322">
        <f>XNK19.1!AL26</f>
        <v>2</v>
      </c>
      <c r="T12" s="311">
        <v>7</v>
      </c>
      <c r="U12" s="310" t="s">
        <v>2781</v>
      </c>
      <c r="V12" s="203">
        <v>10</v>
      </c>
      <c r="W12" s="314">
        <f>'ĐTCN 19'!AJ17</f>
        <v>3</v>
      </c>
      <c r="X12" s="318">
        <f>'ĐTCN 19'!AK17</f>
        <v>0</v>
      </c>
      <c r="Y12" s="322">
        <f>'ĐTCN 19'!AL17</f>
        <v>1</v>
      </c>
    </row>
    <row r="13" spans="2:25" s="303" customFormat="1" ht="21" customHeight="1">
      <c r="B13" s="300">
        <v>8</v>
      </c>
      <c r="C13" s="302" t="s">
        <v>2742</v>
      </c>
      <c r="D13" s="300">
        <v>24</v>
      </c>
      <c r="E13" s="315">
        <f>CKCT20.2!AJ31</f>
        <v>0</v>
      </c>
      <c r="F13" s="319">
        <f>CKCT20.2!AK31</f>
        <v>0</v>
      </c>
      <c r="G13" s="354">
        <f>CKCT20.2!AL31</f>
        <v>1</v>
      </c>
      <c r="H13" s="311">
        <v>8</v>
      </c>
      <c r="I13" s="353" t="s">
        <v>2786</v>
      </c>
      <c r="J13" s="311">
        <v>33</v>
      </c>
      <c r="K13" s="317">
        <f>TBN20.1!AJ40</f>
        <v>13</v>
      </c>
      <c r="L13" s="321">
        <f>TBN20.1!AK40</f>
        <v>1</v>
      </c>
      <c r="M13" s="325">
        <f>TBN20.1!AL40</f>
        <v>1</v>
      </c>
      <c r="N13" s="311">
        <v>8</v>
      </c>
      <c r="O13" s="356" t="s">
        <v>2787</v>
      </c>
      <c r="P13" s="203">
        <v>19</v>
      </c>
      <c r="Q13" s="314">
        <f>XNK19.2!AJ26</f>
        <v>0</v>
      </c>
      <c r="R13" s="318">
        <f>XNK19.2!AK26</f>
        <v>18</v>
      </c>
      <c r="S13" s="322">
        <f>XNK19.2!AL26</f>
        <v>0</v>
      </c>
      <c r="T13" s="311">
        <v>8</v>
      </c>
      <c r="U13" s="309" t="s">
        <v>2785</v>
      </c>
      <c r="V13" s="203">
        <v>25</v>
      </c>
      <c r="W13" s="314">
        <f>PCMT19!AJ32</f>
        <v>4</v>
      </c>
      <c r="X13" s="318">
        <f>PCMT19!AK32</f>
        <v>4</v>
      </c>
      <c r="Y13" s="322">
        <f>PCMT19!AL32</f>
        <v>0</v>
      </c>
    </row>
    <row r="14" spans="2:25" s="303" customFormat="1" ht="21" customHeight="1">
      <c r="B14" s="300">
        <v>9</v>
      </c>
      <c r="C14" s="302" t="s">
        <v>2746</v>
      </c>
      <c r="D14" s="300">
        <v>35</v>
      </c>
      <c r="E14" s="315">
        <f>'CKĐL 20.1'!AJ42</f>
        <v>24</v>
      </c>
      <c r="F14" s="319">
        <f>'CKĐL 20.1'!AK42</f>
        <v>2</v>
      </c>
      <c r="G14" s="354">
        <f>'CKĐL 20.1'!AL42</f>
        <v>8</v>
      </c>
      <c r="H14" s="311">
        <v>9</v>
      </c>
      <c r="I14" s="353" t="s">
        <v>2789</v>
      </c>
      <c r="J14" s="311">
        <v>33</v>
      </c>
      <c r="K14" s="317">
        <f>TBN20.2!AJ40</f>
        <v>10</v>
      </c>
      <c r="L14" s="321">
        <f>TBN20.2!AK40</f>
        <v>5</v>
      </c>
      <c r="M14" s="325">
        <f>TBN20.2!AL40</f>
        <v>8</v>
      </c>
      <c r="N14" s="311">
        <v>9</v>
      </c>
      <c r="O14" s="353" t="s">
        <v>2763</v>
      </c>
      <c r="P14" s="311">
        <v>36</v>
      </c>
      <c r="Q14" s="315">
        <f>BHST20.1!AJ43</f>
        <v>18</v>
      </c>
      <c r="R14" s="319">
        <f>BHST20.1!AK43</f>
        <v>0</v>
      </c>
      <c r="S14" s="323">
        <f>BHST20.1!AL43</f>
        <v>5</v>
      </c>
      <c r="T14" s="311">
        <v>9</v>
      </c>
      <c r="U14" s="353" t="s">
        <v>2788</v>
      </c>
      <c r="V14" s="311">
        <v>36</v>
      </c>
      <c r="W14" s="315">
        <f>'THUD 20.2'!AJ43</f>
        <v>6</v>
      </c>
      <c r="X14" s="319">
        <f>'THUD 20.2'!AK43</f>
        <v>5</v>
      </c>
      <c r="Y14" s="323">
        <f>'THUD 20.2'!AL43</f>
        <v>0</v>
      </c>
    </row>
    <row r="15" spans="2:25" s="303" customFormat="1" ht="21" customHeight="1">
      <c r="B15" s="300">
        <v>10</v>
      </c>
      <c r="C15" s="302" t="s">
        <v>2750</v>
      </c>
      <c r="D15" s="300">
        <v>33</v>
      </c>
      <c r="E15" s="315">
        <f>CKĐL20.2!AJ40</f>
        <v>24</v>
      </c>
      <c r="F15" s="319">
        <f>CKĐL20.2!AK40</f>
        <v>6</v>
      </c>
      <c r="G15" s="354">
        <f>CKĐL20.2!AL40</f>
        <v>5</v>
      </c>
      <c r="H15" s="311">
        <v>10</v>
      </c>
      <c r="I15" s="353" t="s">
        <v>2739</v>
      </c>
      <c r="J15" s="311">
        <v>36</v>
      </c>
      <c r="K15" s="317">
        <f>TBN20.3!AJ44</f>
        <v>6</v>
      </c>
      <c r="L15" s="321">
        <f>TBN20.3!AK44</f>
        <v>0</v>
      </c>
      <c r="M15" s="325">
        <f>TBN20.3!AL44</f>
        <v>0</v>
      </c>
      <c r="N15" s="311">
        <v>10</v>
      </c>
      <c r="O15" s="353" t="s">
        <v>2766</v>
      </c>
      <c r="P15" s="311">
        <v>39</v>
      </c>
      <c r="Q15" s="315">
        <f>BHST20.2!AJ46</f>
        <v>13</v>
      </c>
      <c r="R15" s="319">
        <f>BHST20.2!AK46</f>
        <v>3</v>
      </c>
      <c r="S15" s="323">
        <f>BHST20.2!AL46</f>
        <v>2</v>
      </c>
      <c r="T15" s="311">
        <v>10</v>
      </c>
      <c r="U15" s="353" t="s">
        <v>2738</v>
      </c>
      <c r="V15" s="311">
        <v>37</v>
      </c>
      <c r="W15" s="315">
        <f>THUD20.3!AJ44</f>
        <v>7</v>
      </c>
      <c r="X15" s="319">
        <f>THUD20.3!AK44</f>
        <v>6</v>
      </c>
      <c r="Y15" s="323">
        <f>THUD20.3!AL44</f>
        <v>4</v>
      </c>
    </row>
    <row r="16" spans="2:25" s="303" customFormat="1" ht="21" customHeight="1">
      <c r="B16" s="300">
        <v>11</v>
      </c>
      <c r="C16" s="302" t="s">
        <v>2755</v>
      </c>
      <c r="D16" s="300">
        <v>28</v>
      </c>
      <c r="E16" s="315">
        <f>'CKĐL 20.3'!AJ35</f>
        <v>0</v>
      </c>
      <c r="F16" s="319">
        <f>'CKĐL 20.3'!AK35</f>
        <v>14</v>
      </c>
      <c r="G16" s="354">
        <f>'CKĐL 20.3'!AL35</f>
        <v>1</v>
      </c>
      <c r="H16" s="311">
        <v>11</v>
      </c>
      <c r="I16" s="353" t="s">
        <v>2743</v>
      </c>
      <c r="J16" s="311">
        <v>25</v>
      </c>
      <c r="K16" s="317">
        <f>CSSD20.1!AJ32</f>
        <v>5</v>
      </c>
      <c r="L16" s="321">
        <f>CSSD20.1!AK32</f>
        <v>4</v>
      </c>
      <c r="M16" s="325">
        <f>CSSD20.1!AL32</f>
        <v>3</v>
      </c>
      <c r="N16" s="311">
        <v>11</v>
      </c>
      <c r="O16" s="353" t="s">
        <v>2770</v>
      </c>
      <c r="P16" s="311">
        <v>24</v>
      </c>
      <c r="Q16" s="315">
        <f>KTDN20.1!AJ31</f>
        <v>10</v>
      </c>
      <c r="R16" s="319">
        <f>KTDN20.1!AK31</f>
        <v>0</v>
      </c>
      <c r="S16" s="323">
        <f>KTDN20.1!AL31</f>
        <v>3</v>
      </c>
      <c r="T16" s="311">
        <v>11</v>
      </c>
      <c r="U16" s="353" t="s">
        <v>2751</v>
      </c>
      <c r="V16" s="311">
        <v>23</v>
      </c>
      <c r="W16" s="315">
        <f>PCMT20!AJ30</f>
        <v>18</v>
      </c>
      <c r="X16" s="319">
        <f>PCMT20!AK30</f>
        <v>0</v>
      </c>
      <c r="Y16" s="323">
        <f>PCMT20!AL30</f>
        <v>1</v>
      </c>
    </row>
    <row r="17" spans="1:25" s="303" customFormat="1" ht="21" customHeight="1">
      <c r="B17" s="300">
        <v>12</v>
      </c>
      <c r="C17" s="302" t="s">
        <v>2759</v>
      </c>
      <c r="D17" s="300">
        <v>34</v>
      </c>
      <c r="E17" s="315">
        <f>'CKĐL 20.4'!AJ41</f>
        <v>9</v>
      </c>
      <c r="F17" s="319">
        <f>'CKĐL 20.4'!AK41</f>
        <v>5</v>
      </c>
      <c r="G17" s="354">
        <f>'CKĐL 20.4'!AL41</f>
        <v>6</v>
      </c>
      <c r="H17" s="311">
        <v>12</v>
      </c>
      <c r="I17" s="353" t="s">
        <v>2747</v>
      </c>
      <c r="J17" s="311">
        <v>29</v>
      </c>
      <c r="K17" s="317">
        <f>CSSD20.2!AJ36</f>
        <v>1</v>
      </c>
      <c r="L17" s="321">
        <f>CSSD20.2!AK36</f>
        <v>4</v>
      </c>
      <c r="M17" s="325">
        <f>CSSD20.2!AL36</f>
        <v>0</v>
      </c>
      <c r="N17" s="311">
        <v>12</v>
      </c>
      <c r="O17" s="353" t="s">
        <v>2774</v>
      </c>
      <c r="P17" s="311">
        <v>24</v>
      </c>
      <c r="Q17" s="315">
        <f>KTDN20.2!AJ31</f>
        <v>2</v>
      </c>
      <c r="R17" s="319">
        <f>KTDN20.2!AK31</f>
        <v>7</v>
      </c>
      <c r="S17" s="323">
        <f>KTDN20.2!AL31</f>
        <v>0</v>
      </c>
      <c r="T17" s="311">
        <v>12</v>
      </c>
      <c r="U17" s="353" t="s">
        <v>2756</v>
      </c>
      <c r="V17" s="311">
        <v>32</v>
      </c>
      <c r="W17" s="315">
        <f>'TQW20'!AJ39</f>
        <v>11</v>
      </c>
      <c r="X17" s="319">
        <f>'TQW20'!AK39</f>
        <v>4</v>
      </c>
      <c r="Y17" s="323">
        <f>'TQW20'!AL39</f>
        <v>2</v>
      </c>
    </row>
    <row r="18" spans="1:25" s="303" customFormat="1" ht="21" customHeight="1">
      <c r="B18" s="392" t="s">
        <v>2793</v>
      </c>
      <c r="C18" s="392"/>
      <c r="D18" s="392"/>
      <c r="E18" s="392"/>
      <c r="F18" s="392"/>
      <c r="G18" s="392"/>
      <c r="H18" s="311">
        <v>13</v>
      </c>
      <c r="I18" s="353" t="s">
        <v>2752</v>
      </c>
      <c r="J18" s="311">
        <v>26</v>
      </c>
      <c r="K18" s="317">
        <f>CSSD20.3!AJ37</f>
        <v>1</v>
      </c>
      <c r="L18" s="321">
        <f>CSSD20.3!AK37</f>
        <v>1</v>
      </c>
      <c r="M18" s="325">
        <f>CSSD20.3!AL37</f>
        <v>0</v>
      </c>
      <c r="N18" s="311">
        <v>13</v>
      </c>
      <c r="O18" s="353" t="s">
        <v>2778</v>
      </c>
      <c r="P18" s="311">
        <v>26</v>
      </c>
      <c r="Q18" s="315">
        <f>TCNH20!AJ33</f>
        <v>0</v>
      </c>
      <c r="R18" s="319">
        <f>TCNH20!AK33</f>
        <v>0</v>
      </c>
      <c r="S18" s="323">
        <f>TCNH20!AL33</f>
        <v>0</v>
      </c>
      <c r="T18" s="311">
        <v>13</v>
      </c>
      <c r="U18" s="353" t="s">
        <v>2760</v>
      </c>
      <c r="V18" s="311">
        <v>19</v>
      </c>
      <c r="W18" s="315">
        <f>CĐT20!AJ26</f>
        <v>0</v>
      </c>
      <c r="X18" s="319">
        <f>CĐT20!AK26</f>
        <v>2</v>
      </c>
      <c r="Y18" s="323">
        <f>CĐT20!AL26</f>
        <v>1</v>
      </c>
    </row>
    <row r="19" spans="1:25" s="303" customFormat="1" ht="21" customHeight="1">
      <c r="B19" s="360" t="str">
        <f>"Tổng HS vắng không phép "&amp;SUM(E6:E17)+SUM(E12:E17)</f>
        <v>Tổng HS vắng không phép 186</v>
      </c>
      <c r="C19" s="361"/>
      <c r="D19" s="361"/>
      <c r="E19" s="361"/>
      <c r="F19" s="361"/>
      <c r="G19" s="362"/>
      <c r="H19" s="417" t="s">
        <v>2796</v>
      </c>
      <c r="I19" s="417"/>
      <c r="J19" s="417"/>
      <c r="K19" s="417"/>
      <c r="L19" s="417"/>
      <c r="M19" s="417"/>
      <c r="N19" s="311">
        <v>14</v>
      </c>
      <c r="O19" s="353" t="s">
        <v>2782</v>
      </c>
      <c r="P19" s="311">
        <v>39</v>
      </c>
      <c r="Q19" s="315">
        <f>'LGT20'!AJ46</f>
        <v>0</v>
      </c>
      <c r="R19" s="319">
        <f>'LGT20'!AK46</f>
        <v>9</v>
      </c>
      <c r="S19" s="323">
        <f>'LGT20'!AL46</f>
        <v>20</v>
      </c>
      <c r="T19" s="311">
        <v>14</v>
      </c>
      <c r="U19" s="353" t="s">
        <v>2764</v>
      </c>
      <c r="V19" s="311">
        <v>33</v>
      </c>
      <c r="W19" s="315">
        <f>'TKĐH 20.1'!AJ40</f>
        <v>19</v>
      </c>
      <c r="X19" s="319">
        <f>'TKĐH 20.1'!AK40</f>
        <v>5</v>
      </c>
      <c r="Y19" s="323">
        <f>'TKĐH 20.1'!AL40</f>
        <v>1</v>
      </c>
    </row>
    <row r="20" spans="1:25" s="303" customFormat="1" ht="21" customHeight="1">
      <c r="B20" s="363" t="str">
        <f>"Tổng HS vắng có phép "&amp;SUM(F6:F17)+SUM(F12:F17)</f>
        <v>Tổng HS vắng có phép 65</v>
      </c>
      <c r="C20" s="364"/>
      <c r="D20" s="364"/>
      <c r="E20" s="364"/>
      <c r="F20" s="364"/>
      <c r="G20" s="365"/>
      <c r="H20" s="360" t="str">
        <f>"Tổng HS vắng không phép " &amp;SUM(K6:K18)</f>
        <v>Tổng HS vắng không phép 93</v>
      </c>
      <c r="I20" s="361"/>
      <c r="J20" s="361"/>
      <c r="K20" s="361"/>
      <c r="L20" s="361"/>
      <c r="M20" s="362"/>
      <c r="N20" s="392" t="s">
        <v>2794</v>
      </c>
      <c r="O20" s="392"/>
      <c r="P20" s="392"/>
      <c r="Q20" s="392"/>
      <c r="R20" s="392"/>
      <c r="S20" s="392"/>
      <c r="T20" s="311">
        <v>15</v>
      </c>
      <c r="U20" s="353" t="s">
        <v>2767</v>
      </c>
      <c r="V20" s="311">
        <v>27</v>
      </c>
      <c r="W20" s="315">
        <f>'TKĐH 20.2'!AJ34</f>
        <v>14</v>
      </c>
      <c r="X20" s="319">
        <f>'TKĐH 20.2'!AK34</f>
        <v>0</v>
      </c>
      <c r="Y20" s="323">
        <f>'TKĐH 20.2'!AL34</f>
        <v>0</v>
      </c>
    </row>
    <row r="21" spans="1:25" s="303" customFormat="1" ht="21" customHeight="1">
      <c r="B21" s="399" t="str">
        <f>"Tổng HS đi học trễ "&amp;SUM(G6:G11)+SUM(G6:G17)</f>
        <v>Tổng HS đi học trễ 43</v>
      </c>
      <c r="C21" s="400"/>
      <c r="D21" s="400"/>
      <c r="E21" s="400"/>
      <c r="F21" s="400"/>
      <c r="G21" s="401"/>
      <c r="H21" s="363" t="str">
        <f>"Tổng HS vắng có phép " &amp;SUM(L6:L18)</f>
        <v>Tổng HS vắng có phép 32</v>
      </c>
      <c r="I21" s="364"/>
      <c r="J21" s="364"/>
      <c r="K21" s="364"/>
      <c r="L21" s="364"/>
      <c r="M21" s="365"/>
      <c r="N21" s="408" t="s">
        <v>2808</v>
      </c>
      <c r="O21" s="409"/>
      <c r="P21" s="409"/>
      <c r="Q21" s="409"/>
      <c r="R21" s="410">
        <f>SUM(Q6:Q19)</f>
        <v>76</v>
      </c>
      <c r="S21" s="411"/>
      <c r="T21" s="311">
        <v>16</v>
      </c>
      <c r="U21" s="353" t="s">
        <v>2771</v>
      </c>
      <c r="V21" s="311">
        <v>30</v>
      </c>
      <c r="W21" s="317">
        <f>TKĐH20.3!AJ37</f>
        <v>7</v>
      </c>
      <c r="X21" s="321">
        <f>TKĐH20.3!AK37</f>
        <v>0</v>
      </c>
      <c r="Y21" s="325">
        <f>TKĐH20.3!AL37</f>
        <v>5</v>
      </c>
    </row>
    <row r="22" spans="1:25" s="305" customFormat="1" ht="19.5">
      <c r="H22" s="418" t="str">
        <f>"Tổng HS đi học trễ " &amp;SUM(M6:M18)</f>
        <v>Tổng HS đi học trễ 29</v>
      </c>
      <c r="I22" s="419"/>
      <c r="J22" s="419"/>
      <c r="K22" s="419"/>
      <c r="L22" s="419"/>
      <c r="M22" s="546"/>
      <c r="N22" s="397" t="str">
        <f>"Tổng HS vắng có phép "&amp;SUM(R6:R19)</f>
        <v>Tổng HS vắng có phép 74</v>
      </c>
      <c r="O22" s="397"/>
      <c r="P22" s="397"/>
      <c r="Q22" s="397"/>
      <c r="R22" s="397"/>
      <c r="S22" s="397"/>
      <c r="T22" s="417" t="s">
        <v>2795</v>
      </c>
      <c r="U22" s="417"/>
      <c r="V22" s="417"/>
      <c r="W22" s="417"/>
      <c r="X22" s="417"/>
      <c r="Y22" s="417"/>
    </row>
    <row r="23" spans="1:25" s="328" customFormat="1" ht="23.25">
      <c r="A23" s="357"/>
      <c r="B23" s="543" t="str">
        <f>"Tổng số buổi học sinh vắng học không phép trong tháng 01: " &amp;SUM(E6:E17)+SUM(K6:K18)+SUM(Q6:Q19)+SUM(W6:W21)</f>
        <v>Tổng số buổi học sinh vắng học không phép trong tháng 01: 422</v>
      </c>
      <c r="C23" s="543"/>
      <c r="D23" s="543"/>
      <c r="E23" s="543"/>
      <c r="F23" s="543"/>
      <c r="G23" s="543"/>
      <c r="H23" s="543"/>
      <c r="I23" s="543"/>
      <c r="J23" s="543"/>
      <c r="K23" s="543"/>
      <c r="L23" s="543"/>
      <c r="M23" s="543"/>
      <c r="N23" s="401" t="str">
        <f>"Tổng HS đi học trễ "&amp;SUM(S6:S19)</f>
        <v>Tổng HS đi học trễ 38</v>
      </c>
      <c r="O23" s="398"/>
      <c r="P23" s="398"/>
      <c r="Q23" s="398"/>
      <c r="R23" s="398"/>
      <c r="S23" s="398"/>
      <c r="T23" s="360" t="str">
        <f>"Tổng HS vắng không phép "&amp; SUM(W6:W21)</f>
        <v>Tổng HS vắng không phép 142</v>
      </c>
      <c r="U23" s="361"/>
      <c r="V23" s="361"/>
      <c r="W23" s="361"/>
      <c r="X23" s="361"/>
      <c r="Y23" s="362"/>
    </row>
    <row r="24" spans="1:25" ht="20.25">
      <c r="D24" s="541" t="str">
        <f>"Tổng số buổi học sinh vắng học có phép trong tháng 01: " &amp;SUM(F6:F17)+SUM(L6:L18)+SUM(R6:R19)+SUM(X6:X21)</f>
        <v>Tổng số buổi học sinh vắng học có phép trong tháng 01: 172</v>
      </c>
      <c r="E24" s="542"/>
      <c r="F24" s="542"/>
      <c r="G24" s="542"/>
      <c r="H24" s="542"/>
      <c r="I24" s="542"/>
      <c r="J24" s="542"/>
      <c r="K24" s="542"/>
      <c r="L24" s="542"/>
      <c r="M24" s="542"/>
      <c r="N24" s="542"/>
      <c r="O24" s="542"/>
      <c r="T24" s="363" t="str">
        <f>"Tổng HS vắng có phép "&amp; SUM(X6:X21)</f>
        <v>Tổng HS vắng có phép 30</v>
      </c>
      <c r="U24" s="364"/>
      <c r="V24" s="364"/>
      <c r="W24" s="364"/>
      <c r="X24" s="364"/>
      <c r="Y24" s="365"/>
    </row>
    <row r="25" spans="1:25" ht="20.25">
      <c r="G25" s="544" t="str">
        <f>"Tổng số buổi học sinh đi học trễ trong tháng 01: " &amp;SUM(G6:G17)+SUM(L6:M18)+SUM(S6:S19)+SUM(Y6:Y21)</f>
        <v>Tổng số buổi học sinh đi học trễ trong tháng 01: 163</v>
      </c>
      <c r="H25" s="545"/>
      <c r="I25" s="545"/>
      <c r="J25" s="545"/>
      <c r="K25" s="545"/>
      <c r="L25" s="545"/>
      <c r="M25" s="545"/>
      <c r="N25" s="545"/>
      <c r="O25" s="545"/>
      <c r="P25" s="545"/>
      <c r="Q25" s="545"/>
      <c r="R25" s="545"/>
      <c r="T25" s="399" t="str">
        <f>"Tổng HS đi học trễ "&amp; SUM(Y6:Y21)</f>
        <v>Tổng HS đi học trễ 31</v>
      </c>
      <c r="U25" s="400"/>
      <c r="V25" s="400"/>
      <c r="W25" s="400"/>
      <c r="X25" s="400"/>
      <c r="Y25" s="401"/>
    </row>
    <row r="27" spans="1:25">
      <c r="C27" s="297"/>
      <c r="D27" s="297"/>
      <c r="E27" s="297"/>
      <c r="F27" s="297"/>
      <c r="G27" s="297"/>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7"/>
  <sheetViews>
    <sheetView topLeftCell="C9" zoomScale="98" zoomScaleNormal="98" workbookViewId="0">
      <selection activeCell="K14" sqref="K14"/>
    </sheetView>
  </sheetViews>
  <sheetFormatPr defaultRowHeight="12"/>
  <cols>
    <col min="1" max="1" width="6.5" customWidth="1"/>
    <col min="2" max="2" width="19.125" customWidth="1"/>
    <col min="3" max="3" width="26" customWidth="1"/>
    <col min="4" max="4" width="10.375" customWidth="1"/>
    <col min="5" max="35" width="4" customWidth="1"/>
    <col min="36" max="38" width="6.375" customWidth="1"/>
  </cols>
  <sheetData>
    <row r="1" spans="1:38" s="24" customFormat="1"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s="24" customFormat="1"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s="24" customFormat="1" ht="31.5" customHeight="1">
      <c r="A3" s="433" t="s">
        <v>899</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0</v>
      </c>
      <c r="AK12" s="335">
        <f t="shared" si="3"/>
        <v>0</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t="s">
        <v>8</v>
      </c>
      <c r="L14" s="101"/>
      <c r="M14" s="100"/>
      <c r="N14" s="100"/>
      <c r="O14" s="101"/>
      <c r="P14" s="101"/>
      <c r="Q14" s="101"/>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1</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0</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c r="R18" s="96"/>
      <c r="S18" s="96"/>
      <c r="T18" s="96"/>
      <c r="U18" s="95"/>
      <c r="V18" s="95"/>
      <c r="W18" s="96"/>
      <c r="X18" s="95"/>
      <c r="Y18" s="96"/>
      <c r="Z18" s="96"/>
      <c r="AA18" s="96"/>
      <c r="AB18" s="95"/>
      <c r="AC18" s="96"/>
      <c r="AD18" s="96"/>
      <c r="AE18" s="96"/>
      <c r="AF18" s="96"/>
      <c r="AG18" s="96"/>
      <c r="AH18" s="96"/>
      <c r="AI18" s="96"/>
      <c r="AJ18" s="19">
        <f t="shared" si="2"/>
        <v>0</v>
      </c>
      <c r="AK18" s="335">
        <f t="shared" si="3"/>
        <v>0</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t="s">
        <v>7</v>
      </c>
      <c r="K22" s="96"/>
      <c r="L22" s="96"/>
      <c r="M22" s="100"/>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1</v>
      </c>
      <c r="AL22" s="335">
        <f t="shared" si="4"/>
        <v>0</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50" t="s">
        <v>2799</v>
      </c>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2"/>
      <c r="AJ25" s="19">
        <f t="shared" si="2"/>
        <v>0</v>
      </c>
      <c r="AK25" s="335">
        <f t="shared" si="3"/>
        <v>0</v>
      </c>
      <c r="AL25" s="335">
        <f t="shared" si="4"/>
        <v>0</v>
      </c>
    </row>
    <row r="26" spans="1:39" s="259" customFormat="1" ht="21" customHeight="1">
      <c r="A26" s="449" t="s">
        <v>10</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2">
        <f>SUM(AJ7:AJ24)</f>
        <v>0</v>
      </c>
      <c r="AK26" s="42">
        <f>SUM(AK7:AK24)</f>
        <v>2</v>
      </c>
      <c r="AL26" s="42">
        <f>SUM(AL7:AL24)</f>
        <v>1</v>
      </c>
    </row>
    <row r="27" spans="1:39" s="25" customFormat="1" ht="21" customHeight="1">
      <c r="A27" s="437" t="s">
        <v>2804</v>
      </c>
      <c r="B27" s="438"/>
      <c r="C27" s="438"/>
      <c r="D27" s="438"/>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9"/>
      <c r="AM27" s="338"/>
    </row>
  </sheetData>
  <mergeCells count="18">
    <mergeCell ref="M4:N4"/>
    <mergeCell ref="O4:Q4"/>
    <mergeCell ref="A26:AI26"/>
    <mergeCell ref="E25:AI25"/>
    <mergeCell ref="A27:AL27"/>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24 E25">
    <cfRule type="expression" dxfId="164"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topLeftCell="A3" zoomScale="85" zoomScaleNormal="85" workbookViewId="0">
      <selection activeCell="K21" sqref="K21"/>
    </sheetView>
  </sheetViews>
  <sheetFormatPr defaultColWidth="9.375" defaultRowHeight="15.75"/>
  <cols>
    <col min="1" max="1" width="8.625" style="24" customWidth="1"/>
    <col min="2" max="2" width="17.875" style="24" customWidth="1"/>
    <col min="3" max="3" width="24.375" style="24" customWidth="1"/>
    <col min="4" max="4" width="9.5" style="24" customWidth="1"/>
    <col min="5" max="35" width="4" style="24" customWidth="1"/>
    <col min="36" max="36" width="4.625" style="24" bestFit="1" customWidth="1"/>
    <col min="37" max="37" width="4" style="24" bestFit="1" customWidth="1"/>
    <col min="38" max="38" width="3.875" style="24" bestFit="1" customWidth="1"/>
    <col min="39" max="16384" width="9.375" style="24"/>
  </cols>
  <sheetData>
    <row r="1" spans="1:38"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ht="31.5" customHeight="1">
      <c r="A3" s="433" t="s">
        <v>900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ht="21" customHeight="1">
      <c r="A7" s="5">
        <v>1</v>
      </c>
      <c r="B7" s="79" t="s">
        <v>769</v>
      </c>
      <c r="C7" s="80" t="s">
        <v>770</v>
      </c>
      <c r="D7" s="81" t="s">
        <v>37</v>
      </c>
      <c r="E7" s="105"/>
      <c r="F7" s="100" t="s">
        <v>6</v>
      </c>
      <c r="G7" s="99"/>
      <c r="H7" s="100" t="s">
        <v>6</v>
      </c>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2</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0</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0</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1</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1</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c r="T19" s="96"/>
      <c r="U19" s="95"/>
      <c r="V19" s="95"/>
      <c r="W19" s="96"/>
      <c r="X19" s="95"/>
      <c r="Y19" s="96"/>
      <c r="Z19" s="96"/>
      <c r="AA19" s="96"/>
      <c r="AB19" s="95"/>
      <c r="AC19" s="96"/>
      <c r="AD19" s="96"/>
      <c r="AE19" s="96"/>
      <c r="AF19" s="96"/>
      <c r="AG19" s="96"/>
      <c r="AH19" s="96"/>
      <c r="AI19" s="96"/>
      <c r="AJ19" s="19">
        <f t="shared" si="2"/>
        <v>2</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t="s">
        <v>6</v>
      </c>
      <c r="J21" s="96"/>
      <c r="K21" s="96" t="s">
        <v>6</v>
      </c>
      <c r="L21" s="96"/>
      <c r="M21" s="95"/>
      <c r="N21" s="95"/>
      <c r="O21" s="96"/>
      <c r="P21" s="96"/>
      <c r="Q21" s="96"/>
      <c r="R21" s="96"/>
      <c r="S21" s="96"/>
      <c r="T21" s="96"/>
      <c r="U21" s="95"/>
      <c r="V21" s="95"/>
      <c r="W21" s="96"/>
      <c r="X21" s="95"/>
      <c r="Y21" s="96"/>
      <c r="Z21" s="96"/>
      <c r="AA21" s="96"/>
      <c r="AB21" s="95"/>
      <c r="AC21" s="96"/>
      <c r="AD21" s="96"/>
      <c r="AE21" s="96"/>
      <c r="AF21" s="96"/>
      <c r="AG21" s="96"/>
      <c r="AH21" s="96"/>
      <c r="AI21" s="96"/>
      <c r="AJ21" s="19">
        <f t="shared" si="2"/>
        <v>4</v>
      </c>
      <c r="AK21" s="335">
        <f t="shared" si="3"/>
        <v>0</v>
      </c>
      <c r="AL21" s="335">
        <f t="shared" si="4"/>
        <v>0</v>
      </c>
    </row>
    <row r="22" spans="1:41" s="25" customFormat="1" ht="21" customHeight="1">
      <c r="A22" s="5">
        <v>16</v>
      </c>
      <c r="B22" s="79" t="s">
        <v>789</v>
      </c>
      <c r="C22" s="80" t="s">
        <v>88</v>
      </c>
      <c r="D22" s="81" t="s">
        <v>78</v>
      </c>
      <c r="E22" s="94"/>
      <c r="F22" s="95"/>
      <c r="G22" s="96"/>
      <c r="H22" s="95"/>
      <c r="I22" s="96" t="s">
        <v>8</v>
      </c>
      <c r="J22" s="96"/>
      <c r="K22" s="96"/>
      <c r="L22" s="96"/>
      <c r="M22" s="95"/>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1</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c r="R25" s="96"/>
      <c r="S25" s="96"/>
      <c r="T25" s="96"/>
      <c r="U25" s="95"/>
      <c r="V25" s="95"/>
      <c r="W25" s="96"/>
      <c r="X25" s="95"/>
      <c r="Y25" s="96"/>
      <c r="Z25" s="96"/>
      <c r="AA25" s="96"/>
      <c r="AB25" s="95"/>
      <c r="AC25" s="96"/>
      <c r="AD25" s="96"/>
      <c r="AE25" s="96"/>
      <c r="AF25" s="96"/>
      <c r="AG25" s="96"/>
      <c r="AH25" s="96"/>
      <c r="AI25" s="96"/>
      <c r="AJ25" s="19">
        <f t="shared" si="2"/>
        <v>1</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c r="R26" s="96"/>
      <c r="S26" s="96"/>
      <c r="T26" s="96"/>
      <c r="U26" s="95"/>
      <c r="V26" s="95"/>
      <c r="W26" s="96"/>
      <c r="X26" s="95"/>
      <c r="Y26" s="96"/>
      <c r="Z26" s="96"/>
      <c r="AA26" s="96"/>
      <c r="AB26" s="95"/>
      <c r="AC26" s="96"/>
      <c r="AD26" s="96"/>
      <c r="AE26" s="96"/>
      <c r="AF26" s="96"/>
      <c r="AG26" s="96"/>
      <c r="AH26" s="96"/>
      <c r="AI26" s="96"/>
      <c r="AJ26" s="19">
        <f t="shared" si="2"/>
        <v>1</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c r="R27" s="99"/>
      <c r="S27" s="99"/>
      <c r="T27" s="99"/>
      <c r="U27" s="100"/>
      <c r="V27" s="100"/>
      <c r="W27" s="99"/>
      <c r="X27" s="100"/>
      <c r="Y27" s="99"/>
      <c r="Z27" s="99"/>
      <c r="AA27" s="99"/>
      <c r="AB27" s="100"/>
      <c r="AC27" s="99"/>
      <c r="AD27" s="99"/>
      <c r="AE27" s="99"/>
      <c r="AF27" s="99"/>
      <c r="AG27" s="99"/>
      <c r="AH27" s="99"/>
      <c r="AI27" s="99"/>
      <c r="AJ27" s="19">
        <f t="shared" si="2"/>
        <v>0</v>
      </c>
      <c r="AK27" s="335">
        <f t="shared" si="3"/>
        <v>0</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c r="Q28" s="107"/>
      <c r="R28" s="107"/>
      <c r="S28" s="107"/>
      <c r="T28" s="107"/>
      <c r="U28" s="100"/>
      <c r="V28" s="100"/>
      <c r="W28" s="107"/>
      <c r="X28" s="100"/>
      <c r="Y28" s="107"/>
      <c r="Z28" s="107"/>
      <c r="AA28" s="107"/>
      <c r="AB28" s="100"/>
      <c r="AC28" s="107"/>
      <c r="AD28" s="107"/>
      <c r="AE28" s="107"/>
      <c r="AF28" s="107"/>
      <c r="AG28" s="107"/>
      <c r="AH28" s="107"/>
      <c r="AI28" s="107"/>
      <c r="AJ28" s="19">
        <f t="shared" si="2"/>
        <v>0</v>
      </c>
      <c r="AK28" s="335">
        <f t="shared" si="3"/>
        <v>0</v>
      </c>
      <c r="AL28" s="335">
        <f t="shared" si="4"/>
        <v>0</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c r="U29" s="100"/>
      <c r="V29" s="100"/>
      <c r="W29" s="99"/>
      <c r="X29" s="100"/>
      <c r="Y29" s="99"/>
      <c r="Z29" s="99"/>
      <c r="AA29" s="99"/>
      <c r="AB29" s="100"/>
      <c r="AC29" s="99"/>
      <c r="AD29" s="99"/>
      <c r="AE29" s="99"/>
      <c r="AF29" s="99"/>
      <c r="AG29" s="99"/>
      <c r="AH29" s="99"/>
      <c r="AI29" s="99"/>
      <c r="AJ29" s="19">
        <f t="shared" si="2"/>
        <v>0</v>
      </c>
      <c r="AK29" s="335">
        <f t="shared" si="3"/>
        <v>0</v>
      </c>
      <c r="AL29" s="335">
        <f t="shared" si="4"/>
        <v>0</v>
      </c>
      <c r="AM29" s="24"/>
      <c r="AN29" s="24"/>
      <c r="AO29" s="24"/>
    </row>
    <row r="30" spans="1:41" s="259" customFormat="1" ht="21" customHeight="1">
      <c r="A30" s="449" t="s">
        <v>10</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345">
        <f>SUM(AJ7:AJ29)</f>
        <v>18</v>
      </c>
      <c r="AK30" s="345">
        <f>SUM(AK7:AK29)</f>
        <v>0</v>
      </c>
      <c r="AL30" s="345">
        <f>SUM(AL7:AL29)</f>
        <v>1</v>
      </c>
    </row>
    <row r="31" spans="1:41" s="25" customFormat="1" ht="21" customHeight="1">
      <c r="A31" s="437" t="s">
        <v>2804</v>
      </c>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9"/>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0"/>
      <c r="D33" s="440"/>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40"/>
      <c r="D34" s="440"/>
      <c r="E34" s="440"/>
      <c r="F34" s="440"/>
      <c r="G34" s="440"/>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0"/>
      <c r="D35" s="440"/>
      <c r="E35" s="440"/>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0"/>
      <c r="D36" s="440"/>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31:AL31"/>
    <mergeCell ref="C35:E35"/>
    <mergeCell ref="C36:D36"/>
    <mergeCell ref="C34:G34"/>
    <mergeCell ref="C33:D33"/>
    <mergeCell ref="A30:AI30"/>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29">
    <cfRule type="expression" dxfId="161" priority="1">
      <formula>IF(E$6="CN",1,0)</formula>
    </cfRule>
    <cfRule type="expression" dxfId="160"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topLeftCell="A2" zoomScaleNormal="100" workbookViewId="0">
      <selection activeCell="N12" sqref="N12"/>
    </sheetView>
  </sheetViews>
  <sheetFormatPr defaultColWidth="9.375" defaultRowHeight="15.75"/>
  <cols>
    <col min="1" max="1" width="7.625" style="24" customWidth="1"/>
    <col min="2" max="2" width="17.375" style="24" customWidth="1"/>
    <col min="3" max="3" width="25.625" style="24" customWidth="1"/>
    <col min="4" max="4" width="10.625" style="24" customWidth="1"/>
    <col min="5" max="35" width="4" style="24" customWidth="1"/>
    <col min="36" max="38" width="6" style="24" customWidth="1"/>
    <col min="39" max="16384" width="9.375" style="24"/>
  </cols>
  <sheetData>
    <row r="1" spans="1:38"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ht="31.5" customHeight="1">
      <c r="A3" s="433" t="s">
        <v>901</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t="s">
        <v>7</v>
      </c>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1</v>
      </c>
      <c r="AL10" s="335">
        <f t="shared" si="4"/>
        <v>0</v>
      </c>
    </row>
    <row r="11" spans="1:38" s="25" customFormat="1" ht="21" customHeight="1">
      <c r="A11" s="34">
        <v>5</v>
      </c>
      <c r="B11" s="39" t="s">
        <v>850</v>
      </c>
      <c r="C11" s="40" t="s">
        <v>851</v>
      </c>
      <c r="D11" s="41" t="s">
        <v>852</v>
      </c>
      <c r="E11" s="110"/>
      <c r="F11" s="110"/>
      <c r="G11" s="110"/>
      <c r="H11" s="110"/>
      <c r="I11" s="110"/>
      <c r="J11" s="111"/>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35">
        <f t="shared" si="3"/>
        <v>0</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1</v>
      </c>
      <c r="AK12" s="335">
        <f t="shared" si="3"/>
        <v>0</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t="s">
        <v>2806</v>
      </c>
      <c r="J16" s="111"/>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4</v>
      </c>
      <c r="AK16" s="335">
        <f t="shared" si="3"/>
        <v>0</v>
      </c>
      <c r="AL16" s="335">
        <f t="shared" si="4"/>
        <v>0</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5">
        <f t="shared" si="3"/>
        <v>0</v>
      </c>
      <c r="AL22" s="335">
        <f t="shared" si="4"/>
        <v>0</v>
      </c>
    </row>
    <row r="23" spans="1:38" s="25" customFormat="1" ht="21" customHeight="1">
      <c r="A23" s="34">
        <v>17</v>
      </c>
      <c r="B23" s="39" t="s">
        <v>622</v>
      </c>
      <c r="C23" s="40" t="s">
        <v>623</v>
      </c>
      <c r="D23" s="41" t="s">
        <v>62</v>
      </c>
      <c r="E23" s="110"/>
      <c r="F23" s="110" t="s">
        <v>2806</v>
      </c>
      <c r="G23" s="110"/>
      <c r="H23" s="110"/>
      <c r="I23" s="110" t="s">
        <v>6</v>
      </c>
      <c r="J23" s="111"/>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3</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t="s">
        <v>6</v>
      </c>
      <c r="J24" s="111"/>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3</v>
      </c>
      <c r="AK24" s="335">
        <f t="shared" si="3"/>
        <v>1</v>
      </c>
      <c r="AL24" s="335">
        <f t="shared" si="4"/>
        <v>0</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35">
        <f t="shared" si="3"/>
        <v>0</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t="s">
        <v>2806</v>
      </c>
      <c r="J30" s="111"/>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2</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t="s">
        <v>6</v>
      </c>
      <c r="J31" s="111"/>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9">
        <f t="shared" si="2"/>
        <v>3</v>
      </c>
      <c r="AK31" s="335">
        <f t="shared" si="3"/>
        <v>0</v>
      </c>
      <c r="AL31" s="335">
        <f t="shared" si="4"/>
        <v>0</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9">
        <f t="shared" si="2"/>
        <v>0</v>
      </c>
      <c r="AK32" s="335">
        <f t="shared" si="3"/>
        <v>0</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9">
        <f t="shared" si="2"/>
        <v>0</v>
      </c>
      <c r="AK33" s="335">
        <f t="shared" si="3"/>
        <v>0</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t="s">
        <v>6</v>
      </c>
      <c r="J36" s="111"/>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2</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53" t="s">
        <v>2799</v>
      </c>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5"/>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48" t="s">
        <v>10</v>
      </c>
      <c r="B40" s="448"/>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15">
        <f>SUM(AJ7:AJ38)</f>
        <v>19</v>
      </c>
      <c r="AK40" s="15">
        <f>SUM(AK7:AK38)</f>
        <v>5</v>
      </c>
      <c r="AL40" s="15">
        <f>SUM(AL7:AL38)</f>
        <v>1</v>
      </c>
    </row>
    <row r="41" spans="1:40" s="25" customFormat="1" ht="21" customHeight="1">
      <c r="A41" s="437" t="s">
        <v>2804</v>
      </c>
      <c r="B41" s="438"/>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9"/>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40"/>
      <c r="D91" s="44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40"/>
      <c r="D92" s="440"/>
      <c r="E92" s="440"/>
      <c r="F92" s="440"/>
      <c r="G92" s="44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40"/>
      <c r="D93" s="440"/>
      <c r="E93" s="44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40"/>
      <c r="D94" s="440"/>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E39:AI39"/>
    <mergeCell ref="C93:E93"/>
    <mergeCell ref="C94:D94"/>
    <mergeCell ref="C92:G92"/>
    <mergeCell ref="C91:D91"/>
    <mergeCell ref="A40:AI40"/>
    <mergeCell ref="A41:AL4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15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topLeftCell="A13" zoomScaleNormal="100" workbookViewId="0">
      <selection activeCell="J23" sqref="J23"/>
    </sheetView>
  </sheetViews>
  <sheetFormatPr defaultRowHeight="12"/>
  <cols>
    <col min="1" max="1" width="7.625" customWidth="1"/>
    <col min="2" max="2" width="19.375" customWidth="1"/>
    <col min="3" max="3" width="26.125" bestFit="1" customWidth="1"/>
    <col min="4" max="4" width="11" bestFit="1" customWidth="1"/>
    <col min="5" max="35" width="4" customWidth="1"/>
    <col min="36" max="38" width="5.375" customWidth="1"/>
  </cols>
  <sheetData>
    <row r="1" spans="1:38" s="24" customFormat="1" ht="23.1" customHeight="1">
      <c r="A1" s="422" t="s">
        <v>0</v>
      </c>
      <c r="B1" s="422"/>
      <c r="C1" s="422"/>
      <c r="D1" s="422"/>
      <c r="E1" s="422"/>
      <c r="F1" s="422"/>
      <c r="G1" s="422"/>
      <c r="H1" s="422"/>
      <c r="I1" s="422"/>
      <c r="J1" s="422"/>
      <c r="K1" s="422"/>
      <c r="L1" s="422"/>
      <c r="M1" s="422"/>
      <c r="N1" s="422"/>
      <c r="O1" s="422"/>
      <c r="P1" s="422"/>
      <c r="Q1" s="423" t="s">
        <v>1</v>
      </c>
      <c r="R1" s="423"/>
      <c r="S1" s="423"/>
      <c r="T1" s="423"/>
      <c r="U1" s="423"/>
      <c r="V1" s="423"/>
      <c r="W1" s="423"/>
      <c r="X1" s="423"/>
      <c r="Y1" s="423"/>
      <c r="Z1" s="423"/>
      <c r="AA1" s="423"/>
      <c r="AB1" s="423"/>
      <c r="AC1" s="423"/>
      <c r="AD1" s="423"/>
      <c r="AE1" s="423"/>
      <c r="AF1" s="423"/>
      <c r="AG1" s="423"/>
      <c r="AH1" s="423"/>
      <c r="AI1" s="423"/>
      <c r="AJ1" s="423"/>
      <c r="AK1" s="423"/>
      <c r="AL1" s="423"/>
    </row>
    <row r="2" spans="1:38" s="24" customFormat="1" ht="23.1" customHeight="1">
      <c r="A2" s="423" t="s">
        <v>894</v>
      </c>
      <c r="B2" s="423"/>
      <c r="C2" s="423"/>
      <c r="D2" s="423"/>
      <c r="E2" s="423"/>
      <c r="F2" s="423"/>
      <c r="G2" s="423"/>
      <c r="H2" s="423"/>
      <c r="I2" s="423"/>
      <c r="J2" s="423"/>
      <c r="K2" s="423"/>
      <c r="L2" s="423"/>
      <c r="M2" s="423"/>
      <c r="N2" s="423"/>
      <c r="O2" s="423"/>
      <c r="P2" s="423"/>
      <c r="Q2" s="423" t="s">
        <v>2</v>
      </c>
      <c r="R2" s="423"/>
      <c r="S2" s="423"/>
      <c r="T2" s="423"/>
      <c r="U2" s="423"/>
      <c r="V2" s="423"/>
      <c r="W2" s="423"/>
      <c r="X2" s="423"/>
      <c r="Y2" s="423"/>
      <c r="Z2" s="423"/>
      <c r="AA2" s="423"/>
      <c r="AB2" s="423"/>
      <c r="AC2" s="423"/>
      <c r="AD2" s="423"/>
      <c r="AE2" s="423"/>
      <c r="AF2" s="423"/>
      <c r="AG2" s="423"/>
      <c r="AH2" s="423"/>
      <c r="AI2" s="423"/>
      <c r="AJ2" s="423"/>
      <c r="AK2" s="423"/>
      <c r="AL2" s="423"/>
    </row>
    <row r="3" spans="1:38" s="24" customFormat="1" ht="31.5" customHeight="1">
      <c r="A3" s="433" t="s">
        <v>902</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row>
    <row r="4" spans="1:38" s="24" customFormat="1" ht="31.5" customHeight="1">
      <c r="B4" s="329"/>
      <c r="C4" s="329"/>
      <c r="D4" s="329"/>
      <c r="E4" s="329" t="s">
        <v>1778</v>
      </c>
      <c r="F4" s="329" t="s">
        <v>1778</v>
      </c>
      <c r="G4" s="329"/>
      <c r="H4" s="329"/>
      <c r="I4" s="441" t="s">
        <v>2797</v>
      </c>
      <c r="J4" s="441"/>
      <c r="K4" s="441"/>
      <c r="L4" s="441"/>
      <c r="M4" s="441">
        <v>1</v>
      </c>
      <c r="N4" s="441"/>
      <c r="O4" s="441" t="s">
        <v>2798</v>
      </c>
      <c r="P4" s="441"/>
      <c r="Q4" s="441"/>
      <c r="R4" s="441">
        <v>2021</v>
      </c>
      <c r="S4" s="441"/>
      <c r="T4" s="441"/>
      <c r="U4" s="329"/>
      <c r="V4" s="329"/>
      <c r="W4" s="329"/>
      <c r="X4" s="329"/>
      <c r="Y4" s="329"/>
      <c r="Z4" s="329"/>
      <c r="AA4" s="329"/>
      <c r="AB4" s="329"/>
      <c r="AC4" s="329"/>
      <c r="AD4" s="329"/>
      <c r="AE4" s="329"/>
      <c r="AF4" s="329"/>
      <c r="AG4" s="329"/>
      <c r="AH4" s="329"/>
      <c r="AI4" s="329"/>
      <c r="AJ4" s="329"/>
      <c r="AK4" s="329"/>
      <c r="AL4" s="329"/>
    </row>
    <row r="5" spans="1:38" s="25" customFormat="1" ht="21" customHeight="1">
      <c r="A5" s="428" t="s">
        <v>3</v>
      </c>
      <c r="B5" s="428" t="s">
        <v>4</v>
      </c>
      <c r="C5" s="424" t="s">
        <v>5</v>
      </c>
      <c r="D5" s="42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29"/>
      <c r="B6" s="429"/>
      <c r="C6" s="426"/>
      <c r="D6" s="42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203" t="s">
        <v>645</v>
      </c>
      <c r="C7" s="333" t="s">
        <v>646</v>
      </c>
      <c r="D7" s="334" t="s">
        <v>647</v>
      </c>
      <c r="E7" s="110"/>
      <c r="F7" s="110"/>
      <c r="G7" s="110"/>
      <c r="H7" s="110"/>
      <c r="I7" s="110"/>
      <c r="J7" s="111" t="s">
        <v>6</v>
      </c>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t="s">
        <v>6</v>
      </c>
      <c r="K8" s="110"/>
      <c r="L8" s="110"/>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1</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t="s">
        <v>6</v>
      </c>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1</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t="s">
        <v>6</v>
      </c>
      <c r="K10" s="110"/>
      <c r="L10" s="110"/>
      <c r="M10" s="112"/>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t="s">
        <v>6</v>
      </c>
      <c r="K11" s="110"/>
      <c r="L11" s="110"/>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1</v>
      </c>
      <c r="AK11" s="335">
        <f t="shared" si="3"/>
        <v>0</v>
      </c>
      <c r="AL11" s="335">
        <f t="shared" si="4"/>
        <v>0</v>
      </c>
    </row>
    <row r="12" spans="1:38" s="1" customFormat="1" ht="21" customHeight="1">
      <c r="A12" s="5">
        <v>6</v>
      </c>
      <c r="B12" s="203" t="s">
        <v>558</v>
      </c>
      <c r="C12" s="333" t="s">
        <v>559</v>
      </c>
      <c r="D12" s="334" t="s">
        <v>41</v>
      </c>
      <c r="E12" s="110"/>
      <c r="F12" s="110"/>
      <c r="G12" s="110"/>
      <c r="H12" s="110"/>
      <c r="I12" s="110"/>
      <c r="J12" s="111"/>
      <c r="K12" s="110"/>
      <c r="L12" s="110"/>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5">
        <f t="shared" si="3"/>
        <v>0</v>
      </c>
      <c r="AL12" s="335">
        <f t="shared" si="4"/>
        <v>0</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t="s">
        <v>6</v>
      </c>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t="s">
        <v>6</v>
      </c>
      <c r="K18" s="110"/>
      <c r="L18" s="110"/>
      <c r="M18" s="112"/>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1</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t="s">
        <v>6</v>
      </c>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t="s">
        <v>6</v>
      </c>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1</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t="s">
        <v>6</v>
      </c>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1</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t="s">
        <v>6</v>
      </c>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t="s">
        <v>6</v>
      </c>
      <c r="K28" s="110"/>
      <c r="L28" s="110"/>
      <c r="M28" s="112"/>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1</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t="s">
        <v>6</v>
      </c>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c r="P31" s="99"/>
      <c r="Q31" s="99"/>
      <c r="R31" s="99"/>
      <c r="S31" s="99"/>
      <c r="T31" s="99"/>
      <c r="U31" s="99"/>
      <c r="V31" s="99"/>
      <c r="W31" s="100"/>
      <c r="X31" s="100"/>
      <c r="Y31" s="100"/>
      <c r="Z31" s="99"/>
      <c r="AA31" s="100"/>
      <c r="AB31" s="99"/>
      <c r="AC31" s="100"/>
      <c r="AD31" s="99"/>
      <c r="AE31" s="99"/>
      <c r="AF31" s="99"/>
      <c r="AG31" s="99"/>
      <c r="AH31" s="99"/>
      <c r="AI31" s="99"/>
      <c r="AJ31" s="19">
        <f t="shared" si="2"/>
        <v>0</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t="s">
        <v>6</v>
      </c>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1</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48" t="s">
        <v>10</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114">
        <f>SUM(AJ7:AJ33)</f>
        <v>14</v>
      </c>
      <c r="AK34" s="114">
        <f>SUM(AK7:AK33)</f>
        <v>0</v>
      </c>
      <c r="AL34" s="114">
        <f>SUM(AL7:AL33)</f>
        <v>0</v>
      </c>
    </row>
    <row r="35" spans="1:39" s="25" customFormat="1" ht="21" customHeight="1">
      <c r="A35" s="437" t="s">
        <v>2804</v>
      </c>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9"/>
      <c r="AM35" s="338"/>
    </row>
    <row r="36" spans="1:39" ht="19.5">
      <c r="C36" s="440"/>
      <c r="D36" s="440"/>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40"/>
      <c r="D37" s="440"/>
      <c r="E37" s="440"/>
      <c r="F37" s="440"/>
      <c r="G37" s="440"/>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40"/>
      <c r="D38" s="440"/>
      <c r="E38" s="440"/>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40"/>
      <c r="D39" s="440"/>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9:D39"/>
    <mergeCell ref="C37:G37"/>
    <mergeCell ref="C36:D36"/>
    <mergeCell ref="C38:E38"/>
    <mergeCell ref="A34:AI34"/>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54"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t</cp:lastModifiedBy>
  <cp:lastPrinted>2020-11-10T05:06:36Z</cp:lastPrinted>
  <dcterms:created xsi:type="dcterms:W3CDTF">2001-09-21T17:17:00Z</dcterms:created>
  <dcterms:modified xsi:type="dcterms:W3CDTF">2021-01-07T07:14:43Z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