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5.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omments6.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omments7.xml" ContentType="application/vnd.openxmlformats-officedocument.spreadsheetml.comments+xml"/>
  <Override PartName="/xl/drawings/drawing17.xml" ContentType="application/vnd.openxmlformats-officedocument.drawing+xml"/>
  <Override PartName="/xl/comments8.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9.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omments10.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omments11.xml" ContentType="application/vnd.openxmlformats-officedocument.spreadsheetml.comments+xml"/>
  <Override PartName="/xl/drawings/drawing28.xml" ContentType="application/vnd.openxmlformats-officedocument.drawing+xml"/>
  <Override PartName="/xl/comments12.xml" ContentType="application/vnd.openxmlformats-officedocument.spreadsheetml.comments+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omments13.xml" ContentType="application/vnd.openxmlformats-officedocument.spreadsheetml.comments+xml"/>
  <Override PartName="/xl/drawings/drawing32.xml" ContentType="application/vnd.openxmlformats-officedocument.drawing+xml"/>
  <Override PartName="/xl/drawings/drawing33.xml" ContentType="application/vnd.openxmlformats-officedocument.drawing+xml"/>
  <Override PartName="/xl/comments14.xml" ContentType="application/vnd.openxmlformats-officedocument.spreadsheetml.comments+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comments15.xml" ContentType="application/vnd.openxmlformats-officedocument.spreadsheetml.comments+xml"/>
  <Override PartName="/xl/drawings/drawing42.xml" ContentType="application/vnd.openxmlformats-officedocument.drawing+xml"/>
  <Override PartName="/xl/comments16.xml" ContentType="application/vnd.openxmlformats-officedocument.spreadsheetml.comments+xml"/>
  <Override PartName="/xl/drawings/drawing43.xml" ContentType="application/vnd.openxmlformats-officedocument.drawing+xml"/>
  <Override PartName="/xl/comments17.xml" ContentType="application/vnd.openxmlformats-officedocument.spreadsheetml.comments+xml"/>
  <Override PartName="/xl/drawings/drawing44.xml" ContentType="application/vnd.openxmlformats-officedocument.drawing+xml"/>
  <Override PartName="/xl/drawings/drawing45.xml" ContentType="application/vnd.openxmlformats-officedocument.drawing+xml"/>
  <Override PartName="/xl/comments18.xml" ContentType="application/vnd.openxmlformats-officedocument.spreadsheetml.comments+xml"/>
  <Override PartName="/xl/drawings/drawing46.xml" ContentType="application/vnd.openxmlformats-officedocument.drawing+xml"/>
  <Override PartName="/xl/drawings/drawing47.xml" ContentType="application/vnd.openxmlformats-officedocument.drawing+xml"/>
  <Override PartName="/xl/comments19.xml" ContentType="application/vnd.openxmlformats-officedocument.spreadsheetml.comments+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comments20.xml" ContentType="application/vnd.openxmlformats-officedocument.spreadsheetml.comments+xml"/>
  <Override PartName="/xl/drawings/drawing51.xml" ContentType="application/vnd.openxmlformats-officedocument.drawing+xml"/>
  <Override PartName="/xl/comments21.xml" ContentType="application/vnd.openxmlformats-officedocument.spreadsheetml.comments+xml"/>
  <Override PartName="/xl/drawings/drawing52.xml" ContentType="application/vnd.openxmlformats-officedocument.drawing+xml"/>
  <Override PartName="/xl/drawings/drawing53.xml" ContentType="application/vnd.openxmlformats-officedocument.drawing+xml"/>
  <Override PartName="/xl/comments22.xml" ContentType="application/vnd.openxmlformats-officedocument.spreadsheetml.comments+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comments23.xml" ContentType="application/vnd.openxmlformats-officedocument.spreadsheetml.comments+xml"/>
  <Override PartName="/xl/drawings/drawing5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360" windowWidth="15480" windowHeight="8010" tabRatio="947" firstSheet="43" activeTab="50"/>
  </bookViews>
  <sheets>
    <sheet name="BẢNG TỔNG HỢP V-T TOÀN TRƯỜNG" sheetId="318" state="hidden" r:id="rId1"/>
    <sheet name="Tổng" sheetId="320" r:id="rId2"/>
    <sheet name="THUD 20.2" sheetId="249" r:id="rId3"/>
    <sheet name="THUD20.3" sheetId="250" r:id="rId4"/>
    <sheet name="TQW20" sheetId="260" r:id="rId5"/>
    <sheet name="CĐT20" sheetId="276" r:id="rId6"/>
    <sheet name="PCMT20" sheetId="255" r:id="rId7"/>
    <sheet name="TKĐH 20.1" sheetId="256" r:id="rId8"/>
    <sheet name="TKĐH 20.2" sheetId="257" r:id="rId9"/>
    <sheet name="TKĐH20.3" sheetId="277" r:id="rId10"/>
    <sheet name="THUD19.1" sheetId="265" r:id="rId11"/>
    <sheet name="THUD19.2" sheetId="266" r:id="rId12"/>
    <sheet name="THUD19.3" sheetId="267" r:id="rId13"/>
    <sheet name="TQW19.1" sheetId="268" r:id="rId14"/>
    <sheet name="TQW19.2" sheetId="269" r:id="rId15"/>
    <sheet name="PCMT19" sheetId="270" r:id="rId16"/>
    <sheet name="CĐT19" sheetId="271" r:id="rId17"/>
    <sheet name="ĐTCN 19" sheetId="273" r:id="rId18"/>
    <sheet name="KTDN20.1" sheetId="278" r:id="rId19"/>
    <sheet name="KTDN20.2" sheetId="275" r:id="rId20"/>
    <sheet name="TCNH20" sheetId="279" r:id="rId21"/>
    <sheet name="LGT20" sheetId="280" r:id="rId22"/>
    <sheet name="BHST20.1" sheetId="281" r:id="rId23"/>
    <sheet name="BHST20.2" sheetId="282" r:id="rId24"/>
    <sheet name="KTDN19.1" sheetId="283" r:id="rId25"/>
    <sheet name="KTDN19.2" sheetId="284" r:id="rId26"/>
    <sheet name="TCNH19" sheetId="285" r:id="rId27"/>
    <sheet name="LGT19.1" sheetId="286" r:id="rId28"/>
    <sheet name="LGT19.2" sheetId="287" r:id="rId29"/>
    <sheet name="XNK19.1" sheetId="288" r:id="rId30"/>
    <sheet name="XNK19.2" sheetId="289" r:id="rId31"/>
    <sheet name="BHST19" sheetId="290" r:id="rId32"/>
    <sheet name="CSSD20.1" sheetId="292" r:id="rId33"/>
    <sheet name="CSSD20.2" sheetId="293" r:id="rId34"/>
    <sheet name="CSSD20.3" sheetId="294" r:id="rId35"/>
    <sheet name="TKTT20" sheetId="295" r:id="rId36"/>
    <sheet name="ĐCN 20.1" sheetId="296" r:id="rId37"/>
    <sheet name="ĐCN 20.2" sheetId="297" r:id="rId38"/>
    <sheet name="TBN20.1" sheetId="298" r:id="rId39"/>
    <sheet name="TBN20.2" sheetId="299" r:id="rId40"/>
    <sheet name="TBN20.3" sheetId="300" r:id="rId41"/>
    <sheet name="ĐCN19" sheetId="301" r:id="rId42"/>
    <sheet name="TBN19.1" sheetId="302" r:id="rId43"/>
    <sheet name="TBN19.2" sheetId="303" r:id="rId44"/>
    <sheet name="TKTT19" sheetId="304" r:id="rId45"/>
    <sheet name="CKCT20.1" sheetId="305" r:id="rId46"/>
    <sheet name="CKCT20.2" sheetId="306" r:id="rId47"/>
    <sheet name="CKĐL 20.1" sheetId="307" r:id="rId48"/>
    <sheet name="CKĐL20.2" sheetId="308" r:id="rId49"/>
    <sheet name="CKĐL 20.3" sheetId="309" r:id="rId50"/>
    <sheet name="CKĐL 20.4" sheetId="310" r:id="rId51"/>
    <sheet name="CKCT19.1" sheetId="311" r:id="rId52"/>
    <sheet name="CKCT19.2" sheetId="312" r:id="rId53"/>
    <sheet name="CKĐL 19.1" sheetId="313" r:id="rId54"/>
    <sheet name="CKĐL 19.2" sheetId="314" r:id="rId55"/>
    <sheet name="CKĐL 19.3" sheetId="315" r:id="rId56"/>
    <sheet name="CKĐL 19.4" sheetId="316" r:id="rId57"/>
    <sheet name="Sheet1" sheetId="319" r:id="rId58"/>
  </sheets>
  <definedNames>
    <definedName name="_xlnm._FilterDatabase" localSheetId="16" hidden="1">CĐT19!$A$7:$AL$25</definedName>
    <definedName name="_xlnm._FilterDatabase" localSheetId="17" hidden="1">'ĐTCN 19'!$A$7:$AL$18</definedName>
    <definedName name="_xlnm._FilterDatabase" localSheetId="15" hidden="1">PCMT19!$A$7:$AL$33</definedName>
    <definedName name="_xlnm._FilterDatabase" localSheetId="6" hidden="1">PCMT20!$A$7:$AL$33</definedName>
    <definedName name="_xlnm._FilterDatabase" localSheetId="2" hidden="1">'THUD 20.2'!$A$7:$AL$44</definedName>
    <definedName name="_xlnm._FilterDatabase" localSheetId="10" hidden="1">THUD19.1!$A$7:$AL$35</definedName>
    <definedName name="_xlnm._FilterDatabase" localSheetId="11" hidden="1">THUD19.2!$A$7:$AL$33</definedName>
    <definedName name="_xlnm._FilterDatabase" localSheetId="12" hidden="1">THUD19.3!$A$7:$AL$35</definedName>
    <definedName name="_xlnm._FilterDatabase" localSheetId="3" hidden="1">THUD20.3!$A$7:$AL$45</definedName>
    <definedName name="_xlnm._FilterDatabase" localSheetId="7" hidden="1">'TKĐH 20.1'!#REF!</definedName>
    <definedName name="_xlnm._FilterDatabase" localSheetId="8" hidden="1">'TKĐH 20.2'!$A$7:$AL$35</definedName>
    <definedName name="_xlnm._FilterDatabase" localSheetId="13" hidden="1">TQW19.1!$A$7:$AL$35</definedName>
    <definedName name="_xlnm._FilterDatabase" localSheetId="14" hidden="1">TQW19.2!$A$7:$AL$30</definedName>
    <definedName name="_xlnm._FilterDatabase" localSheetId="4" hidden="1">'TQW20'!$A$7:$AL$40</definedName>
    <definedName name="_xlnm.Print_Titles" localSheetId="16">CĐT19!#REF!</definedName>
    <definedName name="_xlnm.Print_Titles" localSheetId="17">'ĐTCN 19'!#REF!</definedName>
    <definedName name="_xlnm.Print_Titles" localSheetId="15">PCMT19!#REF!</definedName>
    <definedName name="_xlnm.Print_Titles" localSheetId="6">PCMT20!#REF!</definedName>
    <definedName name="_xlnm.Print_Titles" localSheetId="2">'THUD 20.2'!#REF!</definedName>
    <definedName name="_xlnm.Print_Titles" localSheetId="10">THUD19.1!#REF!</definedName>
    <definedName name="_xlnm.Print_Titles" localSheetId="11">THUD19.2!#REF!</definedName>
    <definedName name="_xlnm.Print_Titles" localSheetId="12">THUD19.3!#REF!</definedName>
    <definedName name="_xlnm.Print_Titles" localSheetId="3">THUD20.3!#REF!</definedName>
    <definedName name="_xlnm.Print_Titles" localSheetId="7">'TKĐH 20.1'!#REF!</definedName>
    <definedName name="_xlnm.Print_Titles" localSheetId="8">'TKĐH 20.2'!#REF!</definedName>
    <definedName name="_xlnm.Print_Titles" localSheetId="13">TQW19.1!#REF!</definedName>
    <definedName name="_xlnm.Print_Titles" localSheetId="14">TQW19.2!#REF!</definedName>
    <definedName name="_xlnm.Print_Titles" localSheetId="4">'TQW20'!#REF!</definedName>
    <definedName name="Z_DC1AF667_86ED_4035_8279_B6038EE7C7B4_.wvu.PrintTitles" localSheetId="16" hidden="1">CĐT19!#REF!</definedName>
    <definedName name="Z_DC1AF667_86ED_4035_8279_B6038EE7C7B4_.wvu.PrintTitles" localSheetId="17" hidden="1">'ĐTCN 19'!#REF!</definedName>
    <definedName name="Z_DC1AF667_86ED_4035_8279_B6038EE7C7B4_.wvu.PrintTitles" localSheetId="15" hidden="1">PCMT19!#REF!</definedName>
    <definedName name="Z_DC1AF667_86ED_4035_8279_B6038EE7C7B4_.wvu.PrintTitles" localSheetId="6" hidden="1">PCMT20!#REF!</definedName>
    <definedName name="Z_DC1AF667_86ED_4035_8279_B6038EE7C7B4_.wvu.PrintTitles" localSheetId="2" hidden="1">'THUD 20.2'!#REF!</definedName>
    <definedName name="Z_DC1AF667_86ED_4035_8279_B6038EE7C7B4_.wvu.PrintTitles" localSheetId="10" hidden="1">THUD19.1!#REF!</definedName>
    <definedName name="Z_DC1AF667_86ED_4035_8279_B6038EE7C7B4_.wvu.PrintTitles" localSheetId="11" hidden="1">THUD19.2!#REF!</definedName>
    <definedName name="Z_DC1AF667_86ED_4035_8279_B6038EE7C7B4_.wvu.PrintTitles" localSheetId="12" hidden="1">THUD19.3!#REF!</definedName>
    <definedName name="Z_DC1AF667_86ED_4035_8279_B6038EE7C7B4_.wvu.PrintTitles" localSheetId="3" hidden="1">THUD20.3!#REF!</definedName>
    <definedName name="Z_DC1AF667_86ED_4035_8279_B6038EE7C7B4_.wvu.PrintTitles" localSheetId="7" hidden="1">'TKĐH 20.1'!#REF!</definedName>
    <definedName name="Z_DC1AF667_86ED_4035_8279_B6038EE7C7B4_.wvu.PrintTitles" localSheetId="8" hidden="1">'TKĐH 20.2'!#REF!</definedName>
    <definedName name="Z_DC1AF667_86ED_4035_8279_B6038EE7C7B4_.wvu.PrintTitles" localSheetId="13" hidden="1">TQW19.1!#REF!</definedName>
    <definedName name="Z_DC1AF667_86ED_4035_8279_B6038EE7C7B4_.wvu.PrintTitles" localSheetId="14" hidden="1">TQW19.2!#REF!</definedName>
    <definedName name="Z_DC1AF667_86ED_4035_8279_B6038EE7C7B4_.wvu.PrintTitles" localSheetId="4" hidden="1">'TQW20'!#REF!</definedName>
  </definedNames>
  <calcPr calcId="144525"/>
</workbook>
</file>

<file path=xl/calcChain.xml><?xml version="1.0" encoding="utf-8"?>
<calcChain xmlns="http://schemas.openxmlformats.org/spreadsheetml/2006/main">
  <c r="AL23" i="285" l="1"/>
  <c r="AJ23" i="285"/>
  <c r="AK23" i="285" s="1"/>
  <c r="AJ8" i="277" l="1"/>
  <c r="AK8" i="277"/>
  <c r="AL8" i="277"/>
  <c r="AJ9" i="277"/>
  <c r="AK9" i="277" s="1"/>
  <c r="AL9" i="277"/>
  <c r="AJ10" i="277"/>
  <c r="AK10" i="277" s="1"/>
  <c r="AL10" i="277"/>
  <c r="AJ11" i="277"/>
  <c r="AK11" i="277" s="1"/>
  <c r="AL11" i="277"/>
  <c r="AJ12" i="277"/>
  <c r="AK12" i="277" s="1"/>
  <c r="AL12" i="277"/>
  <c r="AJ13" i="277"/>
  <c r="AK13" i="277" s="1"/>
  <c r="AL13" i="277"/>
  <c r="AJ14" i="277"/>
  <c r="AK14" i="277" s="1"/>
  <c r="AL14" i="277"/>
  <c r="AJ15" i="277"/>
  <c r="AK15" i="277" s="1"/>
  <c r="AL15" i="277"/>
  <c r="AJ16" i="277"/>
  <c r="AK16" i="277"/>
  <c r="AL16" i="277"/>
  <c r="AJ17" i="277"/>
  <c r="AK17" i="277"/>
  <c r="AL17" i="277"/>
  <c r="AJ18" i="277"/>
  <c r="AK18" i="277" s="1"/>
  <c r="AL18" i="277"/>
  <c r="AJ19" i="277"/>
  <c r="AK19" i="277" s="1"/>
  <c r="AL19" i="277"/>
  <c r="AJ20" i="277"/>
  <c r="AK20" i="277" s="1"/>
  <c r="AL20" i="277"/>
  <c r="AJ21" i="277"/>
  <c r="AK21" i="277" s="1"/>
  <c r="AL21" i="277"/>
  <c r="AJ22" i="277"/>
  <c r="AK22" i="277" s="1"/>
  <c r="AL22" i="277"/>
  <c r="AJ23" i="277"/>
  <c r="AK23" i="277" s="1"/>
  <c r="AL23" i="277"/>
  <c r="AJ24" i="277"/>
  <c r="AK24" i="277" s="1"/>
  <c r="AL24" i="277"/>
  <c r="AJ25" i="277"/>
  <c r="AK25" i="277"/>
  <c r="AL25" i="277"/>
  <c r="AJ26" i="277"/>
  <c r="AK26" i="277" s="1"/>
  <c r="AL26" i="277"/>
  <c r="AJ27" i="277"/>
  <c r="AK27" i="277" s="1"/>
  <c r="AL27" i="277"/>
  <c r="AJ28" i="277"/>
  <c r="AK28" i="277" s="1"/>
  <c r="AL28" i="277"/>
  <c r="AJ29" i="277"/>
  <c r="AK29" i="277"/>
  <c r="AL29" i="277"/>
  <c r="AJ30" i="277"/>
  <c r="AK30" i="277" s="1"/>
  <c r="AL30" i="277"/>
  <c r="AJ31" i="277"/>
  <c r="AK31" i="277" s="1"/>
  <c r="AL31" i="277"/>
  <c r="AJ32" i="277"/>
  <c r="AK32" i="277" s="1"/>
  <c r="AL32" i="277"/>
  <c r="AJ33" i="277"/>
  <c r="AK33" i="277" s="1"/>
  <c r="AL33" i="277"/>
  <c r="AJ34" i="277"/>
  <c r="AK34" i="277" s="1"/>
  <c r="AL34" i="277"/>
  <c r="AJ35" i="277"/>
  <c r="AK35" i="277" s="1"/>
  <c r="AL35" i="277"/>
  <c r="AJ36" i="277"/>
  <c r="AK36" i="277"/>
  <c r="AL36" i="277"/>
  <c r="AL7" i="277"/>
  <c r="AL37" i="277" l="1"/>
  <c r="AK37" i="277"/>
  <c r="AJ37" i="277"/>
  <c r="AJ27" i="305"/>
  <c r="AK27" i="305" s="1"/>
  <c r="AL27" i="305"/>
  <c r="S17" i="320" l="1"/>
  <c r="R17" i="320"/>
  <c r="Q17" i="320"/>
  <c r="S8" i="320"/>
  <c r="R8" i="320"/>
  <c r="Q8" i="320"/>
  <c r="S18" i="319"/>
  <c r="R18" i="319"/>
  <c r="Q18" i="319"/>
  <c r="S9" i="319"/>
  <c r="R9" i="319"/>
  <c r="Q9" i="319"/>
  <c r="AJ8" i="316" l="1"/>
  <c r="AK8" i="316" s="1"/>
  <c r="AL8" i="316"/>
  <c r="AJ9" i="316"/>
  <c r="AK9" i="316" s="1"/>
  <c r="AL9" i="316"/>
  <c r="AJ10" i="316"/>
  <c r="AK10" i="316" s="1"/>
  <c r="AL10" i="316"/>
  <c r="AJ11" i="316"/>
  <c r="AK11" i="316" s="1"/>
  <c r="AL11" i="316"/>
  <c r="AJ12" i="316"/>
  <c r="AK12" i="316" s="1"/>
  <c r="AL12" i="316"/>
  <c r="AJ13" i="316"/>
  <c r="AK13" i="316" s="1"/>
  <c r="AL13" i="316"/>
  <c r="AJ14" i="316"/>
  <c r="AK14" i="316" s="1"/>
  <c r="AL14" i="316"/>
  <c r="AJ15" i="316"/>
  <c r="AK15" i="316" s="1"/>
  <c r="AL15" i="316"/>
  <c r="AJ16" i="316"/>
  <c r="AK16" i="316" s="1"/>
  <c r="AL16" i="316"/>
  <c r="AJ17" i="316"/>
  <c r="AK17" i="316" s="1"/>
  <c r="AL17" i="316"/>
  <c r="AJ18" i="316"/>
  <c r="AK18" i="316" s="1"/>
  <c r="AL18" i="316"/>
  <c r="AJ19" i="316"/>
  <c r="AK19" i="316" s="1"/>
  <c r="AL19" i="316"/>
  <c r="AJ20" i="316"/>
  <c r="AK20" i="316" s="1"/>
  <c r="AL20" i="316"/>
  <c r="AJ21" i="316"/>
  <c r="AK21" i="316" s="1"/>
  <c r="AL21" i="316"/>
  <c r="AJ22" i="316"/>
  <c r="AK22" i="316" s="1"/>
  <c r="AL22" i="316"/>
  <c r="AJ23" i="316"/>
  <c r="AK23" i="316"/>
  <c r="AL23" i="316"/>
  <c r="AJ24" i="316"/>
  <c r="AK24" i="316" s="1"/>
  <c r="AL24" i="316"/>
  <c r="AJ25" i="316"/>
  <c r="AK25" i="316" s="1"/>
  <c r="AL25" i="316"/>
  <c r="AJ26" i="316"/>
  <c r="AK26" i="316" s="1"/>
  <c r="AL26" i="316"/>
  <c r="AJ27" i="316"/>
  <c r="AK27" i="316" s="1"/>
  <c r="AL27" i="316"/>
  <c r="AJ28" i="316"/>
  <c r="AK28" i="316" s="1"/>
  <c r="AL28" i="316"/>
  <c r="AJ29" i="316"/>
  <c r="AK29" i="316" s="1"/>
  <c r="AL29" i="316"/>
  <c r="AL7" i="316"/>
  <c r="AJ7" i="316"/>
  <c r="AK7" i="316" s="1"/>
  <c r="AJ8" i="315"/>
  <c r="AK8" i="315" s="1"/>
  <c r="AL8" i="315"/>
  <c r="AJ9" i="315"/>
  <c r="AK9" i="315" s="1"/>
  <c r="AL9" i="315"/>
  <c r="AJ10" i="315"/>
  <c r="AK10" i="315" s="1"/>
  <c r="AL10" i="315"/>
  <c r="AJ11" i="315"/>
  <c r="AK11" i="315" s="1"/>
  <c r="AL11" i="315"/>
  <c r="AJ12" i="315"/>
  <c r="AK12" i="315" s="1"/>
  <c r="AL12" i="315"/>
  <c r="AJ13" i="315"/>
  <c r="AK13" i="315" s="1"/>
  <c r="AL13" i="315"/>
  <c r="AJ14" i="315"/>
  <c r="AK14" i="315" s="1"/>
  <c r="AL14" i="315"/>
  <c r="AJ15" i="315"/>
  <c r="AK15" i="315" s="1"/>
  <c r="AL15" i="315"/>
  <c r="AJ16" i="315"/>
  <c r="AK16" i="315" s="1"/>
  <c r="AL16" i="315"/>
  <c r="AJ17" i="315"/>
  <c r="AK17" i="315" s="1"/>
  <c r="AL17" i="315"/>
  <c r="AJ18" i="315"/>
  <c r="AK18" i="315" s="1"/>
  <c r="AL18" i="315"/>
  <c r="AJ19" i="315"/>
  <c r="AK19" i="315" s="1"/>
  <c r="AL19" i="315"/>
  <c r="AJ20" i="315"/>
  <c r="AK20" i="315" s="1"/>
  <c r="AL20" i="315"/>
  <c r="AJ21" i="315"/>
  <c r="AK21" i="315" s="1"/>
  <c r="AL21" i="315"/>
  <c r="AJ22" i="315"/>
  <c r="AK22" i="315" s="1"/>
  <c r="AL22" i="315"/>
  <c r="AJ23" i="315"/>
  <c r="AK23" i="315" s="1"/>
  <c r="AL23" i="315"/>
  <c r="AJ24" i="315"/>
  <c r="AK24" i="315" s="1"/>
  <c r="AL24" i="315"/>
  <c r="AJ25" i="315"/>
  <c r="AK25" i="315" s="1"/>
  <c r="AL25" i="315"/>
  <c r="AJ26" i="315"/>
  <c r="AK26" i="315" s="1"/>
  <c r="AL26" i="315"/>
  <c r="AJ27" i="315"/>
  <c r="AK27" i="315" s="1"/>
  <c r="AL27" i="315"/>
  <c r="AJ28" i="315"/>
  <c r="AK28" i="315" s="1"/>
  <c r="AL28" i="315"/>
  <c r="AJ29" i="315"/>
  <c r="AK29" i="315" s="1"/>
  <c r="AL29" i="315"/>
  <c r="AJ30" i="315"/>
  <c r="AK30" i="315" s="1"/>
  <c r="AL30" i="315"/>
  <c r="AJ31" i="315"/>
  <c r="AK31" i="315" s="1"/>
  <c r="AL31" i="315"/>
  <c r="AL7" i="315"/>
  <c r="AJ7" i="315"/>
  <c r="AK7" i="315" s="1"/>
  <c r="AJ8" i="314"/>
  <c r="AK8" i="314" s="1"/>
  <c r="AL8" i="314"/>
  <c r="AJ9" i="314"/>
  <c r="AK9" i="314" s="1"/>
  <c r="AL9" i="314"/>
  <c r="AJ10" i="314"/>
  <c r="AK10" i="314" s="1"/>
  <c r="AL10" i="314"/>
  <c r="AJ11" i="314"/>
  <c r="AK11" i="314" s="1"/>
  <c r="AL11" i="314"/>
  <c r="AJ12" i="314"/>
  <c r="AK12" i="314" s="1"/>
  <c r="AL12" i="314"/>
  <c r="AJ13" i="314"/>
  <c r="AK13" i="314" s="1"/>
  <c r="AL13" i="314"/>
  <c r="AJ14" i="314"/>
  <c r="AK14" i="314" s="1"/>
  <c r="AL14" i="314"/>
  <c r="AJ15" i="314"/>
  <c r="AK15" i="314"/>
  <c r="AL15" i="314"/>
  <c r="AJ16" i="314"/>
  <c r="AK16" i="314" s="1"/>
  <c r="AL16" i="314"/>
  <c r="AJ17" i="314"/>
  <c r="AK17" i="314" s="1"/>
  <c r="AL17" i="314"/>
  <c r="AJ18" i="314"/>
  <c r="AK18" i="314" s="1"/>
  <c r="AL18" i="314"/>
  <c r="AJ19" i="314"/>
  <c r="AK19" i="314" s="1"/>
  <c r="AL19" i="314"/>
  <c r="AJ20" i="314"/>
  <c r="AK20" i="314" s="1"/>
  <c r="AL20" i="314"/>
  <c r="AJ21" i="314"/>
  <c r="AK21" i="314" s="1"/>
  <c r="AL21" i="314"/>
  <c r="AJ22" i="314"/>
  <c r="AK22" i="314" s="1"/>
  <c r="AL22" i="314"/>
  <c r="AJ23" i="314"/>
  <c r="AK23" i="314" s="1"/>
  <c r="AL23" i="314"/>
  <c r="AJ24" i="314"/>
  <c r="AK24" i="314" s="1"/>
  <c r="AL24" i="314"/>
  <c r="AJ25" i="314"/>
  <c r="AK25" i="314" s="1"/>
  <c r="AL25" i="314"/>
  <c r="AJ26" i="314"/>
  <c r="AK26" i="314" s="1"/>
  <c r="AL26" i="314"/>
  <c r="AJ27" i="314"/>
  <c r="AK27" i="314" s="1"/>
  <c r="AL27" i="314"/>
  <c r="AJ28" i="314"/>
  <c r="AK28" i="314" s="1"/>
  <c r="AL28" i="314"/>
  <c r="AJ29" i="314"/>
  <c r="AK29" i="314" s="1"/>
  <c r="AL29" i="314"/>
  <c r="AJ30" i="314"/>
  <c r="AK30" i="314" s="1"/>
  <c r="AL30" i="314"/>
  <c r="AJ31" i="314"/>
  <c r="AK31" i="314"/>
  <c r="AL31" i="314"/>
  <c r="AJ32" i="314"/>
  <c r="AK32" i="314" s="1"/>
  <c r="AL32" i="314"/>
  <c r="AJ33" i="314"/>
  <c r="AK33" i="314" s="1"/>
  <c r="AL33" i="314"/>
  <c r="AJ34" i="314"/>
  <c r="AK34" i="314" s="1"/>
  <c r="AL34" i="314"/>
  <c r="AJ35" i="314"/>
  <c r="AK35" i="314" s="1"/>
  <c r="AL35" i="314"/>
  <c r="AL7" i="314"/>
  <c r="AJ7" i="314"/>
  <c r="AK7" i="314" s="1"/>
  <c r="AJ8" i="313"/>
  <c r="AK8" i="313" s="1"/>
  <c r="AL8" i="313"/>
  <c r="AJ9" i="313"/>
  <c r="AK9" i="313" s="1"/>
  <c r="AL9" i="313"/>
  <c r="AJ10" i="313"/>
  <c r="AK10" i="313" s="1"/>
  <c r="AL10" i="313"/>
  <c r="AJ11" i="313"/>
  <c r="AK11" i="313" s="1"/>
  <c r="AL11" i="313"/>
  <c r="AJ12" i="313"/>
  <c r="AK12" i="313" s="1"/>
  <c r="AL12" i="313"/>
  <c r="AJ13" i="313"/>
  <c r="AK13" i="313" s="1"/>
  <c r="AL13" i="313"/>
  <c r="AJ14" i="313"/>
  <c r="AK14" i="313" s="1"/>
  <c r="AL14" i="313"/>
  <c r="AJ15" i="313"/>
  <c r="AK15" i="313" s="1"/>
  <c r="AL15" i="313"/>
  <c r="AJ16" i="313"/>
  <c r="AK16" i="313" s="1"/>
  <c r="AL16" i="313"/>
  <c r="AJ17" i="313"/>
  <c r="AK17" i="313" s="1"/>
  <c r="AL17" i="313"/>
  <c r="AJ18" i="313"/>
  <c r="AK18" i="313" s="1"/>
  <c r="AL18" i="313"/>
  <c r="AJ19" i="313"/>
  <c r="AK19" i="313" s="1"/>
  <c r="AL19" i="313"/>
  <c r="AJ20" i="313"/>
  <c r="AK20" i="313" s="1"/>
  <c r="AL20" i="313"/>
  <c r="AJ21" i="313"/>
  <c r="AK21" i="313" s="1"/>
  <c r="AL21" i="313"/>
  <c r="AJ22" i="313"/>
  <c r="AK22" i="313" s="1"/>
  <c r="AL22" i="313"/>
  <c r="AJ23" i="313"/>
  <c r="AK23" i="313" s="1"/>
  <c r="AL23" i="313"/>
  <c r="AJ24" i="313"/>
  <c r="AK24" i="313" s="1"/>
  <c r="AL24" i="313"/>
  <c r="AJ25" i="313"/>
  <c r="AK25" i="313" s="1"/>
  <c r="AL25" i="313"/>
  <c r="AJ26" i="313"/>
  <c r="AK26" i="313" s="1"/>
  <c r="AL26" i="313"/>
  <c r="AJ27" i="313"/>
  <c r="AK27" i="313" s="1"/>
  <c r="AL27" i="313"/>
  <c r="AJ28" i="313"/>
  <c r="AK28" i="313" s="1"/>
  <c r="AL28" i="313"/>
  <c r="AJ29" i="313"/>
  <c r="AK29" i="313" s="1"/>
  <c r="AL29" i="313"/>
  <c r="AJ30" i="313"/>
  <c r="AK30" i="313" s="1"/>
  <c r="AL30" i="313"/>
  <c r="AJ31" i="313"/>
  <c r="AK31" i="313" s="1"/>
  <c r="AL31" i="313"/>
  <c r="AJ32" i="313"/>
  <c r="AK32" i="313" s="1"/>
  <c r="AL32" i="313"/>
  <c r="AJ33" i="313"/>
  <c r="AK33" i="313" s="1"/>
  <c r="AL33" i="313"/>
  <c r="AJ34" i="313"/>
  <c r="AK34" i="313" s="1"/>
  <c r="AL34" i="313"/>
  <c r="AJ35" i="313"/>
  <c r="AK35" i="313" s="1"/>
  <c r="AL35" i="313"/>
  <c r="AL7" i="313"/>
  <c r="AJ7" i="313"/>
  <c r="AK7" i="313" s="1"/>
  <c r="AJ8" i="312"/>
  <c r="AK8" i="312" s="1"/>
  <c r="AL8" i="312"/>
  <c r="AJ9" i="312"/>
  <c r="AK9" i="312" s="1"/>
  <c r="AL9" i="312"/>
  <c r="AJ10" i="312"/>
  <c r="AK10" i="312" s="1"/>
  <c r="AL10" i="312"/>
  <c r="AJ11" i="312"/>
  <c r="AK11" i="312" s="1"/>
  <c r="AL11" i="312"/>
  <c r="AJ12" i="312"/>
  <c r="AK12" i="312" s="1"/>
  <c r="AL12" i="312"/>
  <c r="AJ13" i="312"/>
  <c r="AK13" i="312" s="1"/>
  <c r="AL13" i="312"/>
  <c r="AJ14" i="312"/>
  <c r="AK14" i="312" s="1"/>
  <c r="AL14" i="312"/>
  <c r="AJ15" i="312"/>
  <c r="AK15" i="312" s="1"/>
  <c r="AL15" i="312"/>
  <c r="AJ16" i="312"/>
  <c r="AK16" i="312" s="1"/>
  <c r="AL16" i="312"/>
  <c r="AJ17" i="312"/>
  <c r="AK17" i="312" s="1"/>
  <c r="AL17" i="312"/>
  <c r="AJ18" i="312"/>
  <c r="AK18" i="312" s="1"/>
  <c r="AL18" i="312"/>
  <c r="AJ19" i="312"/>
  <c r="AK19" i="312" s="1"/>
  <c r="AL19" i="312"/>
  <c r="AJ20" i="312"/>
  <c r="AK20" i="312" s="1"/>
  <c r="AL20" i="312"/>
  <c r="AJ21" i="312"/>
  <c r="AK21" i="312" s="1"/>
  <c r="AL21" i="312"/>
  <c r="AJ22" i="312"/>
  <c r="AK22" i="312" s="1"/>
  <c r="AL22" i="312"/>
  <c r="AJ23" i="312"/>
  <c r="AK23" i="312" s="1"/>
  <c r="AL23" i="312"/>
  <c r="AJ24" i="312"/>
  <c r="AK24" i="312" s="1"/>
  <c r="AL24" i="312"/>
  <c r="AJ25" i="312"/>
  <c r="AK25" i="312" s="1"/>
  <c r="AL25" i="312"/>
  <c r="AJ26" i="312"/>
  <c r="AK26" i="312" s="1"/>
  <c r="AL26" i="312"/>
  <c r="AJ27" i="312"/>
  <c r="AK27" i="312" s="1"/>
  <c r="AL27" i="312"/>
  <c r="AJ28" i="312"/>
  <c r="AK28" i="312" s="1"/>
  <c r="AL28" i="312"/>
  <c r="AJ29" i="312"/>
  <c r="AK29" i="312" s="1"/>
  <c r="AL29" i="312"/>
  <c r="AJ30" i="312"/>
  <c r="AK30" i="312" s="1"/>
  <c r="AL30" i="312"/>
  <c r="AJ31" i="312"/>
  <c r="AK31" i="312"/>
  <c r="AL31" i="312"/>
  <c r="AJ32" i="312"/>
  <c r="AK32" i="312" s="1"/>
  <c r="AL32" i="312"/>
  <c r="AJ33" i="312"/>
  <c r="AK33" i="312" s="1"/>
  <c r="AL33" i="312"/>
  <c r="AJ34" i="312"/>
  <c r="AK34" i="312" s="1"/>
  <c r="AL34" i="312"/>
  <c r="AL7" i="312"/>
  <c r="AJ7" i="312"/>
  <c r="AK7" i="312" s="1"/>
  <c r="AJ8" i="311"/>
  <c r="AK8" i="311" s="1"/>
  <c r="AL8" i="311"/>
  <c r="AJ9" i="311"/>
  <c r="AK9" i="311"/>
  <c r="AL9" i="311"/>
  <c r="AJ10" i="311"/>
  <c r="AK10" i="311" s="1"/>
  <c r="AL10" i="311"/>
  <c r="AJ11" i="311"/>
  <c r="AK11" i="311" s="1"/>
  <c r="AL11" i="311"/>
  <c r="AJ12" i="311"/>
  <c r="AK12" i="311" s="1"/>
  <c r="AL12" i="311"/>
  <c r="AJ13" i="311"/>
  <c r="AK13" i="311" s="1"/>
  <c r="AL13" i="311"/>
  <c r="AJ14" i="311"/>
  <c r="AK14" i="311" s="1"/>
  <c r="AL14" i="311"/>
  <c r="AJ15" i="311"/>
  <c r="AK15" i="311" s="1"/>
  <c r="AL15" i="311"/>
  <c r="AJ16" i="311"/>
  <c r="AK16" i="311" s="1"/>
  <c r="AL16" i="311"/>
  <c r="AJ17" i="311"/>
  <c r="AK17" i="311"/>
  <c r="AL17" i="311"/>
  <c r="AJ18" i="311"/>
  <c r="AK18" i="311" s="1"/>
  <c r="AL18" i="311"/>
  <c r="AJ19" i="311"/>
  <c r="AK19" i="311"/>
  <c r="AL19" i="311"/>
  <c r="AJ20" i="311"/>
  <c r="AK20" i="311" s="1"/>
  <c r="AL20" i="311"/>
  <c r="AJ21" i="311"/>
  <c r="AK21" i="311" s="1"/>
  <c r="AL21" i="311"/>
  <c r="AJ22" i="311"/>
  <c r="AK22" i="311" s="1"/>
  <c r="AL22" i="311"/>
  <c r="AJ23" i="311"/>
  <c r="AK23" i="311" s="1"/>
  <c r="AL23" i="311"/>
  <c r="AJ24" i="311"/>
  <c r="AK24" i="311" s="1"/>
  <c r="AL24" i="311"/>
  <c r="AJ25" i="311"/>
  <c r="AK25" i="311"/>
  <c r="AL25" i="311"/>
  <c r="AJ26" i="311"/>
  <c r="AK26" i="311" s="1"/>
  <c r="AL26" i="311"/>
  <c r="AJ27" i="311"/>
  <c r="AK27" i="311"/>
  <c r="AL27" i="311"/>
  <c r="AJ28" i="311"/>
  <c r="AK28" i="311" s="1"/>
  <c r="AL28" i="311"/>
  <c r="AJ29" i="311"/>
  <c r="AK29" i="311" s="1"/>
  <c r="AL29" i="311"/>
  <c r="AJ30" i="311"/>
  <c r="AK30" i="311" s="1"/>
  <c r="AL30" i="311"/>
  <c r="AJ31" i="311"/>
  <c r="AK31" i="311" s="1"/>
  <c r="AL31" i="311"/>
  <c r="AJ32" i="311"/>
  <c r="AK32" i="311" s="1"/>
  <c r="AL32" i="311"/>
  <c r="AL7" i="311"/>
  <c r="AJ7" i="311"/>
  <c r="AK7" i="311" s="1"/>
  <c r="AJ8" i="310"/>
  <c r="AK8" i="310" s="1"/>
  <c r="AL8" i="310"/>
  <c r="AJ9" i="310"/>
  <c r="AK9" i="310" s="1"/>
  <c r="AL9" i="310"/>
  <c r="AJ10" i="310"/>
  <c r="AK10" i="310" s="1"/>
  <c r="AL10" i="310"/>
  <c r="AJ11" i="310"/>
  <c r="AK11" i="310"/>
  <c r="AL11" i="310"/>
  <c r="AJ12" i="310"/>
  <c r="AK12" i="310" s="1"/>
  <c r="AL12" i="310"/>
  <c r="AJ13" i="310"/>
  <c r="AK13" i="310" s="1"/>
  <c r="AL13" i="310"/>
  <c r="AJ14" i="310"/>
  <c r="AK14" i="310" s="1"/>
  <c r="AL14" i="310"/>
  <c r="AJ15" i="310"/>
  <c r="AK15" i="310" s="1"/>
  <c r="AL15" i="310"/>
  <c r="AJ16" i="310"/>
  <c r="AK16" i="310" s="1"/>
  <c r="AL16" i="310"/>
  <c r="AJ17" i="310"/>
  <c r="AK17" i="310" s="1"/>
  <c r="AL17" i="310"/>
  <c r="AJ18" i="310"/>
  <c r="AK18" i="310" s="1"/>
  <c r="AL18" i="310"/>
  <c r="AJ19" i="310"/>
  <c r="AK19" i="310" s="1"/>
  <c r="AL19" i="310"/>
  <c r="AJ20" i="310"/>
  <c r="AK20" i="310" s="1"/>
  <c r="AL20" i="310"/>
  <c r="AJ21" i="310"/>
  <c r="AK21" i="310" s="1"/>
  <c r="AL21" i="310"/>
  <c r="AJ22" i="310"/>
  <c r="AK22" i="310" s="1"/>
  <c r="AL22" i="310"/>
  <c r="AJ23" i="310"/>
  <c r="AK23" i="310" s="1"/>
  <c r="AL23" i="310"/>
  <c r="AJ24" i="310"/>
  <c r="AK24" i="310" s="1"/>
  <c r="AL24" i="310"/>
  <c r="AJ25" i="310"/>
  <c r="AK25" i="310" s="1"/>
  <c r="AL25" i="310"/>
  <c r="AJ26" i="310"/>
  <c r="AK26" i="310" s="1"/>
  <c r="AL26" i="310"/>
  <c r="AJ27" i="310"/>
  <c r="AK27" i="310"/>
  <c r="AL27" i="310"/>
  <c r="AJ28" i="310"/>
  <c r="AK28" i="310" s="1"/>
  <c r="AL28" i="310"/>
  <c r="AJ29" i="310"/>
  <c r="AK29" i="310" s="1"/>
  <c r="AL29" i="310"/>
  <c r="AJ30" i="310"/>
  <c r="AK30" i="310" s="1"/>
  <c r="AL30" i="310"/>
  <c r="AJ31" i="310"/>
  <c r="AK31" i="310" s="1"/>
  <c r="AL31" i="310"/>
  <c r="AJ32" i="310"/>
  <c r="AK32" i="310" s="1"/>
  <c r="AL32" i="310"/>
  <c r="AJ33" i="310"/>
  <c r="AK33" i="310" s="1"/>
  <c r="AL33" i="310"/>
  <c r="AJ34" i="310"/>
  <c r="AK34" i="310" s="1"/>
  <c r="AL34" i="310"/>
  <c r="AJ35" i="310"/>
  <c r="AK35" i="310" s="1"/>
  <c r="AL35" i="310"/>
  <c r="AJ36" i="310"/>
  <c r="AK36" i="310" s="1"/>
  <c r="AL36" i="310"/>
  <c r="AJ37" i="310"/>
  <c r="AK37" i="310" s="1"/>
  <c r="AL37" i="310"/>
  <c r="AJ38" i="310"/>
  <c r="AK38" i="310" s="1"/>
  <c r="AL38" i="310"/>
  <c r="AJ39" i="310"/>
  <c r="AK39" i="310" s="1"/>
  <c r="AL39" i="310"/>
  <c r="AJ40" i="310"/>
  <c r="AK40" i="310" s="1"/>
  <c r="AL40" i="310"/>
  <c r="AL7" i="310"/>
  <c r="AJ7" i="310"/>
  <c r="AK7" i="310" s="1"/>
  <c r="AJ8" i="309"/>
  <c r="AK8" i="309" s="1"/>
  <c r="AL8" i="309"/>
  <c r="AJ9" i="309"/>
  <c r="AK9" i="309" s="1"/>
  <c r="AL9" i="309"/>
  <c r="AJ10" i="309"/>
  <c r="AK10" i="309" s="1"/>
  <c r="AL10" i="309"/>
  <c r="AJ11" i="309"/>
  <c r="AK11" i="309" s="1"/>
  <c r="AL11" i="309"/>
  <c r="AJ12" i="309"/>
  <c r="AK12" i="309" s="1"/>
  <c r="AL12" i="309"/>
  <c r="AJ13" i="309"/>
  <c r="AK13" i="309" s="1"/>
  <c r="AL13" i="309"/>
  <c r="AJ14" i="309"/>
  <c r="AK14" i="309" s="1"/>
  <c r="AL14" i="309"/>
  <c r="AJ15" i="309"/>
  <c r="AK15" i="309" s="1"/>
  <c r="AL15" i="309"/>
  <c r="AJ16" i="309"/>
  <c r="AK16" i="309" s="1"/>
  <c r="AL16" i="309"/>
  <c r="AJ17" i="309"/>
  <c r="AK17" i="309" s="1"/>
  <c r="AL17" i="309"/>
  <c r="AJ18" i="309"/>
  <c r="AK18" i="309" s="1"/>
  <c r="AL18" i="309"/>
  <c r="AJ19" i="309"/>
  <c r="AK19" i="309" s="1"/>
  <c r="AL19" i="309"/>
  <c r="AJ20" i="309"/>
  <c r="AK20" i="309" s="1"/>
  <c r="AL20" i="309"/>
  <c r="AJ21" i="309"/>
  <c r="AK21" i="309" s="1"/>
  <c r="AL21" i="309"/>
  <c r="AJ22" i="309"/>
  <c r="AK22" i="309" s="1"/>
  <c r="AL22" i="309"/>
  <c r="AJ23" i="309"/>
  <c r="AK23" i="309" s="1"/>
  <c r="AL23" i="309"/>
  <c r="AJ24" i="309"/>
  <c r="AK24" i="309" s="1"/>
  <c r="AL24" i="309"/>
  <c r="AJ25" i="309"/>
  <c r="AK25" i="309" s="1"/>
  <c r="AL25" i="309"/>
  <c r="AJ26" i="309"/>
  <c r="AK26" i="309" s="1"/>
  <c r="AL26" i="309"/>
  <c r="AJ27" i="309"/>
  <c r="AK27" i="309" s="1"/>
  <c r="AL27" i="309"/>
  <c r="AJ28" i="309"/>
  <c r="AK28" i="309" s="1"/>
  <c r="AL28" i="309"/>
  <c r="AJ29" i="309"/>
  <c r="AK29" i="309" s="1"/>
  <c r="AL29" i="309"/>
  <c r="AJ30" i="309"/>
  <c r="AK30" i="309" s="1"/>
  <c r="AL30" i="309"/>
  <c r="AJ31" i="309"/>
  <c r="AK31" i="309" s="1"/>
  <c r="AL31" i="309"/>
  <c r="AJ32" i="309"/>
  <c r="AK32" i="309" s="1"/>
  <c r="AL32" i="309"/>
  <c r="AJ33" i="309"/>
  <c r="AK33" i="309" s="1"/>
  <c r="AL33" i="309"/>
  <c r="AJ34" i="309"/>
  <c r="AK34" i="309" s="1"/>
  <c r="AL34" i="309"/>
  <c r="AL7" i="309"/>
  <c r="AJ7" i="309"/>
  <c r="AK7" i="309" s="1"/>
  <c r="AJ8" i="308"/>
  <c r="AK8" i="308" s="1"/>
  <c r="AL8" i="308"/>
  <c r="AJ9" i="308"/>
  <c r="AK9" i="308" s="1"/>
  <c r="AL9" i="308"/>
  <c r="AJ10" i="308"/>
  <c r="AK10" i="308" s="1"/>
  <c r="AL10" i="308"/>
  <c r="AJ11" i="308"/>
  <c r="AK11" i="308" s="1"/>
  <c r="AL11" i="308"/>
  <c r="AJ12" i="308"/>
  <c r="AK12" i="308" s="1"/>
  <c r="AL12" i="308"/>
  <c r="AJ13" i="308"/>
  <c r="AK13" i="308" s="1"/>
  <c r="AL13" i="308"/>
  <c r="AJ14" i="308"/>
  <c r="AK14" i="308" s="1"/>
  <c r="AL14" i="308"/>
  <c r="AJ15" i="308"/>
  <c r="AK15" i="308" s="1"/>
  <c r="AL15" i="308"/>
  <c r="AJ16" i="308"/>
  <c r="AK16" i="308" s="1"/>
  <c r="AL16" i="308"/>
  <c r="AJ17" i="308"/>
  <c r="AK17" i="308" s="1"/>
  <c r="AL17" i="308"/>
  <c r="AJ18" i="308"/>
  <c r="AK18" i="308" s="1"/>
  <c r="AL18" i="308"/>
  <c r="AJ19" i="308"/>
  <c r="AK19" i="308" s="1"/>
  <c r="AL19" i="308"/>
  <c r="AJ20" i="308"/>
  <c r="AK20" i="308" s="1"/>
  <c r="AL20" i="308"/>
  <c r="AJ21" i="308"/>
  <c r="AK21" i="308" s="1"/>
  <c r="AL21" i="308"/>
  <c r="AJ22" i="308"/>
  <c r="AK22" i="308" s="1"/>
  <c r="AL22" i="308"/>
  <c r="AJ23" i="308"/>
  <c r="AK23" i="308" s="1"/>
  <c r="AL23" i="308"/>
  <c r="AJ24" i="308"/>
  <c r="AK24" i="308" s="1"/>
  <c r="AL24" i="308"/>
  <c r="AJ25" i="308"/>
  <c r="AK25" i="308" s="1"/>
  <c r="AL25" i="308"/>
  <c r="AJ26" i="308"/>
  <c r="AK26" i="308" s="1"/>
  <c r="AL26" i="308"/>
  <c r="AJ27" i="308"/>
  <c r="AK27" i="308" s="1"/>
  <c r="AL27" i="308"/>
  <c r="AJ28" i="308"/>
  <c r="AK28" i="308" s="1"/>
  <c r="AL28" i="308"/>
  <c r="AJ29" i="308"/>
  <c r="AK29" i="308" s="1"/>
  <c r="AL29" i="308"/>
  <c r="AJ30" i="308"/>
  <c r="AK30" i="308" s="1"/>
  <c r="AL30" i="308"/>
  <c r="AJ31" i="308"/>
  <c r="AK31" i="308" s="1"/>
  <c r="AL31" i="308"/>
  <c r="AJ32" i="308"/>
  <c r="AK32" i="308" s="1"/>
  <c r="AL32" i="308"/>
  <c r="AJ33" i="308"/>
  <c r="AK33" i="308" s="1"/>
  <c r="AL33" i="308"/>
  <c r="AJ34" i="308"/>
  <c r="AK34" i="308" s="1"/>
  <c r="AL34" i="308"/>
  <c r="AJ35" i="308"/>
  <c r="AK35" i="308" s="1"/>
  <c r="AL35" i="308"/>
  <c r="AJ36" i="308"/>
  <c r="AK36" i="308" s="1"/>
  <c r="AL36" i="308"/>
  <c r="AJ37" i="308"/>
  <c r="AK37" i="308" s="1"/>
  <c r="AL37" i="308"/>
  <c r="AJ38" i="308"/>
  <c r="AK38" i="308" s="1"/>
  <c r="AL38" i="308"/>
  <c r="AJ39" i="308"/>
  <c r="AK39" i="308" s="1"/>
  <c r="AL39" i="308"/>
  <c r="AL7" i="308"/>
  <c r="AJ7" i="308"/>
  <c r="AK7" i="308" s="1"/>
  <c r="AJ8" i="307"/>
  <c r="AK8" i="307" s="1"/>
  <c r="AL8" i="307"/>
  <c r="AJ9" i="307"/>
  <c r="AK9" i="307" s="1"/>
  <c r="AL9" i="307"/>
  <c r="AJ10" i="307"/>
  <c r="AK10" i="307" s="1"/>
  <c r="AL10" i="307"/>
  <c r="AJ11" i="307"/>
  <c r="AK11" i="307" s="1"/>
  <c r="AL11" i="307"/>
  <c r="AJ12" i="307"/>
  <c r="AK12" i="307" s="1"/>
  <c r="AL12" i="307"/>
  <c r="AJ13" i="307"/>
  <c r="AK13" i="307" s="1"/>
  <c r="AL13" i="307"/>
  <c r="AJ14" i="307"/>
  <c r="AK14" i="307" s="1"/>
  <c r="AL14" i="307"/>
  <c r="AJ15" i="307"/>
  <c r="AK15" i="307"/>
  <c r="AL15" i="307"/>
  <c r="AJ16" i="307"/>
  <c r="AK16" i="307" s="1"/>
  <c r="AL16" i="307"/>
  <c r="AJ17" i="307"/>
  <c r="AK17" i="307" s="1"/>
  <c r="AL17" i="307"/>
  <c r="AJ18" i="307"/>
  <c r="AK18" i="307" s="1"/>
  <c r="AL18" i="307"/>
  <c r="AJ19" i="307"/>
  <c r="AK19" i="307" s="1"/>
  <c r="AL19" i="307"/>
  <c r="AJ20" i="307"/>
  <c r="AK20" i="307" s="1"/>
  <c r="AL20" i="307"/>
  <c r="AJ21" i="307"/>
  <c r="AK21" i="307" s="1"/>
  <c r="AL21" i="307"/>
  <c r="AJ22" i="307"/>
  <c r="AK22" i="307" s="1"/>
  <c r="AL22" i="307"/>
  <c r="AJ23" i="307"/>
  <c r="AK23" i="307"/>
  <c r="AL23" i="307"/>
  <c r="AJ24" i="307"/>
  <c r="AK24" i="307" s="1"/>
  <c r="AL24" i="307"/>
  <c r="AJ25" i="307"/>
  <c r="AK25" i="307" s="1"/>
  <c r="AL25" i="307"/>
  <c r="AJ26" i="307"/>
  <c r="AK26" i="307" s="1"/>
  <c r="AL26" i="307"/>
  <c r="AJ27" i="307"/>
  <c r="AK27" i="307" s="1"/>
  <c r="AL27" i="307"/>
  <c r="AJ28" i="307"/>
  <c r="AK28" i="307" s="1"/>
  <c r="AL28" i="307"/>
  <c r="AJ29" i="307"/>
  <c r="AK29" i="307" s="1"/>
  <c r="AL29" i="307"/>
  <c r="AJ30" i="307"/>
  <c r="AK30" i="307" s="1"/>
  <c r="AL30" i="307"/>
  <c r="AJ31" i="307"/>
  <c r="AK31" i="307"/>
  <c r="AL31" i="307"/>
  <c r="AJ32" i="307"/>
  <c r="AK32" i="307" s="1"/>
  <c r="AL32" i="307"/>
  <c r="AJ33" i="307"/>
  <c r="AK33" i="307" s="1"/>
  <c r="AL33" i="307"/>
  <c r="AJ34" i="307"/>
  <c r="AK34" i="307" s="1"/>
  <c r="AL34" i="307"/>
  <c r="AJ35" i="307"/>
  <c r="AK35" i="307" s="1"/>
  <c r="AL35" i="307"/>
  <c r="AJ36" i="307"/>
  <c r="AK36" i="307" s="1"/>
  <c r="AL36" i="307"/>
  <c r="AJ37" i="307"/>
  <c r="AK37" i="307" s="1"/>
  <c r="AL37" i="307"/>
  <c r="AJ38" i="307"/>
  <c r="AK38" i="307" s="1"/>
  <c r="AL38" i="307"/>
  <c r="AJ39" i="307"/>
  <c r="AK39" i="307"/>
  <c r="AL39" i="307"/>
  <c r="AJ40" i="307"/>
  <c r="AK40" i="307" s="1"/>
  <c r="AL40" i="307"/>
  <c r="AJ41" i="307"/>
  <c r="AK41" i="307" s="1"/>
  <c r="AL41" i="307"/>
  <c r="AL7" i="307"/>
  <c r="AJ7" i="307"/>
  <c r="AK7" i="307" s="1"/>
  <c r="AJ8" i="306"/>
  <c r="AK8" i="306" s="1"/>
  <c r="AL8" i="306"/>
  <c r="AJ9" i="306"/>
  <c r="AK9" i="306" s="1"/>
  <c r="AL9" i="306"/>
  <c r="AJ10" i="306"/>
  <c r="AK10" i="306" s="1"/>
  <c r="AL10" i="306"/>
  <c r="AJ11" i="306"/>
  <c r="AK11" i="306" s="1"/>
  <c r="AL11" i="306"/>
  <c r="AJ12" i="306"/>
  <c r="AK12" i="306" s="1"/>
  <c r="AL12" i="306"/>
  <c r="AJ13" i="306"/>
  <c r="AK13" i="306" s="1"/>
  <c r="AL13" i="306"/>
  <c r="AJ14" i="306"/>
  <c r="AK14" i="306" s="1"/>
  <c r="AL14" i="306"/>
  <c r="AJ15" i="306"/>
  <c r="AK15" i="306" s="1"/>
  <c r="AL15" i="306"/>
  <c r="AJ16" i="306"/>
  <c r="AK16" i="306" s="1"/>
  <c r="AL16" i="306"/>
  <c r="AJ17" i="306"/>
  <c r="AK17" i="306" s="1"/>
  <c r="AL17" i="306"/>
  <c r="AJ18" i="306"/>
  <c r="AK18" i="306" s="1"/>
  <c r="AL18" i="306"/>
  <c r="AJ19" i="306"/>
  <c r="AK19" i="306" s="1"/>
  <c r="AL19" i="306"/>
  <c r="AJ20" i="306"/>
  <c r="AK20" i="306" s="1"/>
  <c r="AL20" i="306"/>
  <c r="AJ21" i="306"/>
  <c r="AK21" i="306" s="1"/>
  <c r="AL21" i="306"/>
  <c r="AJ22" i="306"/>
  <c r="AK22" i="306" s="1"/>
  <c r="AL22" i="306"/>
  <c r="AJ23" i="306"/>
  <c r="AK23" i="306" s="1"/>
  <c r="AL23" i="306"/>
  <c r="AJ24" i="306"/>
  <c r="AK24" i="306" s="1"/>
  <c r="AL24" i="306"/>
  <c r="AJ25" i="306"/>
  <c r="AK25" i="306" s="1"/>
  <c r="AL25" i="306"/>
  <c r="AJ26" i="306"/>
  <c r="AK26" i="306" s="1"/>
  <c r="AL26" i="306"/>
  <c r="AJ27" i="306"/>
  <c r="AK27" i="306" s="1"/>
  <c r="AL27" i="306"/>
  <c r="AJ28" i="306"/>
  <c r="AK28" i="306" s="1"/>
  <c r="AL28" i="306"/>
  <c r="AJ29" i="306"/>
  <c r="AK29" i="306" s="1"/>
  <c r="AL29" i="306"/>
  <c r="AJ30" i="306"/>
  <c r="AK30" i="306" s="1"/>
  <c r="AL30" i="306"/>
  <c r="AL7" i="306"/>
  <c r="AJ7" i="306"/>
  <c r="AK7" i="306" s="1"/>
  <c r="AJ8" i="305"/>
  <c r="AK8" i="305" s="1"/>
  <c r="AL8" i="305"/>
  <c r="AJ9" i="305"/>
  <c r="AK9" i="305" s="1"/>
  <c r="AL9" i="305"/>
  <c r="AJ10" i="305"/>
  <c r="AK10" i="305" s="1"/>
  <c r="AL10" i="305"/>
  <c r="AJ11" i="305"/>
  <c r="AK11" i="305" s="1"/>
  <c r="AL11" i="305"/>
  <c r="AJ12" i="305"/>
  <c r="AK12" i="305" s="1"/>
  <c r="AL12" i="305"/>
  <c r="AJ13" i="305"/>
  <c r="AK13" i="305" s="1"/>
  <c r="AL13" i="305"/>
  <c r="AJ14" i="305"/>
  <c r="AK14" i="305" s="1"/>
  <c r="AL14" i="305"/>
  <c r="AJ15" i="305"/>
  <c r="AK15" i="305" s="1"/>
  <c r="AL15" i="305"/>
  <c r="AJ16" i="305"/>
  <c r="AK16" i="305" s="1"/>
  <c r="AL16" i="305"/>
  <c r="AJ17" i="305"/>
  <c r="AK17" i="305" s="1"/>
  <c r="AL17" i="305"/>
  <c r="AJ18" i="305"/>
  <c r="AK18" i="305" s="1"/>
  <c r="AL18" i="305"/>
  <c r="AJ19" i="305"/>
  <c r="AK19" i="305" s="1"/>
  <c r="AL19" i="305"/>
  <c r="AJ20" i="305"/>
  <c r="AK20" i="305" s="1"/>
  <c r="AL20" i="305"/>
  <c r="AJ21" i="305"/>
  <c r="AK21" i="305" s="1"/>
  <c r="AL21" i="305"/>
  <c r="AJ22" i="305"/>
  <c r="AK22" i="305" s="1"/>
  <c r="AL22" i="305"/>
  <c r="AJ23" i="305"/>
  <c r="AK23" i="305" s="1"/>
  <c r="AL23" i="305"/>
  <c r="AJ24" i="305"/>
  <c r="AK24" i="305" s="1"/>
  <c r="AL24" i="305"/>
  <c r="AJ25" i="305"/>
  <c r="AK25" i="305" s="1"/>
  <c r="AL25" i="305"/>
  <c r="AJ26" i="305"/>
  <c r="AK26" i="305" s="1"/>
  <c r="AL26" i="305"/>
  <c r="AL7" i="305"/>
  <c r="AJ7" i="305"/>
  <c r="AK7" i="305" s="1"/>
  <c r="AJ8" i="304"/>
  <c r="AK8" i="304" s="1"/>
  <c r="AL8" i="304"/>
  <c r="AJ9" i="304"/>
  <c r="AK9" i="304" s="1"/>
  <c r="AL9" i="304"/>
  <c r="AJ10" i="304"/>
  <c r="AK10" i="304" s="1"/>
  <c r="AL10" i="304"/>
  <c r="AJ11" i="304"/>
  <c r="AK11" i="304" s="1"/>
  <c r="AL11" i="304"/>
  <c r="AJ12" i="304"/>
  <c r="AK12" i="304" s="1"/>
  <c r="AL12" i="304"/>
  <c r="AJ13" i="304"/>
  <c r="AK13" i="304"/>
  <c r="AL13" i="304"/>
  <c r="AJ14" i="304"/>
  <c r="AK14" i="304" s="1"/>
  <c r="AL14" i="304"/>
  <c r="AJ15" i="304"/>
  <c r="AK15" i="304" s="1"/>
  <c r="AL15" i="304"/>
  <c r="AJ16" i="304"/>
  <c r="AK16" i="304" s="1"/>
  <c r="AL16" i="304"/>
  <c r="AJ17" i="304"/>
  <c r="AK17" i="304" s="1"/>
  <c r="AL17" i="304"/>
  <c r="AJ18" i="304"/>
  <c r="AK18" i="304" s="1"/>
  <c r="AL18" i="304"/>
  <c r="AJ19" i="304"/>
  <c r="AK19" i="304" s="1"/>
  <c r="AL19" i="304"/>
  <c r="AJ20" i="304"/>
  <c r="AK20" i="304" s="1"/>
  <c r="AL20" i="304"/>
  <c r="AJ21" i="304"/>
  <c r="AK21" i="304"/>
  <c r="AL21" i="304"/>
  <c r="AJ22" i="304"/>
  <c r="AK22" i="304" s="1"/>
  <c r="AL22" i="304"/>
  <c r="AJ23" i="304"/>
  <c r="AK23" i="304" s="1"/>
  <c r="AL23" i="304"/>
  <c r="AJ24" i="304"/>
  <c r="AK24" i="304" s="1"/>
  <c r="AL24" i="304"/>
  <c r="AJ25" i="304"/>
  <c r="AK25" i="304" s="1"/>
  <c r="AL25" i="304"/>
  <c r="AJ26" i="304"/>
  <c r="AK26" i="304" s="1"/>
  <c r="AL26" i="304"/>
  <c r="AJ27" i="304"/>
  <c r="AK27" i="304" s="1"/>
  <c r="AL27" i="304"/>
  <c r="AL7" i="304"/>
  <c r="AJ7" i="304"/>
  <c r="AK7" i="304" s="1"/>
  <c r="AJ8" i="303"/>
  <c r="AK8" i="303" s="1"/>
  <c r="AL8" i="303"/>
  <c r="AJ9" i="303"/>
  <c r="AK9" i="303" s="1"/>
  <c r="AL9" i="303"/>
  <c r="AJ10" i="303"/>
  <c r="AK10" i="303" s="1"/>
  <c r="AL10" i="303"/>
  <c r="AJ11" i="303"/>
  <c r="AK11" i="303" s="1"/>
  <c r="AL11" i="303"/>
  <c r="AJ12" i="303"/>
  <c r="AK12" i="303" s="1"/>
  <c r="AL12" i="303"/>
  <c r="AJ13" i="303"/>
  <c r="AK13" i="303" s="1"/>
  <c r="AL13" i="303"/>
  <c r="AJ14" i="303"/>
  <c r="AK14" i="303" s="1"/>
  <c r="AL14" i="303"/>
  <c r="AJ15" i="303"/>
  <c r="AK15" i="303" s="1"/>
  <c r="AL15" i="303"/>
  <c r="AJ16" i="303"/>
  <c r="AK16" i="303" s="1"/>
  <c r="AL16" i="303"/>
  <c r="AJ17" i="303"/>
  <c r="AK17" i="303" s="1"/>
  <c r="AL17" i="303"/>
  <c r="AJ18" i="303"/>
  <c r="AK18" i="303" s="1"/>
  <c r="AL18" i="303"/>
  <c r="AJ19" i="303"/>
  <c r="AK19" i="303" s="1"/>
  <c r="AL19" i="303"/>
  <c r="AJ20" i="303"/>
  <c r="AK20" i="303" s="1"/>
  <c r="AL20" i="303"/>
  <c r="AJ21" i="303"/>
  <c r="AK21" i="303" s="1"/>
  <c r="AL21" i="303"/>
  <c r="AJ22" i="303"/>
  <c r="AK22" i="303" s="1"/>
  <c r="AL22" i="303"/>
  <c r="AJ23" i="303"/>
  <c r="AK23" i="303" s="1"/>
  <c r="AL23" i="303"/>
  <c r="AJ24" i="303"/>
  <c r="AK24" i="303" s="1"/>
  <c r="AL24" i="303"/>
  <c r="AJ25" i="303"/>
  <c r="AK25" i="303" s="1"/>
  <c r="AL25" i="303"/>
  <c r="AJ26" i="303"/>
  <c r="AK26" i="303" s="1"/>
  <c r="AL26" i="303"/>
  <c r="AJ27" i="303"/>
  <c r="AK27" i="303" s="1"/>
  <c r="AL27" i="303"/>
  <c r="AJ28" i="303"/>
  <c r="AK28" i="303" s="1"/>
  <c r="AL28" i="303"/>
  <c r="AJ29" i="303"/>
  <c r="AK29" i="303" s="1"/>
  <c r="AL29" i="303"/>
  <c r="AJ30" i="303"/>
  <c r="AK30" i="303" s="1"/>
  <c r="AL30" i="303"/>
  <c r="AJ31" i="303"/>
  <c r="AK31" i="303" s="1"/>
  <c r="AL31" i="303"/>
  <c r="AJ32" i="303"/>
  <c r="AK32" i="303" s="1"/>
  <c r="AL32" i="303"/>
  <c r="AJ33" i="303"/>
  <c r="AK33" i="303" s="1"/>
  <c r="AL33" i="303"/>
  <c r="AJ34" i="303"/>
  <c r="AK34" i="303" s="1"/>
  <c r="AL34" i="303"/>
  <c r="AJ35" i="303"/>
  <c r="AK35" i="303" s="1"/>
  <c r="AL35" i="303"/>
  <c r="AJ36" i="303"/>
  <c r="AK36" i="303" s="1"/>
  <c r="AL36" i="303"/>
  <c r="AJ37" i="303"/>
  <c r="AK37" i="303" s="1"/>
  <c r="AL37" i="303"/>
  <c r="AJ38" i="303"/>
  <c r="AK38" i="303" s="1"/>
  <c r="AL38" i="303"/>
  <c r="AJ39" i="303"/>
  <c r="AK39" i="303" s="1"/>
  <c r="AL39" i="303"/>
  <c r="AJ40" i="303"/>
  <c r="AK40" i="303" s="1"/>
  <c r="AL40" i="303"/>
  <c r="AL7" i="303"/>
  <c r="AJ7" i="303"/>
  <c r="AK7" i="303" s="1"/>
  <c r="AJ8" i="302"/>
  <c r="AK8" i="302" s="1"/>
  <c r="AL8" i="302"/>
  <c r="AJ9" i="302"/>
  <c r="AK9" i="302" s="1"/>
  <c r="AL9" i="302"/>
  <c r="AJ10" i="302"/>
  <c r="AK10" i="302" s="1"/>
  <c r="AL10" i="302"/>
  <c r="AJ11" i="302"/>
  <c r="AK11" i="302" s="1"/>
  <c r="AL11" i="302"/>
  <c r="AJ12" i="302"/>
  <c r="AK12" i="302" s="1"/>
  <c r="AL12" i="302"/>
  <c r="AJ13" i="302"/>
  <c r="AK13" i="302" s="1"/>
  <c r="AL13" i="302"/>
  <c r="AJ14" i="302"/>
  <c r="AK14" i="302" s="1"/>
  <c r="AL14" i="302"/>
  <c r="AJ15" i="302"/>
  <c r="AK15" i="302" s="1"/>
  <c r="AL15" i="302"/>
  <c r="AJ16" i="302"/>
  <c r="AK16" i="302" s="1"/>
  <c r="AL16" i="302"/>
  <c r="AJ17" i="302"/>
  <c r="AK17" i="302" s="1"/>
  <c r="AL17" i="302"/>
  <c r="AJ18" i="302"/>
  <c r="AK18" i="302" s="1"/>
  <c r="AL18" i="302"/>
  <c r="AJ19" i="302"/>
  <c r="AK19" i="302" s="1"/>
  <c r="AL19" i="302"/>
  <c r="AJ20" i="302"/>
  <c r="AK20" i="302" s="1"/>
  <c r="AL20" i="302"/>
  <c r="AJ21" i="302"/>
  <c r="AK21" i="302" s="1"/>
  <c r="AL21" i="302"/>
  <c r="AJ22" i="302"/>
  <c r="AK22" i="302" s="1"/>
  <c r="AL22" i="302"/>
  <c r="AJ23" i="302"/>
  <c r="AK23" i="302"/>
  <c r="AL23" i="302"/>
  <c r="AJ24" i="302"/>
  <c r="AK24" i="302" s="1"/>
  <c r="AL24" i="302"/>
  <c r="AJ25" i="302"/>
  <c r="AK25" i="302" s="1"/>
  <c r="AL25" i="302"/>
  <c r="AJ26" i="302"/>
  <c r="AK26" i="302" s="1"/>
  <c r="AL26" i="302"/>
  <c r="AJ27" i="302"/>
  <c r="AK27" i="302" s="1"/>
  <c r="AL27" i="302"/>
  <c r="AJ28" i="302"/>
  <c r="AK28" i="302" s="1"/>
  <c r="AL28" i="302"/>
  <c r="AJ29" i="302"/>
  <c r="AK29" i="302" s="1"/>
  <c r="AL29" i="302"/>
  <c r="AJ30" i="302"/>
  <c r="AK30" i="302" s="1"/>
  <c r="AL30" i="302"/>
  <c r="AJ31" i="302"/>
  <c r="AK31" i="302" s="1"/>
  <c r="AL31" i="302"/>
  <c r="AJ32" i="302"/>
  <c r="AK32" i="302" s="1"/>
  <c r="AL32" i="302"/>
  <c r="AJ33" i="302"/>
  <c r="AK33" i="302" s="1"/>
  <c r="AL33" i="302"/>
  <c r="AJ34" i="302"/>
  <c r="AK34" i="302" s="1"/>
  <c r="AL34" i="302"/>
  <c r="AJ35" i="302"/>
  <c r="AK35" i="302" s="1"/>
  <c r="AL35" i="302"/>
  <c r="AJ36" i="302"/>
  <c r="AK36" i="302" s="1"/>
  <c r="AL36" i="302"/>
  <c r="AJ37" i="302"/>
  <c r="AK37" i="302" s="1"/>
  <c r="AL37" i="302"/>
  <c r="AJ38" i="302"/>
  <c r="AK38" i="302" s="1"/>
  <c r="AL38" i="302"/>
  <c r="AJ39" i="302"/>
  <c r="AK39" i="302" s="1"/>
  <c r="AL39" i="302"/>
  <c r="AJ40" i="302"/>
  <c r="AK40" i="302" s="1"/>
  <c r="AL40" i="302"/>
  <c r="AJ41" i="302"/>
  <c r="AK41" i="302" s="1"/>
  <c r="AL41" i="302"/>
  <c r="AL7" i="302"/>
  <c r="AJ7" i="302"/>
  <c r="AK7" i="302" s="1"/>
  <c r="AJ8" i="301" l="1"/>
  <c r="AK8" i="301" s="1"/>
  <c r="AL8" i="301"/>
  <c r="AJ9" i="301"/>
  <c r="AK9" i="301" s="1"/>
  <c r="AL9" i="301"/>
  <c r="AJ10" i="301"/>
  <c r="AK10" i="301" s="1"/>
  <c r="AL10" i="301"/>
  <c r="AJ11" i="301"/>
  <c r="AK11" i="301"/>
  <c r="AL11" i="301"/>
  <c r="AJ12" i="301"/>
  <c r="AK12" i="301" s="1"/>
  <c r="AL12" i="301"/>
  <c r="AJ13" i="301"/>
  <c r="AK13" i="301" s="1"/>
  <c r="AL13" i="301"/>
  <c r="AJ14" i="301"/>
  <c r="AK14" i="301" s="1"/>
  <c r="AL14" i="301"/>
  <c r="AJ15" i="301"/>
  <c r="AK15" i="301" s="1"/>
  <c r="AL15" i="301"/>
  <c r="AJ16" i="301"/>
  <c r="AK16" i="301" s="1"/>
  <c r="AL16" i="301"/>
  <c r="AJ17" i="301"/>
  <c r="AK17" i="301" s="1"/>
  <c r="AL17" i="301"/>
  <c r="AJ18" i="301"/>
  <c r="AK18" i="301" s="1"/>
  <c r="AL18" i="301"/>
  <c r="AJ19" i="301"/>
  <c r="AK19" i="301" s="1"/>
  <c r="AL19" i="301"/>
  <c r="AJ20" i="301"/>
  <c r="AK20" i="301" s="1"/>
  <c r="AL20" i="301"/>
  <c r="AJ21" i="301"/>
  <c r="AK21" i="301" s="1"/>
  <c r="AL21" i="301"/>
  <c r="AJ22" i="301"/>
  <c r="AK22" i="301" s="1"/>
  <c r="AL22" i="301"/>
  <c r="AJ23" i="301"/>
  <c r="AK23" i="301" s="1"/>
  <c r="AL23" i="301"/>
  <c r="AJ24" i="301"/>
  <c r="AK24" i="301" s="1"/>
  <c r="AL24" i="301"/>
  <c r="AJ25" i="301"/>
  <c r="AK25" i="301" s="1"/>
  <c r="AL25" i="301"/>
  <c r="AJ26" i="301"/>
  <c r="AK26" i="301" s="1"/>
  <c r="AL26" i="301"/>
  <c r="AJ27" i="301"/>
  <c r="AK27" i="301" s="1"/>
  <c r="AL27" i="301"/>
  <c r="AJ28" i="301"/>
  <c r="AK28" i="301" s="1"/>
  <c r="AL28" i="301"/>
  <c r="AJ29" i="301"/>
  <c r="AK29" i="301" s="1"/>
  <c r="AL29" i="301"/>
  <c r="AJ30" i="301"/>
  <c r="AK30" i="301" s="1"/>
  <c r="AL30" i="301"/>
  <c r="AJ31" i="301"/>
  <c r="AK31" i="301" s="1"/>
  <c r="AL31" i="301"/>
  <c r="AJ32" i="301"/>
  <c r="AK32" i="301" s="1"/>
  <c r="AL32" i="301"/>
  <c r="AJ33" i="301"/>
  <c r="AK33" i="301" s="1"/>
  <c r="AL33" i="301"/>
  <c r="AJ34" i="301"/>
  <c r="AK34" i="301" s="1"/>
  <c r="AL34" i="301"/>
  <c r="AL7" i="301"/>
  <c r="AJ7" i="301"/>
  <c r="AK7" i="301" s="1"/>
  <c r="AJ8" i="300"/>
  <c r="AK8" i="300" s="1"/>
  <c r="AL8" i="300"/>
  <c r="AJ9" i="300"/>
  <c r="AK9" i="300" s="1"/>
  <c r="AL9" i="300"/>
  <c r="AJ10" i="300"/>
  <c r="AK10" i="300" s="1"/>
  <c r="AL10" i="300"/>
  <c r="AJ11" i="300"/>
  <c r="AK11" i="300" s="1"/>
  <c r="AL11" i="300"/>
  <c r="AJ12" i="300"/>
  <c r="AK12" i="300" s="1"/>
  <c r="AL12" i="300"/>
  <c r="AJ13" i="300"/>
  <c r="AK13" i="300" s="1"/>
  <c r="AL13" i="300"/>
  <c r="AJ14" i="300"/>
  <c r="AK14" i="300" s="1"/>
  <c r="AL14" i="300"/>
  <c r="AJ15" i="300"/>
  <c r="AK15" i="300" s="1"/>
  <c r="AL15" i="300"/>
  <c r="AJ16" i="300"/>
  <c r="AK16" i="300" s="1"/>
  <c r="AL16" i="300"/>
  <c r="AJ17" i="300"/>
  <c r="AK17" i="300" s="1"/>
  <c r="AL17" i="300"/>
  <c r="AJ18" i="300"/>
  <c r="AK18" i="300" s="1"/>
  <c r="AL18" i="300"/>
  <c r="AJ19" i="300"/>
  <c r="AK19" i="300" s="1"/>
  <c r="AL19" i="300"/>
  <c r="AJ20" i="300"/>
  <c r="AK20" i="300" s="1"/>
  <c r="AL20" i="300"/>
  <c r="AJ21" i="300"/>
  <c r="AK21" i="300" s="1"/>
  <c r="AL21" i="300"/>
  <c r="AJ22" i="300"/>
  <c r="AK22" i="300" s="1"/>
  <c r="AL22" i="300"/>
  <c r="AJ23" i="300"/>
  <c r="AK23" i="300" s="1"/>
  <c r="AL23" i="300"/>
  <c r="AJ24" i="300"/>
  <c r="AK24" i="300" s="1"/>
  <c r="AL24" i="300"/>
  <c r="AJ25" i="300"/>
  <c r="AK25" i="300"/>
  <c r="AL25" i="300"/>
  <c r="AJ26" i="300"/>
  <c r="AK26" i="300" s="1"/>
  <c r="AL26" i="300"/>
  <c r="AJ27" i="300"/>
  <c r="AK27" i="300" s="1"/>
  <c r="AL27" i="300"/>
  <c r="AJ28" i="300"/>
  <c r="AK28" i="300" s="1"/>
  <c r="AL28" i="300"/>
  <c r="AJ29" i="300"/>
  <c r="AK29" i="300" s="1"/>
  <c r="AL29" i="300"/>
  <c r="AJ30" i="300"/>
  <c r="AK30" i="300" s="1"/>
  <c r="AL30" i="300"/>
  <c r="AJ31" i="300"/>
  <c r="AK31" i="300" s="1"/>
  <c r="AL31" i="300"/>
  <c r="AJ32" i="300"/>
  <c r="AK32" i="300" s="1"/>
  <c r="AL32" i="300"/>
  <c r="AJ33" i="300"/>
  <c r="AK33" i="300" s="1"/>
  <c r="AL33" i="300"/>
  <c r="AJ34" i="300"/>
  <c r="AK34" i="300" s="1"/>
  <c r="AL34" i="300"/>
  <c r="AJ35" i="300"/>
  <c r="AK35" i="300" s="1"/>
  <c r="AL35" i="300"/>
  <c r="AJ36" i="300"/>
  <c r="AK36" i="300" s="1"/>
  <c r="AL36" i="300"/>
  <c r="AJ37" i="300"/>
  <c r="AK37" i="300" s="1"/>
  <c r="AL37" i="300"/>
  <c r="AJ38" i="300"/>
  <c r="AK38" i="300" s="1"/>
  <c r="AL38" i="300"/>
  <c r="AJ39" i="300"/>
  <c r="AK39" i="300" s="1"/>
  <c r="AL39" i="300"/>
  <c r="AJ40" i="300"/>
  <c r="AK40" i="300" s="1"/>
  <c r="AL40" i="300"/>
  <c r="AJ41" i="300"/>
  <c r="AK41" i="300" s="1"/>
  <c r="AL41" i="300"/>
  <c r="AJ42" i="300"/>
  <c r="AK42" i="300" s="1"/>
  <c r="AL42" i="300"/>
  <c r="AJ43" i="300"/>
  <c r="AK43" i="300" s="1"/>
  <c r="AL43" i="300"/>
  <c r="AL7" i="300"/>
  <c r="AJ7" i="300"/>
  <c r="AK7" i="300" s="1"/>
  <c r="AJ8" i="299"/>
  <c r="AK8" i="299" s="1"/>
  <c r="AL8" i="299"/>
  <c r="AJ9" i="299"/>
  <c r="AK9" i="299" s="1"/>
  <c r="AL9" i="299"/>
  <c r="AJ10" i="299"/>
  <c r="AK10" i="299" s="1"/>
  <c r="AL10" i="299"/>
  <c r="AJ11" i="299"/>
  <c r="AK11" i="299" s="1"/>
  <c r="AL11" i="299"/>
  <c r="AJ12" i="299"/>
  <c r="AK12" i="299" s="1"/>
  <c r="AL12" i="299"/>
  <c r="AJ13" i="299"/>
  <c r="AK13" i="299" s="1"/>
  <c r="AL13" i="299"/>
  <c r="AJ14" i="299"/>
  <c r="AK14" i="299" s="1"/>
  <c r="AL14" i="299"/>
  <c r="AJ15" i="299"/>
  <c r="AK15" i="299" s="1"/>
  <c r="AL15" i="299"/>
  <c r="AJ16" i="299"/>
  <c r="AK16" i="299" s="1"/>
  <c r="AL16" i="299"/>
  <c r="AJ17" i="299"/>
  <c r="AK17" i="299" s="1"/>
  <c r="AL17" i="299"/>
  <c r="AJ18" i="299"/>
  <c r="AK18" i="299" s="1"/>
  <c r="AL18" i="299"/>
  <c r="AJ19" i="299"/>
  <c r="AK19" i="299" s="1"/>
  <c r="AL19" i="299"/>
  <c r="AJ20" i="299"/>
  <c r="AK20" i="299" s="1"/>
  <c r="AL20" i="299"/>
  <c r="AJ21" i="299"/>
  <c r="AK21" i="299" s="1"/>
  <c r="AL21" i="299"/>
  <c r="AJ22" i="299"/>
  <c r="AK22" i="299" s="1"/>
  <c r="AL22" i="299"/>
  <c r="AJ23" i="299"/>
  <c r="AK23" i="299" s="1"/>
  <c r="AL23" i="299"/>
  <c r="AJ24" i="299"/>
  <c r="AK24" i="299" s="1"/>
  <c r="AL24" i="299"/>
  <c r="AJ25" i="299"/>
  <c r="AK25" i="299" s="1"/>
  <c r="AL25" i="299"/>
  <c r="AJ26" i="299"/>
  <c r="AK26" i="299" s="1"/>
  <c r="AL26" i="299"/>
  <c r="AJ27" i="299"/>
  <c r="AK27" i="299" s="1"/>
  <c r="AL27" i="299"/>
  <c r="AJ28" i="299"/>
  <c r="AK28" i="299" s="1"/>
  <c r="AL28" i="299"/>
  <c r="AJ29" i="299"/>
  <c r="AK29" i="299" s="1"/>
  <c r="AL29" i="299"/>
  <c r="AJ30" i="299"/>
  <c r="AK30" i="299" s="1"/>
  <c r="AL30" i="299"/>
  <c r="AJ31" i="299"/>
  <c r="AK31" i="299" s="1"/>
  <c r="AL31" i="299"/>
  <c r="AJ32" i="299"/>
  <c r="AK32" i="299" s="1"/>
  <c r="AL32" i="299"/>
  <c r="AJ33" i="299"/>
  <c r="AK33" i="299" s="1"/>
  <c r="AL33" i="299"/>
  <c r="AJ34" i="299"/>
  <c r="AK34" i="299" s="1"/>
  <c r="AL34" i="299"/>
  <c r="AJ35" i="299"/>
  <c r="AK35" i="299" s="1"/>
  <c r="AL35" i="299"/>
  <c r="AJ36" i="299"/>
  <c r="AK36" i="299" s="1"/>
  <c r="AL36" i="299"/>
  <c r="AJ37" i="299"/>
  <c r="AK37" i="299" s="1"/>
  <c r="AL37" i="299"/>
  <c r="AJ38" i="299"/>
  <c r="AK38" i="299" s="1"/>
  <c r="AL38" i="299"/>
  <c r="AJ39" i="299"/>
  <c r="AK39" i="299" s="1"/>
  <c r="AL39" i="299"/>
  <c r="AL7" i="299"/>
  <c r="AJ7" i="299"/>
  <c r="AK7" i="299" s="1"/>
  <c r="AJ8" i="298"/>
  <c r="AK8" i="298" s="1"/>
  <c r="AL8" i="298"/>
  <c r="AJ9" i="298"/>
  <c r="AK9" i="298" s="1"/>
  <c r="AL9" i="298"/>
  <c r="AJ10" i="298"/>
  <c r="AK10" i="298" s="1"/>
  <c r="AL10" i="298"/>
  <c r="AJ11" i="298"/>
  <c r="AK11" i="298" s="1"/>
  <c r="AL11" i="298"/>
  <c r="AJ12" i="298"/>
  <c r="AK12" i="298" s="1"/>
  <c r="AL12" i="298"/>
  <c r="AJ13" i="298"/>
  <c r="AK13" i="298" s="1"/>
  <c r="AL13" i="298"/>
  <c r="AJ14" i="298"/>
  <c r="AK14" i="298" s="1"/>
  <c r="AL14" i="298"/>
  <c r="AJ39" i="298"/>
  <c r="AK39" i="298" s="1"/>
  <c r="AL39" i="298"/>
  <c r="AJ15" i="298"/>
  <c r="AK15" i="298" s="1"/>
  <c r="AL15" i="298"/>
  <c r="AJ16" i="298"/>
  <c r="AK16" i="298" s="1"/>
  <c r="AL16" i="298"/>
  <c r="AJ17" i="298"/>
  <c r="AK17" i="298" s="1"/>
  <c r="AL17" i="298"/>
  <c r="AJ18" i="298"/>
  <c r="AK18" i="298" s="1"/>
  <c r="AL18" i="298"/>
  <c r="AJ19" i="298"/>
  <c r="AK19" i="298" s="1"/>
  <c r="AL19" i="298"/>
  <c r="AJ20" i="298"/>
  <c r="AK20" i="298" s="1"/>
  <c r="AL20" i="298"/>
  <c r="AJ21" i="298"/>
  <c r="AK21" i="298" s="1"/>
  <c r="AL21" i="298"/>
  <c r="AJ22" i="298"/>
  <c r="AK22" i="298" s="1"/>
  <c r="AL22" i="298"/>
  <c r="AJ23" i="298"/>
  <c r="AK23" i="298" s="1"/>
  <c r="AL23" i="298"/>
  <c r="AJ24" i="298"/>
  <c r="AK24" i="298" s="1"/>
  <c r="AL24" i="298"/>
  <c r="AJ25" i="298"/>
  <c r="AK25" i="298" s="1"/>
  <c r="AL25" i="298"/>
  <c r="AJ26" i="298"/>
  <c r="AK26" i="298"/>
  <c r="AL26" i="298"/>
  <c r="AJ27" i="298"/>
  <c r="AK27" i="298" s="1"/>
  <c r="AL27" i="298"/>
  <c r="AJ28" i="298"/>
  <c r="AK28" i="298" s="1"/>
  <c r="AL28" i="298"/>
  <c r="AJ29" i="298"/>
  <c r="AK29" i="298" s="1"/>
  <c r="AL29" i="298"/>
  <c r="AJ30" i="298"/>
  <c r="AK30" i="298" s="1"/>
  <c r="AL30" i="298"/>
  <c r="AJ31" i="298"/>
  <c r="AK31" i="298" s="1"/>
  <c r="AL31" i="298"/>
  <c r="AJ32" i="298"/>
  <c r="AK32" i="298" s="1"/>
  <c r="AL32" i="298"/>
  <c r="AJ33" i="298"/>
  <c r="AK33" i="298" s="1"/>
  <c r="AL33" i="298"/>
  <c r="AJ34" i="298"/>
  <c r="AK34" i="298" s="1"/>
  <c r="AL34" i="298"/>
  <c r="AJ35" i="298"/>
  <c r="AK35" i="298" s="1"/>
  <c r="AL35" i="298"/>
  <c r="AJ36" i="298"/>
  <c r="AK36" i="298" s="1"/>
  <c r="AL36" i="298"/>
  <c r="AJ37" i="298"/>
  <c r="AK37" i="298" s="1"/>
  <c r="AL37" i="298"/>
  <c r="AJ38" i="298"/>
  <c r="AK38" i="298" s="1"/>
  <c r="AL38" i="298"/>
  <c r="AL7" i="298"/>
  <c r="AJ7" i="298"/>
  <c r="AK7" i="298" s="1"/>
  <c r="AJ7" i="297"/>
  <c r="AK7" i="297" s="1"/>
  <c r="AL7" i="297"/>
  <c r="AJ8" i="297"/>
  <c r="AK8" i="297" s="1"/>
  <c r="AL8" i="297"/>
  <c r="AJ9" i="297"/>
  <c r="AK9" i="297" s="1"/>
  <c r="AL9" i="297"/>
  <c r="AJ28" i="297"/>
  <c r="AK28" i="297" s="1"/>
  <c r="AL28" i="297"/>
  <c r="AJ10" i="297"/>
  <c r="AK10" i="297" s="1"/>
  <c r="AL10" i="297"/>
  <c r="AJ11" i="297"/>
  <c r="AK11" i="297" s="1"/>
  <c r="AL11" i="297"/>
  <c r="AJ12" i="297"/>
  <c r="AK12" i="297" s="1"/>
  <c r="AL12" i="297"/>
  <c r="AJ13" i="297"/>
  <c r="AK13" i="297" s="1"/>
  <c r="AL13" i="297"/>
  <c r="AJ14" i="297"/>
  <c r="AK14" i="297" s="1"/>
  <c r="AL14" i="297"/>
  <c r="AJ15" i="297"/>
  <c r="AK15" i="297" s="1"/>
  <c r="AL15" i="297"/>
  <c r="AJ16" i="297"/>
  <c r="AK16" i="297" s="1"/>
  <c r="AL16" i="297"/>
  <c r="AJ17" i="297"/>
  <c r="AK17" i="297" s="1"/>
  <c r="AL17" i="297"/>
  <c r="AJ29" i="297"/>
  <c r="AK29" i="297" s="1"/>
  <c r="AL29" i="297"/>
  <c r="AJ18" i="297"/>
  <c r="AK18" i="297" s="1"/>
  <c r="AL18" i="297"/>
  <c r="AJ19" i="297"/>
  <c r="AK19" i="297" s="1"/>
  <c r="AL19" i="297"/>
  <c r="AJ20" i="297"/>
  <c r="AK20" i="297" s="1"/>
  <c r="AL20" i="297"/>
  <c r="AJ21" i="297"/>
  <c r="AK21" i="297" s="1"/>
  <c r="AL21" i="297"/>
  <c r="AJ22" i="297"/>
  <c r="AK22" i="297" s="1"/>
  <c r="AL22" i="297"/>
  <c r="AJ23" i="297"/>
  <c r="AK23" i="297" s="1"/>
  <c r="AL23" i="297"/>
  <c r="AJ24" i="297"/>
  <c r="AK24" i="297" s="1"/>
  <c r="AL24" i="297"/>
  <c r="AJ25" i="297"/>
  <c r="AK25" i="297" s="1"/>
  <c r="AL25" i="297"/>
  <c r="AJ26" i="297"/>
  <c r="AK26" i="297" s="1"/>
  <c r="AL26" i="297"/>
  <c r="AJ27" i="297"/>
  <c r="AK27" i="297" s="1"/>
  <c r="AL27" i="297"/>
  <c r="AL30" i="297"/>
  <c r="AJ30" i="297"/>
  <c r="AK30" i="297" s="1"/>
  <c r="AJ8" i="296"/>
  <c r="AK8" i="296" s="1"/>
  <c r="AL8" i="296"/>
  <c r="AJ9" i="296"/>
  <c r="AK9" i="296" s="1"/>
  <c r="AL9" i="296"/>
  <c r="AJ10" i="296"/>
  <c r="AK10" i="296" s="1"/>
  <c r="AL10" i="296"/>
  <c r="AJ11" i="296"/>
  <c r="AK11" i="296" s="1"/>
  <c r="AL11" i="296"/>
  <c r="AJ12" i="296"/>
  <c r="AK12" i="296" s="1"/>
  <c r="AL12" i="296"/>
  <c r="AJ13" i="296"/>
  <c r="AK13" i="296" s="1"/>
  <c r="AL13" i="296"/>
  <c r="AJ14" i="296"/>
  <c r="AK14" i="296" s="1"/>
  <c r="AL14" i="296"/>
  <c r="AJ15" i="296"/>
  <c r="AK15" i="296" s="1"/>
  <c r="AL15" i="296"/>
  <c r="AJ16" i="296"/>
  <c r="AK16" i="296" s="1"/>
  <c r="AL16" i="296"/>
  <c r="AJ17" i="296"/>
  <c r="AK17" i="296" s="1"/>
  <c r="AL17" i="296"/>
  <c r="AJ18" i="296"/>
  <c r="AK18" i="296" s="1"/>
  <c r="AL18" i="296"/>
  <c r="AJ19" i="296"/>
  <c r="AK19" i="296" s="1"/>
  <c r="AL19" i="296"/>
  <c r="AJ20" i="296"/>
  <c r="AK20" i="296" s="1"/>
  <c r="AL20" i="296"/>
  <c r="AJ21" i="296"/>
  <c r="AK21" i="296" s="1"/>
  <c r="AL21" i="296"/>
  <c r="AJ22" i="296"/>
  <c r="AK22" i="296" s="1"/>
  <c r="AL22" i="296"/>
  <c r="AJ23" i="296"/>
  <c r="AK23" i="296" s="1"/>
  <c r="AL23" i="296"/>
  <c r="AJ24" i="296"/>
  <c r="AK24" i="296" s="1"/>
  <c r="AL24" i="296"/>
  <c r="AJ25" i="296"/>
  <c r="AK25" i="296" s="1"/>
  <c r="AL25" i="296"/>
  <c r="AJ26" i="296"/>
  <c r="AK26" i="296" s="1"/>
  <c r="AL26" i="296"/>
  <c r="AJ27" i="296"/>
  <c r="AK27" i="296" s="1"/>
  <c r="AL27" i="296"/>
  <c r="AJ28" i="296"/>
  <c r="AK28" i="296" s="1"/>
  <c r="AL28" i="296"/>
  <c r="AJ29" i="296"/>
  <c r="AK29" i="296" s="1"/>
  <c r="AL29" i="296"/>
  <c r="AJ30" i="296"/>
  <c r="AK30" i="296" s="1"/>
  <c r="AL30" i="296"/>
  <c r="AJ31" i="296"/>
  <c r="AK31" i="296" s="1"/>
  <c r="AL31" i="296"/>
  <c r="AJ32" i="296"/>
  <c r="AK32" i="296" s="1"/>
  <c r="AL32" i="296"/>
  <c r="AL7" i="296"/>
  <c r="AJ7" i="296"/>
  <c r="AK7" i="296" s="1"/>
  <c r="AJ8" i="295"/>
  <c r="AK8" i="295" s="1"/>
  <c r="AL8" i="295"/>
  <c r="AJ9" i="295"/>
  <c r="AK9" i="295" s="1"/>
  <c r="AL9" i="295"/>
  <c r="AJ10" i="295"/>
  <c r="AK10" i="295" s="1"/>
  <c r="AL10" i="295"/>
  <c r="AJ11" i="295"/>
  <c r="AK11" i="295" s="1"/>
  <c r="AL11" i="295"/>
  <c r="AJ12" i="295"/>
  <c r="AK12" i="295" s="1"/>
  <c r="AL12" i="295"/>
  <c r="AJ13" i="295"/>
  <c r="AK13" i="295" s="1"/>
  <c r="AL13" i="295"/>
  <c r="AJ14" i="295"/>
  <c r="AK14" i="295" s="1"/>
  <c r="AL14" i="295"/>
  <c r="AJ15" i="295"/>
  <c r="AK15" i="295"/>
  <c r="AL15" i="295"/>
  <c r="AJ16" i="295"/>
  <c r="AK16" i="295" s="1"/>
  <c r="AL16" i="295"/>
  <c r="AJ17" i="295"/>
  <c r="AK17" i="295" s="1"/>
  <c r="AL17" i="295"/>
  <c r="AJ18" i="295"/>
  <c r="AK18" i="295" s="1"/>
  <c r="AL18" i="295"/>
  <c r="AJ19" i="295"/>
  <c r="AK19" i="295" s="1"/>
  <c r="AL19" i="295"/>
  <c r="AJ20" i="295"/>
  <c r="AK20" i="295" s="1"/>
  <c r="AL20" i="295"/>
  <c r="AJ21" i="295"/>
  <c r="AK21" i="295" s="1"/>
  <c r="AL21" i="295"/>
  <c r="AJ22" i="295"/>
  <c r="AK22" i="295" s="1"/>
  <c r="AL22" i="295"/>
  <c r="AJ23" i="295"/>
  <c r="AK23" i="295" s="1"/>
  <c r="AL23" i="295"/>
  <c r="AJ24" i="295"/>
  <c r="AK24" i="295" s="1"/>
  <c r="AL24" i="295"/>
  <c r="AJ25" i="295"/>
  <c r="AK25" i="295" s="1"/>
  <c r="AL25" i="295"/>
  <c r="AJ26" i="295"/>
  <c r="AK26" i="295" s="1"/>
  <c r="AL26" i="295"/>
  <c r="AL7" i="295"/>
  <c r="AJ7" i="295"/>
  <c r="AK7" i="295" s="1"/>
  <c r="AJ8" i="294"/>
  <c r="AK8" i="294" s="1"/>
  <c r="AL8" i="294"/>
  <c r="AJ9" i="294"/>
  <c r="AK9" i="294" s="1"/>
  <c r="AL9" i="294"/>
  <c r="AJ10" i="294"/>
  <c r="AK10" i="294" s="1"/>
  <c r="AL10" i="294"/>
  <c r="AJ11" i="294"/>
  <c r="AK11" i="294" s="1"/>
  <c r="AL11" i="294"/>
  <c r="AJ12" i="294"/>
  <c r="AK12" i="294" s="1"/>
  <c r="AL12" i="294"/>
  <c r="AJ13" i="294"/>
  <c r="AK13" i="294" s="1"/>
  <c r="AL13" i="294"/>
  <c r="AJ14" i="294"/>
  <c r="AK14" i="294" s="1"/>
  <c r="AL14" i="294"/>
  <c r="AJ15" i="294"/>
  <c r="AK15" i="294" s="1"/>
  <c r="AL15" i="294"/>
  <c r="AJ16" i="294"/>
  <c r="AK16" i="294" s="1"/>
  <c r="AL16" i="294"/>
  <c r="AJ17" i="294"/>
  <c r="AK17" i="294" s="1"/>
  <c r="AL17" i="294"/>
  <c r="AJ18" i="294"/>
  <c r="AK18" i="294" s="1"/>
  <c r="AL18" i="294"/>
  <c r="AJ19" i="294"/>
  <c r="AK19" i="294" s="1"/>
  <c r="AL19" i="294"/>
  <c r="AJ20" i="294"/>
  <c r="AK20" i="294" s="1"/>
  <c r="AL20" i="294"/>
  <c r="AJ21" i="294"/>
  <c r="AK21" i="294" s="1"/>
  <c r="AL21" i="294"/>
  <c r="AJ22" i="294"/>
  <c r="AK22" i="294" s="1"/>
  <c r="AL22" i="294"/>
  <c r="AJ23" i="294"/>
  <c r="AK23" i="294" s="1"/>
  <c r="AL23" i="294"/>
  <c r="AJ24" i="294"/>
  <c r="AK24" i="294" s="1"/>
  <c r="AL24" i="294"/>
  <c r="AJ25" i="294"/>
  <c r="AK25" i="294"/>
  <c r="AL25" i="294"/>
  <c r="AJ26" i="294"/>
  <c r="AK26" i="294" s="1"/>
  <c r="AL26" i="294"/>
  <c r="AJ27" i="294"/>
  <c r="AK27" i="294" s="1"/>
  <c r="AL27" i="294"/>
  <c r="AJ28" i="294"/>
  <c r="AK28" i="294" s="1"/>
  <c r="AL28" i="294"/>
  <c r="AJ29" i="294"/>
  <c r="AK29" i="294" s="1"/>
  <c r="AL29" i="294"/>
  <c r="AJ30" i="294"/>
  <c r="AK30" i="294" s="1"/>
  <c r="AL30" i="294"/>
  <c r="AJ31" i="294"/>
  <c r="AK31" i="294" s="1"/>
  <c r="AL31" i="294"/>
  <c r="AJ32" i="294"/>
  <c r="AK32" i="294" s="1"/>
  <c r="AL32" i="294"/>
  <c r="AJ33" i="294"/>
  <c r="AK33" i="294" s="1"/>
  <c r="AL33" i="294"/>
  <c r="AJ34" i="294"/>
  <c r="AK34" i="294" s="1"/>
  <c r="AL34" i="294"/>
  <c r="AJ35" i="294"/>
  <c r="AK35" i="294" s="1"/>
  <c r="AL35" i="294"/>
  <c r="AJ36" i="294"/>
  <c r="AK36" i="294" s="1"/>
  <c r="AL36" i="294"/>
  <c r="AL7" i="294"/>
  <c r="AJ7" i="294"/>
  <c r="AK7" i="294" s="1"/>
  <c r="AJ8" i="293"/>
  <c r="AK8" i="293" s="1"/>
  <c r="AL8" i="293"/>
  <c r="AJ9" i="293"/>
  <c r="AK9" i="293" s="1"/>
  <c r="AL9" i="293"/>
  <c r="AJ10" i="293"/>
  <c r="AK10" i="293" s="1"/>
  <c r="AL10" i="293"/>
  <c r="AJ11" i="293"/>
  <c r="AK11" i="293" s="1"/>
  <c r="AL11" i="293"/>
  <c r="AJ12" i="293"/>
  <c r="AK12" i="293" s="1"/>
  <c r="AL12" i="293"/>
  <c r="AJ13" i="293"/>
  <c r="AK13" i="293" s="1"/>
  <c r="AL13" i="293"/>
  <c r="AJ14" i="293"/>
  <c r="AK14" i="293" s="1"/>
  <c r="AL14" i="293"/>
  <c r="AJ15" i="293"/>
  <c r="AK15" i="293"/>
  <c r="AL15" i="293"/>
  <c r="AJ16" i="293"/>
  <c r="AK16" i="293" s="1"/>
  <c r="AL16" i="293"/>
  <c r="AJ17" i="293"/>
  <c r="AK17" i="293" s="1"/>
  <c r="AL17" i="293"/>
  <c r="AJ18" i="293"/>
  <c r="AK18" i="293" s="1"/>
  <c r="AL18" i="293"/>
  <c r="AJ19" i="293"/>
  <c r="AK19" i="293" s="1"/>
  <c r="AL19" i="293"/>
  <c r="AJ20" i="293"/>
  <c r="AK20" i="293" s="1"/>
  <c r="AL20" i="293"/>
  <c r="AJ21" i="293"/>
  <c r="AK21" i="293" s="1"/>
  <c r="AL21" i="293"/>
  <c r="AJ22" i="293"/>
  <c r="AK22" i="293" s="1"/>
  <c r="AL22" i="293"/>
  <c r="AJ23" i="293"/>
  <c r="AK23" i="293"/>
  <c r="AL23" i="293"/>
  <c r="AJ24" i="293"/>
  <c r="AK24" i="293" s="1"/>
  <c r="AL24" i="293"/>
  <c r="AJ25" i="293"/>
  <c r="AK25" i="293" s="1"/>
  <c r="AL25" i="293"/>
  <c r="AJ26" i="293"/>
  <c r="AK26" i="293" s="1"/>
  <c r="AL26" i="293"/>
  <c r="AJ27" i="293"/>
  <c r="AK27" i="293" s="1"/>
  <c r="AL27" i="293"/>
  <c r="AJ28" i="293"/>
  <c r="AK28" i="293" s="1"/>
  <c r="AL28" i="293"/>
  <c r="AJ29" i="293"/>
  <c r="AK29" i="293" s="1"/>
  <c r="AL29" i="293"/>
  <c r="AJ30" i="293"/>
  <c r="AK30" i="293" s="1"/>
  <c r="AL30" i="293"/>
  <c r="AJ31" i="293"/>
  <c r="AK31" i="293"/>
  <c r="AL31" i="293"/>
  <c r="AJ32" i="293"/>
  <c r="AK32" i="293" s="1"/>
  <c r="AL32" i="293"/>
  <c r="AJ33" i="293"/>
  <c r="AK33" i="293" s="1"/>
  <c r="AL33" i="293"/>
  <c r="AJ34" i="293"/>
  <c r="AK34" i="293" s="1"/>
  <c r="AL34" i="293"/>
  <c r="AJ35" i="293"/>
  <c r="AK35" i="293" s="1"/>
  <c r="AL35" i="293"/>
  <c r="AL7" i="293"/>
  <c r="AJ7" i="293"/>
  <c r="AK7" i="293" s="1"/>
  <c r="AJ8" i="292"/>
  <c r="AK8" i="292" s="1"/>
  <c r="AL8" i="292"/>
  <c r="AJ9" i="292"/>
  <c r="AK9" i="292" s="1"/>
  <c r="AL9" i="292"/>
  <c r="AJ10" i="292"/>
  <c r="AK10" i="292" s="1"/>
  <c r="AL10" i="292"/>
  <c r="AJ11" i="292"/>
  <c r="AK11" i="292" s="1"/>
  <c r="AL11" i="292"/>
  <c r="AJ12" i="292"/>
  <c r="AK12" i="292" s="1"/>
  <c r="AL12" i="292"/>
  <c r="AJ13" i="292"/>
  <c r="AK13" i="292" s="1"/>
  <c r="AL13" i="292"/>
  <c r="AJ14" i="292"/>
  <c r="AK14" i="292" s="1"/>
  <c r="AL14" i="292"/>
  <c r="AJ15" i="292"/>
  <c r="AK15" i="292"/>
  <c r="AL15" i="292"/>
  <c r="AJ16" i="292"/>
  <c r="AK16" i="292" s="1"/>
  <c r="AL16" i="292"/>
  <c r="AJ17" i="292"/>
  <c r="AK17" i="292" s="1"/>
  <c r="AL17" i="292"/>
  <c r="AJ18" i="292"/>
  <c r="AK18" i="292" s="1"/>
  <c r="AL18" i="292"/>
  <c r="AJ19" i="292"/>
  <c r="AK19" i="292" s="1"/>
  <c r="AL19" i="292"/>
  <c r="AJ20" i="292"/>
  <c r="AK20" i="292" s="1"/>
  <c r="AL20" i="292"/>
  <c r="AJ21" i="292"/>
  <c r="AK21" i="292" s="1"/>
  <c r="AL21" i="292"/>
  <c r="AJ22" i="292"/>
  <c r="AK22" i="292" s="1"/>
  <c r="AL22" i="292"/>
  <c r="AJ23" i="292"/>
  <c r="AK23" i="292" s="1"/>
  <c r="AL23" i="292"/>
  <c r="AJ24" i="292"/>
  <c r="AK24" i="292" s="1"/>
  <c r="AL24" i="292"/>
  <c r="AJ25" i="292"/>
  <c r="AK25" i="292" s="1"/>
  <c r="AL25" i="292"/>
  <c r="AJ26" i="292"/>
  <c r="AK26" i="292" s="1"/>
  <c r="AL26" i="292"/>
  <c r="AJ27" i="292"/>
  <c r="AK27" i="292" s="1"/>
  <c r="AL27" i="292"/>
  <c r="AJ28" i="292"/>
  <c r="AK28" i="292" s="1"/>
  <c r="AL28" i="292"/>
  <c r="AJ29" i="292"/>
  <c r="AK29" i="292" s="1"/>
  <c r="AL29" i="292"/>
  <c r="AJ30" i="292"/>
  <c r="AK30" i="292" s="1"/>
  <c r="AL30" i="292"/>
  <c r="AJ31" i="292"/>
  <c r="AK31" i="292" s="1"/>
  <c r="AL31" i="292"/>
  <c r="AL7" i="292"/>
  <c r="AJ7" i="292"/>
  <c r="AK7" i="292" s="1"/>
  <c r="AJ8" i="290"/>
  <c r="AK8" i="290" s="1"/>
  <c r="AL8" i="290"/>
  <c r="AJ9" i="290"/>
  <c r="AK9" i="290" s="1"/>
  <c r="AL9" i="290"/>
  <c r="AJ10" i="290"/>
  <c r="AK10" i="290" s="1"/>
  <c r="AL10" i="290"/>
  <c r="AJ11" i="290"/>
  <c r="AK11" i="290" s="1"/>
  <c r="AL11" i="290"/>
  <c r="AJ12" i="290"/>
  <c r="AK12" i="290" s="1"/>
  <c r="AL12" i="290"/>
  <c r="AJ13" i="290"/>
  <c r="AK13" i="290" s="1"/>
  <c r="AL13" i="290"/>
  <c r="AJ14" i="290"/>
  <c r="AK14" i="290" s="1"/>
  <c r="AL14" i="290"/>
  <c r="AJ15" i="290"/>
  <c r="AK15" i="290" s="1"/>
  <c r="AL15" i="290"/>
  <c r="AJ16" i="290"/>
  <c r="AK16" i="290" s="1"/>
  <c r="AL16" i="290"/>
  <c r="AJ17" i="290"/>
  <c r="AK17" i="290" s="1"/>
  <c r="AL17" i="290"/>
  <c r="AJ18" i="290"/>
  <c r="AK18" i="290" s="1"/>
  <c r="AL18" i="290"/>
  <c r="AJ19" i="290"/>
  <c r="AK19" i="290" s="1"/>
  <c r="AL19" i="290"/>
  <c r="AJ20" i="290"/>
  <c r="AK20" i="290" s="1"/>
  <c r="AL20" i="290"/>
  <c r="AJ21" i="290"/>
  <c r="AK21" i="290" s="1"/>
  <c r="AL21" i="290"/>
  <c r="AJ22" i="290"/>
  <c r="AK22" i="290" s="1"/>
  <c r="AL22" i="290"/>
  <c r="AJ23" i="290"/>
  <c r="AK23" i="290" s="1"/>
  <c r="AL23" i="290"/>
  <c r="AJ24" i="290"/>
  <c r="AK24" i="290" s="1"/>
  <c r="AL24" i="290"/>
  <c r="AJ25" i="290"/>
  <c r="AK25" i="290"/>
  <c r="AL25" i="290"/>
  <c r="AJ26" i="290"/>
  <c r="AK26" i="290" s="1"/>
  <c r="AL26" i="290"/>
  <c r="AJ27" i="290"/>
  <c r="AK27" i="290" s="1"/>
  <c r="AL27" i="290"/>
  <c r="AJ28" i="290"/>
  <c r="AK28" i="290" s="1"/>
  <c r="AL28" i="290"/>
  <c r="AJ29" i="290"/>
  <c r="AK29" i="290" s="1"/>
  <c r="AL29" i="290"/>
  <c r="AJ30" i="290"/>
  <c r="AK30" i="290" s="1"/>
  <c r="AL30" i="290"/>
  <c r="AJ31" i="290"/>
  <c r="AK31" i="290" s="1"/>
  <c r="AL31" i="290"/>
  <c r="AJ32" i="290"/>
  <c r="AK32" i="290" s="1"/>
  <c r="AL32" i="290"/>
  <c r="AL7" i="290"/>
  <c r="AJ7" i="290"/>
  <c r="AK7" i="290" s="1"/>
  <c r="AJ8" i="289"/>
  <c r="AK8" i="289" s="1"/>
  <c r="AL8" i="289"/>
  <c r="AJ9" i="289"/>
  <c r="AK9" i="289" s="1"/>
  <c r="AL9" i="289"/>
  <c r="AJ10" i="289"/>
  <c r="AK10" i="289" s="1"/>
  <c r="AL10" i="289"/>
  <c r="AJ11" i="289"/>
  <c r="AK11" i="289" s="1"/>
  <c r="AL11" i="289"/>
  <c r="AJ12" i="289"/>
  <c r="AK12" i="289" s="1"/>
  <c r="AL12" i="289"/>
  <c r="AJ13" i="289"/>
  <c r="AK13" i="289" s="1"/>
  <c r="AL13" i="289"/>
  <c r="AJ14" i="289"/>
  <c r="AK14" i="289" s="1"/>
  <c r="AL14" i="289"/>
  <c r="AJ15" i="289"/>
  <c r="AK15" i="289" s="1"/>
  <c r="AL15" i="289"/>
  <c r="AJ16" i="289"/>
  <c r="AK16" i="289" s="1"/>
  <c r="AL16" i="289"/>
  <c r="AJ17" i="289"/>
  <c r="AK17" i="289" s="1"/>
  <c r="AL17" i="289"/>
  <c r="AJ18" i="289"/>
  <c r="AK18" i="289" s="1"/>
  <c r="AL18" i="289"/>
  <c r="AJ19" i="289"/>
  <c r="AK19" i="289" s="1"/>
  <c r="AL19" i="289"/>
  <c r="AJ20" i="289"/>
  <c r="AK20" i="289" s="1"/>
  <c r="AL20" i="289"/>
  <c r="AJ21" i="289"/>
  <c r="AK21" i="289" s="1"/>
  <c r="AL21" i="289"/>
  <c r="AJ22" i="289"/>
  <c r="AK22" i="289" s="1"/>
  <c r="AL22" i="289"/>
  <c r="AJ23" i="289"/>
  <c r="AK23" i="289"/>
  <c r="AL23" i="289"/>
  <c r="AJ24" i="289"/>
  <c r="AK24" i="289" s="1"/>
  <c r="AL24" i="289"/>
  <c r="AJ25" i="289"/>
  <c r="AK25" i="289" s="1"/>
  <c r="AL25" i="289"/>
  <c r="AL7" i="289"/>
  <c r="AJ7" i="289"/>
  <c r="AK7" i="289" s="1"/>
  <c r="AJ8" i="288"/>
  <c r="AK8" i="288" s="1"/>
  <c r="AL8" i="288"/>
  <c r="AJ9" i="288"/>
  <c r="AK9" i="288" s="1"/>
  <c r="AL9" i="288"/>
  <c r="AJ10" i="288"/>
  <c r="AK10" i="288" s="1"/>
  <c r="AL10" i="288"/>
  <c r="AJ11" i="288"/>
  <c r="AK11" i="288" s="1"/>
  <c r="AL11" i="288"/>
  <c r="AJ12" i="288"/>
  <c r="AK12" i="288" s="1"/>
  <c r="AL12" i="288"/>
  <c r="AJ13" i="288"/>
  <c r="AK13" i="288" s="1"/>
  <c r="AL13" i="288"/>
  <c r="AJ14" i="288"/>
  <c r="AK14" i="288" s="1"/>
  <c r="AL14" i="288"/>
  <c r="AJ15" i="288"/>
  <c r="AK15" i="288" s="1"/>
  <c r="AL15" i="288"/>
  <c r="AJ16" i="288"/>
  <c r="AK16" i="288" s="1"/>
  <c r="AL16" i="288"/>
  <c r="AJ17" i="288"/>
  <c r="AK17" i="288" s="1"/>
  <c r="AL17" i="288"/>
  <c r="AJ18" i="288"/>
  <c r="AK18" i="288" s="1"/>
  <c r="AL18" i="288"/>
  <c r="AJ19" i="288"/>
  <c r="AK19" i="288" s="1"/>
  <c r="AL19" i="288"/>
  <c r="AJ20" i="288"/>
  <c r="AK20" i="288" s="1"/>
  <c r="AL20" i="288"/>
  <c r="AJ21" i="288"/>
  <c r="AK21" i="288" s="1"/>
  <c r="AL21" i="288"/>
  <c r="AJ22" i="288"/>
  <c r="AK22" i="288" s="1"/>
  <c r="AL22" i="288"/>
  <c r="AJ23" i="288"/>
  <c r="AK23" i="288" s="1"/>
  <c r="AL23" i="288"/>
  <c r="AJ24" i="288"/>
  <c r="AK24" i="288" s="1"/>
  <c r="AL24" i="288"/>
  <c r="AJ25" i="288"/>
  <c r="AK25" i="288" s="1"/>
  <c r="AL25" i="288"/>
  <c r="AL7" i="288"/>
  <c r="AJ7" i="288"/>
  <c r="AK7" i="288" s="1"/>
  <c r="AJ8" i="287"/>
  <c r="AK8" i="287" s="1"/>
  <c r="AL8" i="287"/>
  <c r="AJ9" i="287"/>
  <c r="AK9" i="287" s="1"/>
  <c r="AL9" i="287"/>
  <c r="AJ10" i="287"/>
  <c r="AK10" i="287" s="1"/>
  <c r="AL10" i="287"/>
  <c r="AJ11" i="287"/>
  <c r="AK11" i="287" s="1"/>
  <c r="AL11" i="287"/>
  <c r="AJ12" i="287"/>
  <c r="AK12" i="287" s="1"/>
  <c r="AL12" i="287"/>
  <c r="AJ13" i="287"/>
  <c r="AK13" i="287" s="1"/>
  <c r="AL13" i="287"/>
  <c r="AJ14" i="287"/>
  <c r="AK14" i="287" s="1"/>
  <c r="AL14" i="287"/>
  <c r="AJ15" i="287"/>
  <c r="AK15" i="287" s="1"/>
  <c r="AL15" i="287"/>
  <c r="AJ16" i="287"/>
  <c r="AK16" i="287" s="1"/>
  <c r="AL16" i="287"/>
  <c r="AJ17" i="287"/>
  <c r="AK17" i="287" s="1"/>
  <c r="AL17" i="287"/>
  <c r="AJ18" i="287"/>
  <c r="AK18" i="287" s="1"/>
  <c r="AL18" i="287"/>
  <c r="AJ19" i="287"/>
  <c r="AK19" i="287" s="1"/>
  <c r="AL19" i="287"/>
  <c r="AJ20" i="287"/>
  <c r="AK20" i="287" s="1"/>
  <c r="AL20" i="287"/>
  <c r="AJ21" i="287"/>
  <c r="AK21" i="287" s="1"/>
  <c r="AL21" i="287"/>
  <c r="AJ22" i="287"/>
  <c r="AK22" i="287" s="1"/>
  <c r="AL22" i="287"/>
  <c r="AJ23" i="287"/>
  <c r="AK23" i="287" s="1"/>
  <c r="AL23" i="287"/>
  <c r="AJ24" i="287"/>
  <c r="AK24" i="287" s="1"/>
  <c r="AL24" i="287"/>
  <c r="AJ25" i="287"/>
  <c r="AK25" i="287" s="1"/>
  <c r="AL25" i="287"/>
  <c r="AJ26" i="287"/>
  <c r="AK26" i="287" s="1"/>
  <c r="AL26" i="287"/>
  <c r="AJ27" i="287"/>
  <c r="AK27" i="287" s="1"/>
  <c r="AL27" i="287"/>
  <c r="AJ28" i="287"/>
  <c r="AK28" i="287" s="1"/>
  <c r="AL28" i="287"/>
  <c r="AJ29" i="287"/>
  <c r="AK29" i="287" s="1"/>
  <c r="AL29" i="287"/>
  <c r="AJ30" i="287"/>
  <c r="AK30" i="287" s="1"/>
  <c r="AL30" i="287"/>
  <c r="AJ31" i="287"/>
  <c r="AK31" i="287"/>
  <c r="AL31" i="287"/>
  <c r="AL7" i="287"/>
  <c r="AJ7" i="287"/>
  <c r="AK7" i="287" s="1"/>
  <c r="AJ8" i="286"/>
  <c r="AK8" i="286" s="1"/>
  <c r="AL8" i="286"/>
  <c r="AJ9" i="286"/>
  <c r="AK9" i="286" s="1"/>
  <c r="AL9" i="286"/>
  <c r="AJ10" i="286"/>
  <c r="AK10" i="286" s="1"/>
  <c r="AL10" i="286"/>
  <c r="AJ11" i="286"/>
  <c r="AK11" i="286" s="1"/>
  <c r="AL11" i="286"/>
  <c r="AJ12" i="286"/>
  <c r="AK12" i="286" s="1"/>
  <c r="AL12" i="286"/>
  <c r="AJ13" i="286"/>
  <c r="AK13" i="286"/>
  <c r="AL13" i="286"/>
  <c r="AJ14" i="286"/>
  <c r="AK14" i="286" s="1"/>
  <c r="AL14" i="286"/>
  <c r="AJ15" i="286"/>
  <c r="AK15" i="286" s="1"/>
  <c r="AL15" i="286"/>
  <c r="AJ16" i="286"/>
  <c r="AK16" i="286" s="1"/>
  <c r="AL16" i="286"/>
  <c r="AJ17" i="286"/>
  <c r="AK17" i="286" s="1"/>
  <c r="AL17" i="286"/>
  <c r="AJ18" i="286"/>
  <c r="AK18" i="286" s="1"/>
  <c r="AL18" i="286"/>
  <c r="AJ19" i="286"/>
  <c r="AK19" i="286" s="1"/>
  <c r="AL19" i="286"/>
  <c r="AJ20" i="286"/>
  <c r="AK20" i="286" s="1"/>
  <c r="AL20" i="286"/>
  <c r="AJ21" i="286"/>
  <c r="AK21" i="286" s="1"/>
  <c r="AL21" i="286"/>
  <c r="AJ22" i="286"/>
  <c r="AK22" i="286" s="1"/>
  <c r="AL22" i="286"/>
  <c r="AJ23" i="286"/>
  <c r="AK23" i="286" s="1"/>
  <c r="AL23" i="286"/>
  <c r="AJ24" i="286"/>
  <c r="AK24" i="286" s="1"/>
  <c r="AL24" i="286"/>
  <c r="AJ25" i="286"/>
  <c r="AK25" i="286" s="1"/>
  <c r="AL25" i="286"/>
  <c r="AJ26" i="286"/>
  <c r="AK26" i="286" s="1"/>
  <c r="AL26" i="286"/>
  <c r="AJ27" i="286"/>
  <c r="AK27" i="286" s="1"/>
  <c r="AL27" i="286"/>
  <c r="AJ28" i="286"/>
  <c r="AK28" i="286" s="1"/>
  <c r="AL28" i="286"/>
  <c r="AJ29" i="286"/>
  <c r="AK29" i="286" s="1"/>
  <c r="AL29" i="286"/>
  <c r="AJ30" i="286"/>
  <c r="AK30" i="286" s="1"/>
  <c r="AL30" i="286"/>
  <c r="AJ31" i="286"/>
  <c r="AK31" i="286" s="1"/>
  <c r="AL31" i="286"/>
  <c r="AL7" i="286"/>
  <c r="AJ7" i="286"/>
  <c r="AK7" i="286" s="1"/>
  <c r="AJ8" i="285"/>
  <c r="AK8" i="285" s="1"/>
  <c r="AL8" i="285"/>
  <c r="AJ9" i="285"/>
  <c r="AK9" i="285" s="1"/>
  <c r="AL9" i="285"/>
  <c r="AJ10" i="285"/>
  <c r="AK10" i="285" s="1"/>
  <c r="AL10" i="285"/>
  <c r="AJ11" i="285"/>
  <c r="AK11" i="285" s="1"/>
  <c r="AL11" i="285"/>
  <c r="AJ12" i="285"/>
  <c r="AK12" i="285" s="1"/>
  <c r="AL12" i="285"/>
  <c r="AJ13" i="285"/>
  <c r="AK13" i="285" s="1"/>
  <c r="AL13" i="285"/>
  <c r="AJ14" i="285"/>
  <c r="AK14" i="285" s="1"/>
  <c r="AL14" i="285"/>
  <c r="AJ15" i="285"/>
  <c r="AK15" i="285" s="1"/>
  <c r="AL15" i="285"/>
  <c r="AJ16" i="285"/>
  <c r="AK16" i="285" s="1"/>
  <c r="AL16" i="285"/>
  <c r="AJ17" i="285"/>
  <c r="AK17" i="285" s="1"/>
  <c r="AL17" i="285"/>
  <c r="AJ18" i="285"/>
  <c r="AK18" i="285" s="1"/>
  <c r="AL18" i="285"/>
  <c r="AJ19" i="285"/>
  <c r="AK19" i="285" s="1"/>
  <c r="AL19" i="285"/>
  <c r="AJ20" i="285"/>
  <c r="AK20" i="285" s="1"/>
  <c r="AL20" i="285"/>
  <c r="AJ21" i="285"/>
  <c r="AK21" i="285" s="1"/>
  <c r="AL21" i="285"/>
  <c r="AJ22" i="285"/>
  <c r="AK22" i="285" s="1"/>
  <c r="AL22" i="285"/>
  <c r="AJ24" i="285"/>
  <c r="AK24" i="285" s="1"/>
  <c r="AL24" i="285"/>
  <c r="AJ25" i="285"/>
  <c r="AK25" i="285" s="1"/>
  <c r="AL25" i="285"/>
  <c r="AL7" i="285"/>
  <c r="AJ7" i="285"/>
  <c r="AK7" i="285" s="1"/>
  <c r="AJ8" i="284"/>
  <c r="AK8" i="284" s="1"/>
  <c r="AL8" i="284"/>
  <c r="AJ9" i="284"/>
  <c r="AK9" i="284" s="1"/>
  <c r="AL9" i="284"/>
  <c r="AJ10" i="284"/>
  <c r="AK10" i="284" s="1"/>
  <c r="AL10" i="284"/>
  <c r="AJ11" i="284"/>
  <c r="AK11" i="284" s="1"/>
  <c r="AL11" i="284"/>
  <c r="AJ12" i="284"/>
  <c r="AK12" i="284" s="1"/>
  <c r="AL12" i="284"/>
  <c r="AJ13" i="284"/>
  <c r="AK13" i="284" s="1"/>
  <c r="AL13" i="284"/>
  <c r="AJ14" i="284"/>
  <c r="AK14" i="284" s="1"/>
  <c r="AL14" i="284"/>
  <c r="AJ15" i="284"/>
  <c r="AK15" i="284" s="1"/>
  <c r="AL15" i="284"/>
  <c r="AJ16" i="284"/>
  <c r="AK16" i="284" s="1"/>
  <c r="AL16" i="284"/>
  <c r="AJ17" i="284"/>
  <c r="AK17" i="284" s="1"/>
  <c r="AL17" i="284"/>
  <c r="AJ18" i="284"/>
  <c r="AK18" i="284" s="1"/>
  <c r="AL18" i="284"/>
  <c r="AJ19" i="284"/>
  <c r="AK19" i="284" s="1"/>
  <c r="AL19" i="284"/>
  <c r="AJ20" i="284"/>
  <c r="AK20" i="284" s="1"/>
  <c r="AL20" i="284"/>
  <c r="AJ21" i="284"/>
  <c r="AK21" i="284" s="1"/>
  <c r="AL21" i="284"/>
  <c r="AJ22" i="284"/>
  <c r="AK22" i="284" s="1"/>
  <c r="AL22" i="284"/>
  <c r="AJ23" i="284"/>
  <c r="AK23" i="284" s="1"/>
  <c r="AL23" i="284"/>
  <c r="AJ24" i="284"/>
  <c r="AK24" i="284" s="1"/>
  <c r="AL24" i="284"/>
  <c r="AJ25" i="284"/>
  <c r="AK25" i="284" s="1"/>
  <c r="AL25" i="284"/>
  <c r="AJ26" i="284"/>
  <c r="AK26" i="284" s="1"/>
  <c r="AL26" i="284"/>
  <c r="AJ27" i="284"/>
  <c r="AK27" i="284" s="1"/>
  <c r="AL27" i="284"/>
  <c r="AJ28" i="284"/>
  <c r="AK28" i="284" s="1"/>
  <c r="AL28" i="284"/>
  <c r="AL7" i="284"/>
  <c r="AJ7" i="284"/>
  <c r="AK7" i="284" s="1"/>
  <c r="AJ8" i="283"/>
  <c r="AK8" i="283" s="1"/>
  <c r="AL8" i="283"/>
  <c r="AJ9" i="283"/>
  <c r="AK9" i="283" s="1"/>
  <c r="AL9" i="283"/>
  <c r="AJ10" i="283"/>
  <c r="AK10" i="283" s="1"/>
  <c r="AL10" i="283"/>
  <c r="AJ11" i="283"/>
  <c r="AK11" i="283" s="1"/>
  <c r="AL11" i="283"/>
  <c r="AJ12" i="283"/>
  <c r="AK12" i="283" s="1"/>
  <c r="AL12" i="283"/>
  <c r="AJ13" i="283"/>
  <c r="AK13" i="283" s="1"/>
  <c r="AL13" i="283"/>
  <c r="AJ14" i="283"/>
  <c r="AK14" i="283" s="1"/>
  <c r="AL14" i="283"/>
  <c r="AJ15" i="283"/>
  <c r="AK15" i="283" s="1"/>
  <c r="AL15" i="283"/>
  <c r="AJ16" i="283"/>
  <c r="AK16" i="283" s="1"/>
  <c r="AL16" i="283"/>
  <c r="AJ17" i="283"/>
  <c r="AK17" i="283" s="1"/>
  <c r="AL17" i="283"/>
  <c r="AJ18" i="283"/>
  <c r="AK18" i="283" s="1"/>
  <c r="AL18" i="283"/>
  <c r="AJ19" i="283"/>
  <c r="AK19" i="283" s="1"/>
  <c r="AL19" i="283"/>
  <c r="AJ20" i="283"/>
  <c r="AK20" i="283" s="1"/>
  <c r="AL20" i="283"/>
  <c r="AJ21" i="283"/>
  <c r="AK21" i="283" s="1"/>
  <c r="AL21" i="283"/>
  <c r="AJ22" i="283"/>
  <c r="AK22" i="283" s="1"/>
  <c r="AL22" i="283"/>
  <c r="AJ23" i="283"/>
  <c r="AK23" i="283" s="1"/>
  <c r="AL23" i="283"/>
  <c r="AJ24" i="283"/>
  <c r="AK24" i="283" s="1"/>
  <c r="AL24" i="283"/>
  <c r="AJ25" i="283"/>
  <c r="AK25" i="283" s="1"/>
  <c r="AL25" i="283"/>
  <c r="AJ26" i="283"/>
  <c r="AK26" i="283" s="1"/>
  <c r="AL26" i="283"/>
  <c r="AJ27" i="283"/>
  <c r="AK27" i="283" s="1"/>
  <c r="AL27" i="283"/>
  <c r="AJ28" i="283"/>
  <c r="AK28" i="283" s="1"/>
  <c r="AL28" i="283"/>
  <c r="AJ29" i="283"/>
  <c r="AK29" i="283" s="1"/>
  <c r="AL29" i="283"/>
  <c r="AJ30" i="283"/>
  <c r="AK30" i="283" s="1"/>
  <c r="AL30" i="283"/>
  <c r="AJ31" i="283"/>
  <c r="AK31" i="283" s="1"/>
  <c r="AL31" i="283"/>
  <c r="AL7" i="283"/>
  <c r="AJ7" i="283"/>
  <c r="AK7" i="283" s="1"/>
  <c r="AL8" i="282"/>
  <c r="AL9" i="282"/>
  <c r="AL10" i="282"/>
  <c r="AL11" i="282"/>
  <c r="AL12" i="282"/>
  <c r="AL13" i="282"/>
  <c r="AL14" i="282"/>
  <c r="AL15" i="282"/>
  <c r="AL16" i="282"/>
  <c r="AL17" i="282"/>
  <c r="AL18" i="282"/>
  <c r="AL19" i="282"/>
  <c r="AL20" i="282"/>
  <c r="AL21" i="282"/>
  <c r="AL22" i="282"/>
  <c r="AL23" i="282"/>
  <c r="AL24" i="282"/>
  <c r="AL25" i="282"/>
  <c r="AL26" i="282"/>
  <c r="AL27" i="282"/>
  <c r="AL28" i="282"/>
  <c r="AL29" i="282"/>
  <c r="AL30" i="282"/>
  <c r="AL31" i="282"/>
  <c r="AL32" i="282"/>
  <c r="AL33" i="282"/>
  <c r="AL34" i="282"/>
  <c r="AL35" i="282"/>
  <c r="AL36" i="282"/>
  <c r="AL37" i="282"/>
  <c r="AL38" i="282"/>
  <c r="AL39" i="282"/>
  <c r="AL40" i="282"/>
  <c r="AL41" i="282"/>
  <c r="AL42" i="282"/>
  <c r="AL43" i="282"/>
  <c r="AL44" i="282"/>
  <c r="AL45" i="282"/>
  <c r="AJ8" i="282"/>
  <c r="AK8" i="282" s="1"/>
  <c r="AJ9" i="282"/>
  <c r="AK9" i="282" s="1"/>
  <c r="AJ10" i="282"/>
  <c r="AK10" i="282" s="1"/>
  <c r="AJ11" i="282"/>
  <c r="AK11" i="282" s="1"/>
  <c r="AJ12" i="282"/>
  <c r="AK12" i="282" s="1"/>
  <c r="AJ13" i="282"/>
  <c r="AK13" i="282" s="1"/>
  <c r="AJ14" i="282"/>
  <c r="AK14" i="282" s="1"/>
  <c r="AJ15" i="282"/>
  <c r="AK15" i="282" s="1"/>
  <c r="AJ16" i="282"/>
  <c r="AK16" i="282" s="1"/>
  <c r="AJ17" i="282"/>
  <c r="AK17" i="282" s="1"/>
  <c r="AJ18" i="282"/>
  <c r="AK18" i="282" s="1"/>
  <c r="AJ19" i="282"/>
  <c r="AK19" i="282" s="1"/>
  <c r="AJ20" i="282"/>
  <c r="AK20" i="282" s="1"/>
  <c r="AJ21" i="282"/>
  <c r="AK21" i="282" s="1"/>
  <c r="AJ22" i="282"/>
  <c r="AK22" i="282" s="1"/>
  <c r="AJ23" i="282"/>
  <c r="AK23" i="282" s="1"/>
  <c r="AJ24" i="282"/>
  <c r="AK24" i="282" s="1"/>
  <c r="AJ25" i="282"/>
  <c r="AK25" i="282" s="1"/>
  <c r="AJ26" i="282"/>
  <c r="AK26" i="282" s="1"/>
  <c r="AJ27" i="282"/>
  <c r="AK27" i="282" s="1"/>
  <c r="AJ28" i="282"/>
  <c r="AK28" i="282" s="1"/>
  <c r="AJ29" i="282"/>
  <c r="AK29" i="282" s="1"/>
  <c r="AJ30" i="282"/>
  <c r="AK30" i="282" s="1"/>
  <c r="AJ31" i="282"/>
  <c r="AK31" i="282" s="1"/>
  <c r="AJ32" i="282"/>
  <c r="AK32" i="282" s="1"/>
  <c r="AJ33" i="282"/>
  <c r="AK33" i="282" s="1"/>
  <c r="AJ34" i="282"/>
  <c r="AK34" i="282" s="1"/>
  <c r="AJ35" i="282"/>
  <c r="AK35" i="282" s="1"/>
  <c r="AJ36" i="282"/>
  <c r="AK36" i="282" s="1"/>
  <c r="AJ37" i="282"/>
  <c r="AK37" i="282" s="1"/>
  <c r="AJ38" i="282"/>
  <c r="AK38" i="282" s="1"/>
  <c r="AJ39" i="282"/>
  <c r="AK39" i="282" s="1"/>
  <c r="AJ40" i="282"/>
  <c r="AK40" i="282" s="1"/>
  <c r="AJ41" i="282"/>
  <c r="AK41" i="282" s="1"/>
  <c r="AJ42" i="282"/>
  <c r="AK42" i="282" s="1"/>
  <c r="AJ43" i="282"/>
  <c r="AK43" i="282" s="1"/>
  <c r="AJ44" i="282"/>
  <c r="AK44" i="282" s="1"/>
  <c r="AJ45" i="282"/>
  <c r="AK45" i="282" s="1"/>
  <c r="AL7" i="282"/>
  <c r="AJ7" i="282"/>
  <c r="AK7" i="282" s="1"/>
  <c r="AL8" i="281"/>
  <c r="AL9" i="281"/>
  <c r="AL10" i="281"/>
  <c r="AL11" i="281"/>
  <c r="AL12" i="281"/>
  <c r="AL13" i="281"/>
  <c r="AL14" i="281"/>
  <c r="AL15" i="281"/>
  <c r="AL16" i="281"/>
  <c r="AL17" i="281"/>
  <c r="AL18" i="281"/>
  <c r="AL19" i="281"/>
  <c r="AL20" i="281"/>
  <c r="AL21" i="281"/>
  <c r="AL22" i="281"/>
  <c r="AL23" i="281"/>
  <c r="AL24" i="281"/>
  <c r="AL25" i="281"/>
  <c r="AL26" i="281"/>
  <c r="AL27" i="281"/>
  <c r="AL28" i="281"/>
  <c r="AL29" i="281"/>
  <c r="AL30" i="281"/>
  <c r="AL31" i="281"/>
  <c r="AL32" i="281"/>
  <c r="AL33" i="281"/>
  <c r="AL34" i="281"/>
  <c r="AL35" i="281"/>
  <c r="AL36" i="281"/>
  <c r="AL37" i="281"/>
  <c r="AL38" i="281"/>
  <c r="AL39" i="281"/>
  <c r="AL40" i="281"/>
  <c r="AL41" i="281"/>
  <c r="AL42" i="281"/>
  <c r="AJ8" i="281"/>
  <c r="AK8" i="281" s="1"/>
  <c r="AJ9" i="281"/>
  <c r="AK9" i="281" s="1"/>
  <c r="AJ10" i="281"/>
  <c r="AK10" i="281" s="1"/>
  <c r="AJ11" i="281"/>
  <c r="AK11" i="281" s="1"/>
  <c r="AJ12" i="281"/>
  <c r="AK12" i="281" s="1"/>
  <c r="AJ13" i="281"/>
  <c r="AK13" i="281" s="1"/>
  <c r="AJ14" i="281"/>
  <c r="AK14" i="281" s="1"/>
  <c r="AJ15" i="281"/>
  <c r="AK15" i="281" s="1"/>
  <c r="AJ16" i="281"/>
  <c r="AK16" i="281" s="1"/>
  <c r="AJ17" i="281"/>
  <c r="AK17" i="281" s="1"/>
  <c r="AJ18" i="281"/>
  <c r="AK18" i="281" s="1"/>
  <c r="AJ19" i="281"/>
  <c r="AK19" i="281" s="1"/>
  <c r="AJ20" i="281"/>
  <c r="AK20" i="281" s="1"/>
  <c r="AJ21" i="281"/>
  <c r="AK21" i="281" s="1"/>
  <c r="AJ22" i="281"/>
  <c r="AK22" i="281" s="1"/>
  <c r="AJ23" i="281"/>
  <c r="AK23" i="281" s="1"/>
  <c r="AJ24" i="281"/>
  <c r="AK24" i="281" s="1"/>
  <c r="AJ25" i="281"/>
  <c r="AK25" i="281" s="1"/>
  <c r="AJ26" i="281"/>
  <c r="AK26" i="281" s="1"/>
  <c r="AJ27" i="281"/>
  <c r="AK27" i="281" s="1"/>
  <c r="AJ28" i="281"/>
  <c r="AK28" i="281" s="1"/>
  <c r="AJ29" i="281"/>
  <c r="AK29" i="281" s="1"/>
  <c r="AJ30" i="281"/>
  <c r="AK30" i="281" s="1"/>
  <c r="AJ31" i="281"/>
  <c r="AK31" i="281" s="1"/>
  <c r="AJ32" i="281"/>
  <c r="AK32" i="281" s="1"/>
  <c r="AJ33" i="281"/>
  <c r="AK33" i="281" s="1"/>
  <c r="AJ34" i="281"/>
  <c r="AK34" i="281" s="1"/>
  <c r="AJ35" i="281"/>
  <c r="AK35" i="281" s="1"/>
  <c r="AJ36" i="281"/>
  <c r="AK36" i="281" s="1"/>
  <c r="AJ37" i="281"/>
  <c r="AK37" i="281" s="1"/>
  <c r="AJ38" i="281"/>
  <c r="AK38" i="281" s="1"/>
  <c r="AJ39" i="281"/>
  <c r="AK39" i="281" s="1"/>
  <c r="AJ40" i="281"/>
  <c r="AK40" i="281" s="1"/>
  <c r="AJ41" i="281"/>
  <c r="AK41" i="281" s="1"/>
  <c r="AJ42" i="281"/>
  <c r="AK42" i="281" s="1"/>
  <c r="AL7" i="281"/>
  <c r="AJ7" i="281"/>
  <c r="AK7" i="281" s="1"/>
  <c r="AL8" i="280"/>
  <c r="AL9" i="280"/>
  <c r="AL10" i="280"/>
  <c r="AL11" i="280"/>
  <c r="AL12" i="280"/>
  <c r="AL13" i="280"/>
  <c r="AL14" i="280"/>
  <c r="AL15" i="280"/>
  <c r="AL16" i="280"/>
  <c r="AL17" i="280"/>
  <c r="AL18" i="280"/>
  <c r="AL19" i="280"/>
  <c r="AL20" i="280"/>
  <c r="AL21" i="280"/>
  <c r="AL22" i="280"/>
  <c r="AL23" i="280"/>
  <c r="AL24" i="280"/>
  <c r="AL25" i="280"/>
  <c r="AL26" i="280"/>
  <c r="AL27" i="280"/>
  <c r="AL28" i="280"/>
  <c r="AL29" i="280"/>
  <c r="AL30" i="280"/>
  <c r="AL31" i="280"/>
  <c r="AL32" i="280"/>
  <c r="AL33" i="280"/>
  <c r="AL34" i="280"/>
  <c r="AL35" i="280"/>
  <c r="AL36" i="280"/>
  <c r="AL37" i="280"/>
  <c r="AL38" i="280"/>
  <c r="AL39" i="280"/>
  <c r="AL40" i="280"/>
  <c r="AL41" i="280"/>
  <c r="AL42" i="280"/>
  <c r="AL43" i="280"/>
  <c r="AL44" i="280"/>
  <c r="AL45" i="280"/>
  <c r="AJ8" i="280"/>
  <c r="AK8" i="280" s="1"/>
  <c r="AJ9" i="280"/>
  <c r="AK9" i="280" s="1"/>
  <c r="AJ10" i="280"/>
  <c r="AK10" i="280" s="1"/>
  <c r="AJ11" i="280"/>
  <c r="AK11" i="280" s="1"/>
  <c r="AJ12" i="280"/>
  <c r="AK12" i="280" s="1"/>
  <c r="AJ13" i="280"/>
  <c r="AK13" i="280" s="1"/>
  <c r="AJ14" i="280"/>
  <c r="AK14" i="280" s="1"/>
  <c r="AJ15" i="280"/>
  <c r="AK15" i="280" s="1"/>
  <c r="AJ16" i="280"/>
  <c r="AK16" i="280" s="1"/>
  <c r="AJ17" i="280"/>
  <c r="AK17" i="280" s="1"/>
  <c r="AJ18" i="280"/>
  <c r="AK18" i="280" s="1"/>
  <c r="AJ19" i="280"/>
  <c r="AK19" i="280" s="1"/>
  <c r="AJ20" i="280"/>
  <c r="AK20" i="280" s="1"/>
  <c r="AJ21" i="280"/>
  <c r="AK21" i="280" s="1"/>
  <c r="AJ22" i="280"/>
  <c r="AK22" i="280" s="1"/>
  <c r="AJ23" i="280"/>
  <c r="AK23" i="280" s="1"/>
  <c r="AJ24" i="280"/>
  <c r="AK24" i="280" s="1"/>
  <c r="AJ25" i="280"/>
  <c r="AK25" i="280" s="1"/>
  <c r="AJ26" i="280"/>
  <c r="AK26" i="280" s="1"/>
  <c r="AJ27" i="280"/>
  <c r="AK27" i="280" s="1"/>
  <c r="AJ28" i="280"/>
  <c r="AK28" i="280" s="1"/>
  <c r="AJ29" i="280"/>
  <c r="AK29" i="280" s="1"/>
  <c r="AJ30" i="280"/>
  <c r="AK30" i="280" s="1"/>
  <c r="AJ31" i="280"/>
  <c r="AK31" i="280" s="1"/>
  <c r="AJ32" i="280"/>
  <c r="AK32" i="280" s="1"/>
  <c r="AJ33" i="280"/>
  <c r="AK33" i="280" s="1"/>
  <c r="AJ34" i="280"/>
  <c r="AK34" i="280" s="1"/>
  <c r="AJ35" i="280"/>
  <c r="AK35" i="280" s="1"/>
  <c r="AJ36" i="280"/>
  <c r="AK36" i="280" s="1"/>
  <c r="AJ37" i="280"/>
  <c r="AK37" i="280" s="1"/>
  <c r="AJ38" i="280"/>
  <c r="AK38" i="280" s="1"/>
  <c r="AJ39" i="280"/>
  <c r="AK39" i="280" s="1"/>
  <c r="AJ40" i="280"/>
  <c r="AK40" i="280" s="1"/>
  <c r="AJ41" i="280"/>
  <c r="AK41" i="280" s="1"/>
  <c r="AJ42" i="280"/>
  <c r="AK42" i="280" s="1"/>
  <c r="AJ43" i="280"/>
  <c r="AK43" i="280" s="1"/>
  <c r="AJ44" i="280"/>
  <c r="AK44" i="280" s="1"/>
  <c r="AJ45" i="280"/>
  <c r="AK45" i="280" s="1"/>
  <c r="AL7" i="280"/>
  <c r="AJ7" i="280"/>
  <c r="AK7" i="280" s="1"/>
  <c r="AL8" i="279"/>
  <c r="AL9" i="279"/>
  <c r="AL10" i="279"/>
  <c r="AL11" i="279"/>
  <c r="AL31" i="279"/>
  <c r="AL12" i="279"/>
  <c r="AL13" i="279"/>
  <c r="AL14" i="279"/>
  <c r="AL15" i="279"/>
  <c r="AL32" i="279"/>
  <c r="AL16" i="279"/>
  <c r="AL17" i="279"/>
  <c r="AL18" i="279"/>
  <c r="AL19" i="279"/>
  <c r="AL20" i="279"/>
  <c r="AL21" i="279"/>
  <c r="AL22" i="279"/>
  <c r="AL23" i="279"/>
  <c r="AL24" i="279"/>
  <c r="AL25" i="279"/>
  <c r="AL26" i="279"/>
  <c r="AL27" i="279"/>
  <c r="AL28" i="279"/>
  <c r="AL29" i="279"/>
  <c r="AL30" i="279"/>
  <c r="AL33" i="279"/>
  <c r="AJ8" i="279"/>
  <c r="AK8" i="279" s="1"/>
  <c r="AJ9" i="279"/>
  <c r="AK9" i="279" s="1"/>
  <c r="AJ10" i="279"/>
  <c r="AK10" i="279" s="1"/>
  <c r="AJ11" i="279"/>
  <c r="AK11" i="279" s="1"/>
  <c r="AJ31" i="279"/>
  <c r="AK31" i="279" s="1"/>
  <c r="AJ12" i="279"/>
  <c r="AK12" i="279" s="1"/>
  <c r="AJ13" i="279"/>
  <c r="AK13" i="279" s="1"/>
  <c r="AJ14" i="279"/>
  <c r="AK14" i="279" s="1"/>
  <c r="AJ15" i="279"/>
  <c r="AK15" i="279" s="1"/>
  <c r="AJ32" i="279"/>
  <c r="AK32" i="279" s="1"/>
  <c r="AJ16" i="279"/>
  <c r="AK16" i="279" s="1"/>
  <c r="AJ17" i="279"/>
  <c r="AK17" i="279" s="1"/>
  <c r="AJ18" i="279"/>
  <c r="AK18" i="279" s="1"/>
  <c r="AJ19" i="279"/>
  <c r="AK19" i="279" s="1"/>
  <c r="AJ20" i="279"/>
  <c r="AK20" i="279" s="1"/>
  <c r="AJ21" i="279"/>
  <c r="AK21" i="279" s="1"/>
  <c r="AJ22" i="279"/>
  <c r="AK22" i="279" s="1"/>
  <c r="AJ23" i="279"/>
  <c r="AK23" i="279" s="1"/>
  <c r="AJ24" i="279"/>
  <c r="AK24" i="279" s="1"/>
  <c r="AJ25" i="279"/>
  <c r="AK25" i="279" s="1"/>
  <c r="AJ26" i="279"/>
  <c r="AK26" i="279" s="1"/>
  <c r="AJ27" i="279"/>
  <c r="AK27" i="279" s="1"/>
  <c r="AJ28" i="279"/>
  <c r="AK28" i="279" s="1"/>
  <c r="AJ29" i="279"/>
  <c r="AK29" i="279" s="1"/>
  <c r="AJ30" i="279"/>
  <c r="AK30" i="279" s="1"/>
  <c r="AJ33" i="279"/>
  <c r="AK33" i="279" s="1"/>
  <c r="AL7" i="279"/>
  <c r="AJ7" i="279"/>
  <c r="AK7" i="279" s="1"/>
  <c r="AL8" i="275"/>
  <c r="AL9" i="275"/>
  <c r="AL10" i="275"/>
  <c r="AL11" i="275"/>
  <c r="AL12" i="275"/>
  <c r="AL13" i="275"/>
  <c r="AL14" i="275"/>
  <c r="AL15" i="275"/>
  <c r="AL16" i="275"/>
  <c r="AL17" i="275"/>
  <c r="AL18" i="275"/>
  <c r="AL19" i="275"/>
  <c r="AL20" i="275"/>
  <c r="AL21" i="275"/>
  <c r="AL22" i="275"/>
  <c r="AL23" i="275"/>
  <c r="AL24" i="275"/>
  <c r="AL25" i="275"/>
  <c r="AL26" i="275"/>
  <c r="AL27" i="275"/>
  <c r="AL28" i="275"/>
  <c r="AL29" i="275"/>
  <c r="AL30" i="275"/>
  <c r="AJ8" i="275"/>
  <c r="AK8" i="275" s="1"/>
  <c r="AJ9" i="275"/>
  <c r="AK9" i="275" s="1"/>
  <c r="AJ10" i="275"/>
  <c r="AK10" i="275" s="1"/>
  <c r="AJ11" i="275"/>
  <c r="AK11" i="275" s="1"/>
  <c r="AJ12" i="275"/>
  <c r="AK12" i="275" s="1"/>
  <c r="AJ13" i="275"/>
  <c r="AK13" i="275" s="1"/>
  <c r="AJ14" i="275"/>
  <c r="AK14" i="275" s="1"/>
  <c r="AJ15" i="275"/>
  <c r="AK15" i="275" s="1"/>
  <c r="AJ16" i="275"/>
  <c r="AK16" i="275" s="1"/>
  <c r="AJ17" i="275"/>
  <c r="AK17" i="275" s="1"/>
  <c r="AJ18" i="275"/>
  <c r="AK18" i="275" s="1"/>
  <c r="AJ19" i="275"/>
  <c r="AK19" i="275" s="1"/>
  <c r="AJ20" i="275"/>
  <c r="AK20" i="275" s="1"/>
  <c r="AJ21" i="275"/>
  <c r="AK21" i="275" s="1"/>
  <c r="AJ22" i="275"/>
  <c r="AK22" i="275" s="1"/>
  <c r="AJ23" i="275"/>
  <c r="AK23" i="275" s="1"/>
  <c r="AJ24" i="275"/>
  <c r="AK24" i="275" s="1"/>
  <c r="AJ25" i="275"/>
  <c r="AK25" i="275" s="1"/>
  <c r="AJ26" i="275"/>
  <c r="AK26" i="275" s="1"/>
  <c r="AJ27" i="275"/>
  <c r="AK27" i="275" s="1"/>
  <c r="AJ28" i="275"/>
  <c r="AK28" i="275" s="1"/>
  <c r="AJ29" i="275"/>
  <c r="AK29" i="275" s="1"/>
  <c r="AJ30" i="275"/>
  <c r="AK30" i="275" s="1"/>
  <c r="AL7" i="275"/>
  <c r="AJ7" i="275"/>
  <c r="AK7" i="275" s="1"/>
  <c r="AL8" i="278"/>
  <c r="AL9" i="278"/>
  <c r="AL10" i="278"/>
  <c r="AL11" i="278"/>
  <c r="AL12" i="278"/>
  <c r="AL13" i="278"/>
  <c r="AL14" i="278"/>
  <c r="AL15" i="278"/>
  <c r="AL16" i="278"/>
  <c r="AL17" i="278"/>
  <c r="AL18" i="278"/>
  <c r="AL19" i="278"/>
  <c r="AL20" i="278"/>
  <c r="AL21" i="278"/>
  <c r="AL22" i="278"/>
  <c r="AL23" i="278"/>
  <c r="AL24" i="278"/>
  <c r="AL25" i="278"/>
  <c r="AL26" i="278"/>
  <c r="AL27" i="278"/>
  <c r="AL28" i="278"/>
  <c r="AL29" i="278"/>
  <c r="AL30" i="278"/>
  <c r="AJ8" i="278"/>
  <c r="AK8" i="278" s="1"/>
  <c r="AJ9" i="278"/>
  <c r="AK9" i="278" s="1"/>
  <c r="AJ10" i="278"/>
  <c r="AK10" i="278" s="1"/>
  <c r="AJ11" i="278"/>
  <c r="AK11" i="278" s="1"/>
  <c r="AJ12" i="278"/>
  <c r="AK12" i="278" s="1"/>
  <c r="AJ13" i="278"/>
  <c r="AK13" i="278" s="1"/>
  <c r="AJ14" i="278"/>
  <c r="AK14" i="278" s="1"/>
  <c r="AJ15" i="278"/>
  <c r="AK15" i="278" s="1"/>
  <c r="AJ16" i="278"/>
  <c r="AK16" i="278" s="1"/>
  <c r="AJ17" i="278"/>
  <c r="AK17" i="278" s="1"/>
  <c r="AJ18" i="278"/>
  <c r="AK18" i="278" s="1"/>
  <c r="AJ19" i="278"/>
  <c r="AK19" i="278" s="1"/>
  <c r="AJ20" i="278"/>
  <c r="AK20" i="278" s="1"/>
  <c r="AJ21" i="278"/>
  <c r="AK21" i="278" s="1"/>
  <c r="AJ22" i="278"/>
  <c r="AK22" i="278" s="1"/>
  <c r="AJ23" i="278"/>
  <c r="AK23" i="278" s="1"/>
  <c r="AJ24" i="278"/>
  <c r="AK24" i="278" s="1"/>
  <c r="AJ25" i="278"/>
  <c r="AK25" i="278" s="1"/>
  <c r="AJ26" i="278"/>
  <c r="AK26" i="278" s="1"/>
  <c r="AJ27" i="278"/>
  <c r="AK27" i="278" s="1"/>
  <c r="AJ28" i="278"/>
  <c r="AK28" i="278" s="1"/>
  <c r="AJ29" i="278"/>
  <c r="AK29" i="278" s="1"/>
  <c r="AJ30" i="278"/>
  <c r="AK30" i="278" s="1"/>
  <c r="AL7" i="278"/>
  <c r="AJ7" i="278"/>
  <c r="AK7" i="278" s="1"/>
  <c r="AL8" i="273"/>
  <c r="AL9" i="273"/>
  <c r="AL10" i="273"/>
  <c r="AL11" i="273"/>
  <c r="AL12" i="273"/>
  <c r="AL13" i="273"/>
  <c r="AL14" i="273"/>
  <c r="AL15" i="273"/>
  <c r="AL16" i="273"/>
  <c r="AJ8" i="273"/>
  <c r="AK8" i="273" s="1"/>
  <c r="AJ9" i="273"/>
  <c r="AK9" i="273" s="1"/>
  <c r="AJ10" i="273"/>
  <c r="AK10" i="273" s="1"/>
  <c r="AJ11" i="273"/>
  <c r="AK11" i="273" s="1"/>
  <c r="AJ12" i="273"/>
  <c r="AK12" i="273" s="1"/>
  <c r="AJ13" i="273"/>
  <c r="AK13" i="273" s="1"/>
  <c r="AJ14" i="273"/>
  <c r="AK14" i="273" s="1"/>
  <c r="AJ15" i="273"/>
  <c r="AK15" i="273" s="1"/>
  <c r="AJ16" i="273"/>
  <c r="AK16" i="273" s="1"/>
  <c r="AL7" i="273"/>
  <c r="AJ7" i="273"/>
  <c r="AK7" i="273" s="1"/>
  <c r="AL8" i="271"/>
  <c r="AL9" i="271"/>
  <c r="AL10" i="271"/>
  <c r="AL11" i="271"/>
  <c r="AL12" i="271"/>
  <c r="AL13" i="271"/>
  <c r="AL14" i="271"/>
  <c r="AL15" i="271"/>
  <c r="AL16" i="271"/>
  <c r="AL17" i="271"/>
  <c r="AL18" i="271"/>
  <c r="AL19" i="271"/>
  <c r="AL20" i="271"/>
  <c r="AL21" i="271"/>
  <c r="AL22" i="271"/>
  <c r="AL23" i="271"/>
  <c r="AJ8" i="271"/>
  <c r="AK8" i="271" s="1"/>
  <c r="AJ9" i="271"/>
  <c r="AK9" i="271" s="1"/>
  <c r="AJ10" i="271"/>
  <c r="AK10" i="271" s="1"/>
  <c r="AJ11" i="271"/>
  <c r="AK11" i="271" s="1"/>
  <c r="AJ12" i="271"/>
  <c r="AK12" i="271" s="1"/>
  <c r="AJ13" i="271"/>
  <c r="AK13" i="271" s="1"/>
  <c r="AJ14" i="271"/>
  <c r="AK14" i="271" s="1"/>
  <c r="AJ15" i="271"/>
  <c r="AK15" i="271" s="1"/>
  <c r="AJ16" i="271"/>
  <c r="AK16" i="271" s="1"/>
  <c r="AJ17" i="271"/>
  <c r="AK17" i="271" s="1"/>
  <c r="AJ18" i="271"/>
  <c r="AK18" i="271" s="1"/>
  <c r="AJ19" i="271"/>
  <c r="AK19" i="271" s="1"/>
  <c r="AJ20" i="271"/>
  <c r="AK20" i="271" s="1"/>
  <c r="AJ21" i="271"/>
  <c r="AK21" i="271" s="1"/>
  <c r="AJ22" i="271"/>
  <c r="AK22" i="271" s="1"/>
  <c r="AJ23" i="271"/>
  <c r="AK23" i="271" s="1"/>
  <c r="AL7" i="271"/>
  <c r="AJ7" i="271"/>
  <c r="AK7" i="271" s="1"/>
  <c r="AL8" i="270"/>
  <c r="AL9" i="270"/>
  <c r="AL10" i="270"/>
  <c r="AL11" i="270"/>
  <c r="AL12" i="270"/>
  <c r="AL13" i="270"/>
  <c r="AL14" i="270"/>
  <c r="AL15" i="270"/>
  <c r="AL16" i="270"/>
  <c r="AL17" i="270"/>
  <c r="AL18" i="270"/>
  <c r="AL19" i="270"/>
  <c r="AL20" i="270"/>
  <c r="AL21" i="270"/>
  <c r="AL22" i="270"/>
  <c r="AL23" i="270"/>
  <c r="AL24" i="270"/>
  <c r="AL25" i="270"/>
  <c r="AL26" i="270"/>
  <c r="AL27" i="270"/>
  <c r="AL28" i="270"/>
  <c r="AL29" i="270"/>
  <c r="AL30" i="270"/>
  <c r="AL31" i="270"/>
  <c r="AJ8" i="270"/>
  <c r="AK8" i="270" s="1"/>
  <c r="AJ9" i="270"/>
  <c r="AK9" i="270" s="1"/>
  <c r="AJ10" i="270"/>
  <c r="AK10" i="270" s="1"/>
  <c r="AJ11" i="270"/>
  <c r="AK11" i="270" s="1"/>
  <c r="AJ12" i="270"/>
  <c r="AK12" i="270" s="1"/>
  <c r="AJ13" i="270"/>
  <c r="AK13" i="270" s="1"/>
  <c r="AJ14" i="270"/>
  <c r="AK14" i="270" s="1"/>
  <c r="AJ15" i="270"/>
  <c r="AK15" i="270" s="1"/>
  <c r="AJ16" i="270"/>
  <c r="AK16" i="270" s="1"/>
  <c r="AJ17" i="270"/>
  <c r="AK17" i="270" s="1"/>
  <c r="AJ18" i="270"/>
  <c r="AK18" i="270" s="1"/>
  <c r="AJ19" i="270"/>
  <c r="AK19" i="270" s="1"/>
  <c r="AJ20" i="270"/>
  <c r="AK20" i="270" s="1"/>
  <c r="AJ21" i="270"/>
  <c r="AK21" i="270" s="1"/>
  <c r="AJ22" i="270"/>
  <c r="AK22" i="270" s="1"/>
  <c r="AJ23" i="270"/>
  <c r="AK23" i="270" s="1"/>
  <c r="AJ24" i="270"/>
  <c r="AK24" i="270" s="1"/>
  <c r="AJ25" i="270"/>
  <c r="AK25" i="270" s="1"/>
  <c r="AJ26" i="270"/>
  <c r="AK26" i="270" s="1"/>
  <c r="AJ27" i="270"/>
  <c r="AK27" i="270" s="1"/>
  <c r="AJ28" i="270"/>
  <c r="AK28" i="270" s="1"/>
  <c r="AJ29" i="270"/>
  <c r="AK29" i="270" s="1"/>
  <c r="AJ30" i="270"/>
  <c r="AK30" i="270" s="1"/>
  <c r="AJ31" i="270"/>
  <c r="AK31" i="270" s="1"/>
  <c r="AL7" i="270"/>
  <c r="AJ7" i="270"/>
  <c r="AK7" i="270" s="1"/>
  <c r="AL8" i="269"/>
  <c r="AL9" i="269"/>
  <c r="AL10" i="269"/>
  <c r="AL11" i="269"/>
  <c r="AL12" i="269"/>
  <c r="AL13" i="269"/>
  <c r="AL14" i="269"/>
  <c r="AL15" i="269"/>
  <c r="AL16" i="269"/>
  <c r="AL17" i="269"/>
  <c r="AL18" i="269"/>
  <c r="AL19" i="269"/>
  <c r="AL20" i="269"/>
  <c r="AL21" i="269"/>
  <c r="AL22" i="269"/>
  <c r="AL23" i="269"/>
  <c r="AL24" i="269"/>
  <c r="AL25" i="269"/>
  <c r="AL26" i="269"/>
  <c r="AL27" i="269"/>
  <c r="AL28" i="269"/>
  <c r="AJ8" i="269"/>
  <c r="AK8" i="269" s="1"/>
  <c r="AJ9" i="269"/>
  <c r="AK9" i="269" s="1"/>
  <c r="AJ10" i="269"/>
  <c r="AK10" i="269" s="1"/>
  <c r="AJ11" i="269"/>
  <c r="AK11" i="269" s="1"/>
  <c r="AJ12" i="269"/>
  <c r="AK12" i="269" s="1"/>
  <c r="AJ13" i="269"/>
  <c r="AK13" i="269" s="1"/>
  <c r="AJ14" i="269"/>
  <c r="AK14" i="269" s="1"/>
  <c r="AJ15" i="269"/>
  <c r="AK15" i="269" s="1"/>
  <c r="AJ16" i="269"/>
  <c r="AK16" i="269" s="1"/>
  <c r="AJ17" i="269"/>
  <c r="AK17" i="269" s="1"/>
  <c r="AJ18" i="269"/>
  <c r="AK18" i="269" s="1"/>
  <c r="AJ19" i="269"/>
  <c r="AK19" i="269" s="1"/>
  <c r="AJ20" i="269"/>
  <c r="AK20" i="269" s="1"/>
  <c r="AJ21" i="269"/>
  <c r="AK21" i="269" s="1"/>
  <c r="AJ22" i="269"/>
  <c r="AK22" i="269" s="1"/>
  <c r="AJ23" i="269"/>
  <c r="AK23" i="269" s="1"/>
  <c r="AJ24" i="269"/>
  <c r="AK24" i="269" s="1"/>
  <c r="AJ25" i="269"/>
  <c r="AK25" i="269" s="1"/>
  <c r="AJ26" i="269"/>
  <c r="AK26" i="269" s="1"/>
  <c r="AJ27" i="269"/>
  <c r="AK27" i="269" s="1"/>
  <c r="AJ28" i="269"/>
  <c r="AK28" i="269" s="1"/>
  <c r="AL7" i="269"/>
  <c r="AJ7" i="269"/>
  <c r="AK7" i="269" s="1"/>
  <c r="AL8" i="268"/>
  <c r="AL9" i="268"/>
  <c r="AL10" i="268"/>
  <c r="AL11" i="268"/>
  <c r="AL12" i="268"/>
  <c r="AL13" i="268"/>
  <c r="AL14" i="268"/>
  <c r="AL15" i="268"/>
  <c r="AL16" i="268"/>
  <c r="AL17" i="268"/>
  <c r="AL18" i="268"/>
  <c r="AL19" i="268"/>
  <c r="AL20" i="268"/>
  <c r="AL21" i="268"/>
  <c r="AL22" i="268"/>
  <c r="AL23" i="268"/>
  <c r="AL24" i="268"/>
  <c r="AL25" i="268"/>
  <c r="AL26" i="268"/>
  <c r="AL27" i="268"/>
  <c r="AL28" i="268"/>
  <c r="AL29" i="268"/>
  <c r="AL30" i="268"/>
  <c r="AL31" i="268"/>
  <c r="AL32" i="268"/>
  <c r="AL33" i="268"/>
  <c r="AJ8" i="268"/>
  <c r="AK8" i="268" s="1"/>
  <c r="AJ9" i="268"/>
  <c r="AK9" i="268" s="1"/>
  <c r="AJ10" i="268"/>
  <c r="AK10" i="268" s="1"/>
  <c r="AJ11" i="268"/>
  <c r="AK11" i="268" s="1"/>
  <c r="AJ12" i="268"/>
  <c r="AK12" i="268" s="1"/>
  <c r="AJ13" i="268"/>
  <c r="AK13" i="268" s="1"/>
  <c r="AJ14" i="268"/>
  <c r="AK14" i="268" s="1"/>
  <c r="AJ15" i="268"/>
  <c r="AK15" i="268" s="1"/>
  <c r="AJ16" i="268"/>
  <c r="AK16" i="268" s="1"/>
  <c r="AJ17" i="268"/>
  <c r="AK17" i="268" s="1"/>
  <c r="AJ18" i="268"/>
  <c r="AK18" i="268" s="1"/>
  <c r="AJ19" i="268"/>
  <c r="AK19" i="268" s="1"/>
  <c r="AJ20" i="268"/>
  <c r="AK20" i="268" s="1"/>
  <c r="AJ21" i="268"/>
  <c r="AK21" i="268" s="1"/>
  <c r="AJ22" i="268"/>
  <c r="AK22" i="268" s="1"/>
  <c r="AJ23" i="268"/>
  <c r="AK23" i="268" s="1"/>
  <c r="AJ24" i="268"/>
  <c r="AK24" i="268" s="1"/>
  <c r="AJ25" i="268"/>
  <c r="AK25" i="268" s="1"/>
  <c r="AJ26" i="268"/>
  <c r="AK26" i="268" s="1"/>
  <c r="AJ27" i="268"/>
  <c r="AK27" i="268" s="1"/>
  <c r="AJ28" i="268"/>
  <c r="AK28" i="268" s="1"/>
  <c r="AJ29" i="268"/>
  <c r="AK29" i="268" s="1"/>
  <c r="AJ30" i="268"/>
  <c r="AK30" i="268" s="1"/>
  <c r="AJ31" i="268"/>
  <c r="AK31" i="268" s="1"/>
  <c r="AJ32" i="268"/>
  <c r="AK32" i="268" s="1"/>
  <c r="AJ33" i="268"/>
  <c r="AK33" i="268" s="1"/>
  <c r="AL7" i="268"/>
  <c r="AJ7" i="268"/>
  <c r="AK7" i="268" s="1"/>
  <c r="AL8" i="267"/>
  <c r="AL9" i="267"/>
  <c r="AL10" i="267"/>
  <c r="AL11" i="267"/>
  <c r="AL12" i="267"/>
  <c r="AL13" i="267"/>
  <c r="AL14" i="267"/>
  <c r="AL15" i="267"/>
  <c r="AL16" i="267"/>
  <c r="AL17" i="267"/>
  <c r="AL18" i="267"/>
  <c r="AL19" i="267"/>
  <c r="AL20" i="267"/>
  <c r="AL21" i="267"/>
  <c r="AL22" i="267"/>
  <c r="AL23" i="267"/>
  <c r="AL24" i="267"/>
  <c r="AL25" i="267"/>
  <c r="AL26" i="267"/>
  <c r="AL27" i="267"/>
  <c r="AL28" i="267"/>
  <c r="AL29" i="267"/>
  <c r="AL30" i="267"/>
  <c r="AL31" i="267"/>
  <c r="AL32" i="267"/>
  <c r="AL33" i="267"/>
  <c r="AJ8" i="267"/>
  <c r="AK8" i="267" s="1"/>
  <c r="AJ9" i="267"/>
  <c r="AK9" i="267" s="1"/>
  <c r="AJ10" i="267"/>
  <c r="AK10" i="267" s="1"/>
  <c r="AJ11" i="267"/>
  <c r="AK11" i="267" s="1"/>
  <c r="AJ12" i="267"/>
  <c r="AK12" i="267" s="1"/>
  <c r="AJ13" i="267"/>
  <c r="AK13" i="267" s="1"/>
  <c r="AJ14" i="267"/>
  <c r="AK14" i="267" s="1"/>
  <c r="AJ15" i="267"/>
  <c r="AK15" i="267" s="1"/>
  <c r="AJ16" i="267"/>
  <c r="AK16" i="267" s="1"/>
  <c r="AJ17" i="267"/>
  <c r="AK17" i="267" s="1"/>
  <c r="AJ18" i="267"/>
  <c r="AK18" i="267" s="1"/>
  <c r="AJ19" i="267"/>
  <c r="AK19" i="267" s="1"/>
  <c r="AJ20" i="267"/>
  <c r="AK20" i="267" s="1"/>
  <c r="AJ21" i="267"/>
  <c r="AK21" i="267" s="1"/>
  <c r="AJ22" i="267"/>
  <c r="AK22" i="267" s="1"/>
  <c r="AJ23" i="267"/>
  <c r="AK23" i="267" s="1"/>
  <c r="AJ24" i="267"/>
  <c r="AK24" i="267" s="1"/>
  <c r="AJ25" i="267"/>
  <c r="AK25" i="267" s="1"/>
  <c r="AJ26" i="267"/>
  <c r="AK26" i="267" s="1"/>
  <c r="AJ27" i="267"/>
  <c r="AK27" i="267" s="1"/>
  <c r="AJ28" i="267"/>
  <c r="AK28" i="267" s="1"/>
  <c r="AJ29" i="267"/>
  <c r="AK29" i="267" s="1"/>
  <c r="AJ30" i="267"/>
  <c r="AK30" i="267" s="1"/>
  <c r="AJ31" i="267"/>
  <c r="AK31" i="267" s="1"/>
  <c r="AJ32" i="267"/>
  <c r="AK32" i="267" s="1"/>
  <c r="AJ33" i="267"/>
  <c r="AK33" i="267" s="1"/>
  <c r="AL7" i="267"/>
  <c r="AJ7" i="267"/>
  <c r="AK7" i="267" s="1"/>
  <c r="AL8" i="266"/>
  <c r="AL9" i="266"/>
  <c r="AL10" i="266"/>
  <c r="AL11" i="266"/>
  <c r="AL12" i="266"/>
  <c r="AL13" i="266"/>
  <c r="AL14" i="266"/>
  <c r="AL15" i="266"/>
  <c r="AL16" i="266"/>
  <c r="AL17" i="266"/>
  <c r="AL18" i="266"/>
  <c r="AL19" i="266"/>
  <c r="AL20" i="266"/>
  <c r="AL21" i="266"/>
  <c r="AL22" i="266"/>
  <c r="AL23" i="266"/>
  <c r="AL24" i="266"/>
  <c r="AL25" i="266"/>
  <c r="AL26" i="266"/>
  <c r="AL27" i="266"/>
  <c r="AL28" i="266"/>
  <c r="AL29" i="266"/>
  <c r="AL30" i="266"/>
  <c r="AL31" i="266"/>
  <c r="AJ8" i="266"/>
  <c r="AK8" i="266" s="1"/>
  <c r="AJ9" i="266"/>
  <c r="AK9" i="266" s="1"/>
  <c r="AJ10" i="266"/>
  <c r="AK10" i="266" s="1"/>
  <c r="AJ11" i="266"/>
  <c r="AK11" i="266" s="1"/>
  <c r="AJ12" i="266"/>
  <c r="AK12" i="266" s="1"/>
  <c r="AJ13" i="266"/>
  <c r="AK13" i="266" s="1"/>
  <c r="AJ14" i="266"/>
  <c r="AK14" i="266" s="1"/>
  <c r="AJ15" i="266"/>
  <c r="AK15" i="266" s="1"/>
  <c r="AJ16" i="266"/>
  <c r="AK16" i="266" s="1"/>
  <c r="AJ17" i="266"/>
  <c r="AK17" i="266" s="1"/>
  <c r="AJ18" i="266"/>
  <c r="AK18" i="266" s="1"/>
  <c r="AJ19" i="266"/>
  <c r="AK19" i="266" s="1"/>
  <c r="AJ20" i="266"/>
  <c r="AK20" i="266" s="1"/>
  <c r="AJ21" i="266"/>
  <c r="AK21" i="266" s="1"/>
  <c r="AJ22" i="266"/>
  <c r="AK22" i="266" s="1"/>
  <c r="AJ23" i="266"/>
  <c r="AK23" i="266" s="1"/>
  <c r="AJ24" i="266"/>
  <c r="AK24" i="266" s="1"/>
  <c r="AJ25" i="266"/>
  <c r="AK25" i="266" s="1"/>
  <c r="AJ26" i="266"/>
  <c r="AK26" i="266" s="1"/>
  <c r="AJ27" i="266"/>
  <c r="AK27" i="266" s="1"/>
  <c r="AJ28" i="266"/>
  <c r="AK28" i="266" s="1"/>
  <c r="AJ29" i="266"/>
  <c r="AK29" i="266" s="1"/>
  <c r="AJ30" i="266"/>
  <c r="AK30" i="266" s="1"/>
  <c r="AJ31" i="266"/>
  <c r="AK31" i="266" s="1"/>
  <c r="AL7" i="266"/>
  <c r="AJ7" i="266"/>
  <c r="AK7" i="266" s="1"/>
  <c r="AL8" i="265"/>
  <c r="AL9" i="265"/>
  <c r="AL10" i="265"/>
  <c r="AL11" i="265"/>
  <c r="AL12" i="265"/>
  <c r="AL13" i="265"/>
  <c r="AL14" i="265"/>
  <c r="AL15" i="265"/>
  <c r="AL16" i="265"/>
  <c r="AL17" i="265"/>
  <c r="AL18" i="265"/>
  <c r="AL19" i="265"/>
  <c r="AL20" i="265"/>
  <c r="AL21" i="265"/>
  <c r="AL22" i="265"/>
  <c r="AL23" i="265"/>
  <c r="AL24" i="265"/>
  <c r="AL25" i="265"/>
  <c r="AL26" i="265"/>
  <c r="AL27" i="265"/>
  <c r="AL28" i="265"/>
  <c r="AL29" i="265"/>
  <c r="AL30" i="265"/>
  <c r="AL31" i="265"/>
  <c r="AL32" i="265"/>
  <c r="AL33" i="265"/>
  <c r="AJ8" i="265"/>
  <c r="AK8" i="265" s="1"/>
  <c r="AJ9" i="265"/>
  <c r="AK9" i="265" s="1"/>
  <c r="AJ10" i="265"/>
  <c r="AK10" i="265" s="1"/>
  <c r="AJ11" i="265"/>
  <c r="AK11" i="265" s="1"/>
  <c r="AJ12" i="265"/>
  <c r="AK12" i="265" s="1"/>
  <c r="AJ13" i="265"/>
  <c r="AK13" i="265" s="1"/>
  <c r="AJ14" i="265"/>
  <c r="AK14" i="265" s="1"/>
  <c r="AJ15" i="265"/>
  <c r="AK15" i="265" s="1"/>
  <c r="AJ16" i="265"/>
  <c r="AK16" i="265" s="1"/>
  <c r="AJ17" i="265"/>
  <c r="AK17" i="265" s="1"/>
  <c r="AJ18" i="265"/>
  <c r="AK18" i="265" s="1"/>
  <c r="AJ19" i="265"/>
  <c r="AK19" i="265" s="1"/>
  <c r="AJ20" i="265"/>
  <c r="AK20" i="265" s="1"/>
  <c r="AJ21" i="265"/>
  <c r="AK21" i="265" s="1"/>
  <c r="AJ22" i="265"/>
  <c r="AK22" i="265" s="1"/>
  <c r="AJ23" i="265"/>
  <c r="AK23" i="265" s="1"/>
  <c r="AJ24" i="265"/>
  <c r="AK24" i="265" s="1"/>
  <c r="AJ25" i="265"/>
  <c r="AK25" i="265" s="1"/>
  <c r="AJ26" i="265"/>
  <c r="AK26" i="265" s="1"/>
  <c r="AJ27" i="265"/>
  <c r="AK27" i="265" s="1"/>
  <c r="AJ28" i="265"/>
  <c r="AK28" i="265" s="1"/>
  <c r="AJ29" i="265"/>
  <c r="AK29" i="265" s="1"/>
  <c r="AJ30" i="265"/>
  <c r="AK30" i="265" s="1"/>
  <c r="AJ31" i="265"/>
  <c r="AK31" i="265" s="1"/>
  <c r="AJ32" i="265"/>
  <c r="AK32" i="265" s="1"/>
  <c r="AJ33" i="265"/>
  <c r="AK33" i="265" s="1"/>
  <c r="AL7" i="265"/>
  <c r="AJ7" i="265"/>
  <c r="AK7" i="265" s="1"/>
  <c r="AJ7" i="277"/>
  <c r="AK7" i="277" s="1"/>
  <c r="AL8" i="257" l="1"/>
  <c r="AL9" i="257"/>
  <c r="AL10" i="257"/>
  <c r="AL11" i="257"/>
  <c r="AL12" i="257"/>
  <c r="AL13" i="257"/>
  <c r="AL14" i="257"/>
  <c r="AL15" i="257"/>
  <c r="AL16" i="257"/>
  <c r="AL17" i="257"/>
  <c r="AL18" i="257"/>
  <c r="AL19" i="257"/>
  <c r="AL20" i="257"/>
  <c r="AL21" i="257"/>
  <c r="AL22" i="257"/>
  <c r="AL23" i="257"/>
  <c r="AL24" i="257"/>
  <c r="AL25" i="257"/>
  <c r="AL26" i="257"/>
  <c r="AL27" i="257"/>
  <c r="AL28" i="257"/>
  <c r="AL29" i="257"/>
  <c r="AL30" i="257"/>
  <c r="AL31" i="257"/>
  <c r="AL32" i="257"/>
  <c r="AL33" i="257"/>
  <c r="AL7" i="257"/>
  <c r="AJ8" i="257"/>
  <c r="AK8" i="257" s="1"/>
  <c r="AJ9" i="257"/>
  <c r="AK9" i="257" s="1"/>
  <c r="AJ10" i="257"/>
  <c r="AK10" i="257" s="1"/>
  <c r="AJ11" i="257"/>
  <c r="AK11" i="257" s="1"/>
  <c r="AJ12" i="257"/>
  <c r="AK12" i="257" s="1"/>
  <c r="AJ13" i="257"/>
  <c r="AK13" i="257" s="1"/>
  <c r="AJ14" i="257"/>
  <c r="AK14" i="257" s="1"/>
  <c r="AJ15" i="257"/>
  <c r="AK15" i="257" s="1"/>
  <c r="AJ16" i="257"/>
  <c r="AK16" i="257" s="1"/>
  <c r="AJ17" i="257"/>
  <c r="AK17" i="257" s="1"/>
  <c r="AJ18" i="257"/>
  <c r="AK18" i="257" s="1"/>
  <c r="AJ19" i="257"/>
  <c r="AK19" i="257" s="1"/>
  <c r="AJ20" i="257"/>
  <c r="AK20" i="257" s="1"/>
  <c r="AJ21" i="257"/>
  <c r="AK21" i="257" s="1"/>
  <c r="AJ22" i="257"/>
  <c r="AK22" i="257" s="1"/>
  <c r="AJ23" i="257"/>
  <c r="AK23" i="257" s="1"/>
  <c r="AJ24" i="257"/>
  <c r="AK24" i="257" s="1"/>
  <c r="AJ25" i="257"/>
  <c r="AK25" i="257" s="1"/>
  <c r="AJ26" i="257"/>
  <c r="AK26" i="257" s="1"/>
  <c r="AJ27" i="257"/>
  <c r="AK27" i="257" s="1"/>
  <c r="AJ28" i="257"/>
  <c r="AK28" i="257" s="1"/>
  <c r="AJ29" i="257"/>
  <c r="AK29" i="257" s="1"/>
  <c r="AJ30" i="257"/>
  <c r="AK30" i="257" s="1"/>
  <c r="AJ31" i="257"/>
  <c r="AK31" i="257" s="1"/>
  <c r="AJ32" i="257"/>
  <c r="AK32" i="257" s="1"/>
  <c r="AJ33" i="257"/>
  <c r="AK33" i="257" s="1"/>
  <c r="AJ7" i="257"/>
  <c r="AK7" i="257" s="1"/>
  <c r="AL8" i="256"/>
  <c r="AL9" i="256"/>
  <c r="AL10" i="256"/>
  <c r="AL11" i="256"/>
  <c r="AL12" i="256"/>
  <c r="AL13" i="256"/>
  <c r="AL14" i="256"/>
  <c r="AL15" i="256"/>
  <c r="AL16" i="256"/>
  <c r="AL17" i="256"/>
  <c r="AL18" i="256"/>
  <c r="AL19" i="256"/>
  <c r="AL20" i="256"/>
  <c r="AL21" i="256"/>
  <c r="AL22" i="256"/>
  <c r="AL23" i="256"/>
  <c r="AL24" i="256"/>
  <c r="AL25" i="256"/>
  <c r="AL26" i="256"/>
  <c r="AL27" i="256"/>
  <c r="AL28" i="256"/>
  <c r="AL29" i="256"/>
  <c r="AL30" i="256"/>
  <c r="AL31" i="256"/>
  <c r="AL39" i="256"/>
  <c r="AL32" i="256"/>
  <c r="AL33" i="256"/>
  <c r="AL34" i="256"/>
  <c r="AL35" i="256"/>
  <c r="AL36" i="256"/>
  <c r="AL37" i="256"/>
  <c r="AL38" i="256"/>
  <c r="AJ8" i="256"/>
  <c r="AK8" i="256" s="1"/>
  <c r="AJ9" i="256"/>
  <c r="AK9" i="256" s="1"/>
  <c r="AJ10" i="256"/>
  <c r="AK10" i="256" s="1"/>
  <c r="AJ11" i="256"/>
  <c r="AK11" i="256" s="1"/>
  <c r="AJ12" i="256"/>
  <c r="AK12" i="256" s="1"/>
  <c r="AJ13" i="256"/>
  <c r="AK13" i="256" s="1"/>
  <c r="AJ14" i="256"/>
  <c r="AK14" i="256" s="1"/>
  <c r="AJ15" i="256"/>
  <c r="AK15" i="256" s="1"/>
  <c r="AJ16" i="256"/>
  <c r="AK16" i="256" s="1"/>
  <c r="AJ17" i="256"/>
  <c r="AK17" i="256" s="1"/>
  <c r="AJ18" i="256"/>
  <c r="AK18" i="256" s="1"/>
  <c r="AJ19" i="256"/>
  <c r="AK19" i="256" s="1"/>
  <c r="AJ20" i="256"/>
  <c r="AK20" i="256" s="1"/>
  <c r="AJ21" i="256"/>
  <c r="AK21" i="256" s="1"/>
  <c r="AJ22" i="256"/>
  <c r="AK22" i="256" s="1"/>
  <c r="AJ23" i="256"/>
  <c r="AK23" i="256" s="1"/>
  <c r="AJ24" i="256"/>
  <c r="AK24" i="256" s="1"/>
  <c r="AJ25" i="256"/>
  <c r="AK25" i="256" s="1"/>
  <c r="AJ26" i="256"/>
  <c r="AK26" i="256" s="1"/>
  <c r="AJ27" i="256"/>
  <c r="AK27" i="256" s="1"/>
  <c r="AJ28" i="256"/>
  <c r="AK28" i="256" s="1"/>
  <c r="AJ29" i="256"/>
  <c r="AK29" i="256" s="1"/>
  <c r="AJ30" i="256"/>
  <c r="AK30" i="256" s="1"/>
  <c r="AJ31" i="256"/>
  <c r="AK31" i="256" s="1"/>
  <c r="AJ39" i="256"/>
  <c r="AK39" i="256" s="1"/>
  <c r="AJ32" i="256"/>
  <c r="AK32" i="256" s="1"/>
  <c r="AJ33" i="256"/>
  <c r="AK33" i="256" s="1"/>
  <c r="AJ34" i="256"/>
  <c r="AK34" i="256" s="1"/>
  <c r="AJ35" i="256"/>
  <c r="AK35" i="256" s="1"/>
  <c r="AJ36" i="256"/>
  <c r="AK36" i="256" s="1"/>
  <c r="AJ37" i="256"/>
  <c r="AK37" i="256" s="1"/>
  <c r="AJ38" i="256"/>
  <c r="AK38" i="256" s="1"/>
  <c r="AL7" i="256"/>
  <c r="AJ7" i="256"/>
  <c r="AK7" i="256" s="1"/>
  <c r="AL8" i="255"/>
  <c r="AL9" i="255"/>
  <c r="AL10" i="255"/>
  <c r="AL11" i="255"/>
  <c r="AL12" i="255"/>
  <c r="AL13" i="255"/>
  <c r="AL14" i="255"/>
  <c r="AL15" i="255"/>
  <c r="AL16" i="255"/>
  <c r="AL17" i="255"/>
  <c r="AL18" i="255"/>
  <c r="AL19" i="255"/>
  <c r="AL20" i="255"/>
  <c r="AL21" i="255"/>
  <c r="AL22" i="255"/>
  <c r="AL23" i="255"/>
  <c r="AL24" i="255"/>
  <c r="AL25" i="255"/>
  <c r="AL26" i="255"/>
  <c r="AL27" i="255"/>
  <c r="AL28" i="255"/>
  <c r="AL29" i="255"/>
  <c r="AL7" i="255"/>
  <c r="AJ8" i="255"/>
  <c r="AK8" i="255" s="1"/>
  <c r="AJ9" i="255"/>
  <c r="AK9" i="255" s="1"/>
  <c r="AJ10" i="255"/>
  <c r="AK10" i="255" s="1"/>
  <c r="AJ11" i="255"/>
  <c r="AK11" i="255" s="1"/>
  <c r="AJ12" i="255"/>
  <c r="AK12" i="255" s="1"/>
  <c r="AJ13" i="255"/>
  <c r="AK13" i="255" s="1"/>
  <c r="AJ14" i="255"/>
  <c r="AK14" i="255" s="1"/>
  <c r="AJ15" i="255"/>
  <c r="AK15" i="255" s="1"/>
  <c r="AJ16" i="255"/>
  <c r="AK16" i="255" s="1"/>
  <c r="AJ17" i="255"/>
  <c r="AK17" i="255" s="1"/>
  <c r="AJ18" i="255"/>
  <c r="AK18" i="255" s="1"/>
  <c r="AJ19" i="255"/>
  <c r="AK19" i="255" s="1"/>
  <c r="AJ20" i="255"/>
  <c r="AK20" i="255" s="1"/>
  <c r="AJ21" i="255"/>
  <c r="AK21" i="255" s="1"/>
  <c r="AJ22" i="255"/>
  <c r="AK22" i="255" s="1"/>
  <c r="AJ23" i="255"/>
  <c r="AK23" i="255" s="1"/>
  <c r="AJ24" i="255"/>
  <c r="AK24" i="255" s="1"/>
  <c r="AJ25" i="255"/>
  <c r="AK25" i="255" s="1"/>
  <c r="AJ26" i="255"/>
  <c r="AK26" i="255" s="1"/>
  <c r="AJ27" i="255"/>
  <c r="AK27" i="255" s="1"/>
  <c r="AJ28" i="255"/>
  <c r="AK28" i="255" s="1"/>
  <c r="AJ29" i="255"/>
  <c r="AK29" i="255" s="1"/>
  <c r="AJ7" i="255"/>
  <c r="AK7" i="255" s="1"/>
  <c r="AL8" i="276"/>
  <c r="AL9" i="276"/>
  <c r="AL10" i="276"/>
  <c r="AL11" i="276"/>
  <c r="AL12" i="276"/>
  <c r="AL13" i="276"/>
  <c r="AL14" i="276"/>
  <c r="AL15" i="276"/>
  <c r="AL16" i="276"/>
  <c r="AL17" i="276"/>
  <c r="AL18" i="276"/>
  <c r="AL19" i="276"/>
  <c r="AL20" i="276"/>
  <c r="AL21" i="276"/>
  <c r="AL22" i="276"/>
  <c r="AL23" i="276"/>
  <c r="AL24" i="276"/>
  <c r="AL25" i="276"/>
  <c r="AL7" i="276"/>
  <c r="AJ8" i="276"/>
  <c r="AK8" i="276" s="1"/>
  <c r="AJ9" i="276"/>
  <c r="AK9" i="276" s="1"/>
  <c r="AJ10" i="276"/>
  <c r="AK10" i="276" s="1"/>
  <c r="AJ11" i="276"/>
  <c r="AK11" i="276" s="1"/>
  <c r="AJ12" i="276"/>
  <c r="AK12" i="276" s="1"/>
  <c r="AJ13" i="276"/>
  <c r="AK13" i="276" s="1"/>
  <c r="AJ14" i="276"/>
  <c r="AK14" i="276" s="1"/>
  <c r="AJ15" i="276"/>
  <c r="AK15" i="276" s="1"/>
  <c r="AJ16" i="276"/>
  <c r="AK16" i="276" s="1"/>
  <c r="AJ17" i="276"/>
  <c r="AK17" i="276" s="1"/>
  <c r="AJ18" i="276"/>
  <c r="AK18" i="276" s="1"/>
  <c r="AJ19" i="276"/>
  <c r="AK19" i="276" s="1"/>
  <c r="AJ20" i="276"/>
  <c r="AK20" i="276" s="1"/>
  <c r="AJ21" i="276"/>
  <c r="AK21" i="276" s="1"/>
  <c r="AJ22" i="276"/>
  <c r="AK22" i="276" s="1"/>
  <c r="AJ23" i="276"/>
  <c r="AK23" i="276" s="1"/>
  <c r="AJ24" i="276"/>
  <c r="AK24" i="276" s="1"/>
  <c r="AJ25" i="276"/>
  <c r="AK25" i="276" s="1"/>
  <c r="AJ7" i="276"/>
  <c r="AK7" i="276" s="1"/>
  <c r="AJ8" i="260"/>
  <c r="AJ9" i="260"/>
  <c r="AK9" i="260" s="1"/>
  <c r="AJ10" i="260"/>
  <c r="AK10" i="260" s="1"/>
  <c r="AJ11" i="260"/>
  <c r="AK11" i="260" s="1"/>
  <c r="AJ12" i="260"/>
  <c r="AJ13" i="260"/>
  <c r="AK13" i="260" s="1"/>
  <c r="AJ14" i="260"/>
  <c r="AK14" i="260" s="1"/>
  <c r="AJ15" i="260"/>
  <c r="AK15" i="260" s="1"/>
  <c r="AJ16" i="260"/>
  <c r="AK16" i="260" s="1"/>
  <c r="AJ17" i="260"/>
  <c r="AK17" i="260" s="1"/>
  <c r="AJ18" i="260"/>
  <c r="AJ19" i="260"/>
  <c r="AK19" i="260" s="1"/>
  <c r="AJ20" i="260"/>
  <c r="AJ21" i="260"/>
  <c r="AJ22" i="260"/>
  <c r="AJ23" i="260"/>
  <c r="AJ24" i="260"/>
  <c r="AK24" i="260" s="1"/>
  <c r="AJ25" i="260"/>
  <c r="AK25" i="260" s="1"/>
  <c r="AJ26" i="260"/>
  <c r="AK26" i="260" s="1"/>
  <c r="AJ27" i="260"/>
  <c r="AK27" i="260" s="1"/>
  <c r="AJ28" i="260"/>
  <c r="AK28" i="260" s="1"/>
  <c r="AJ29" i="260"/>
  <c r="AJ30" i="260"/>
  <c r="AK30" i="260" s="1"/>
  <c r="AJ31" i="260"/>
  <c r="AK31" i="260" s="1"/>
  <c r="AJ32" i="260"/>
  <c r="AJ33" i="260"/>
  <c r="AJ34" i="260"/>
  <c r="AK34" i="260" s="1"/>
  <c r="AJ35" i="260"/>
  <c r="AJ36" i="260"/>
  <c r="AK36" i="260" s="1"/>
  <c r="AJ37" i="260"/>
  <c r="AJ38" i="260"/>
  <c r="AK8" i="260"/>
  <c r="AK12" i="260"/>
  <c r="AK18" i="260"/>
  <c r="AK20" i="260"/>
  <c r="AK21" i="260"/>
  <c r="AK22" i="260"/>
  <c r="AK23" i="260"/>
  <c r="AK29" i="260"/>
  <c r="AK32" i="260"/>
  <c r="AK33" i="260"/>
  <c r="AK35" i="260"/>
  <c r="AK37" i="260"/>
  <c r="AK38" i="260"/>
  <c r="AL8" i="260"/>
  <c r="AL9" i="260"/>
  <c r="AL10" i="260"/>
  <c r="AL11" i="260"/>
  <c r="AL12" i="260"/>
  <c r="AL13" i="260"/>
  <c r="AL14" i="260"/>
  <c r="AL15" i="260"/>
  <c r="AL16" i="260"/>
  <c r="AL17" i="260"/>
  <c r="AL18" i="260"/>
  <c r="AL19" i="260"/>
  <c r="AL20" i="260"/>
  <c r="AL21" i="260"/>
  <c r="AL22" i="260"/>
  <c r="AL23" i="260"/>
  <c r="AL24" i="260"/>
  <c r="AL25" i="260"/>
  <c r="AL26" i="260"/>
  <c r="AL27" i="260"/>
  <c r="AL28" i="260"/>
  <c r="AL29" i="260"/>
  <c r="AL30" i="260"/>
  <c r="AL31" i="260"/>
  <c r="AL32" i="260"/>
  <c r="AL33" i="260"/>
  <c r="AL34" i="260"/>
  <c r="AL35" i="260"/>
  <c r="AL36" i="260"/>
  <c r="AL37" i="260"/>
  <c r="AL38" i="260"/>
  <c r="AJ8" i="250"/>
  <c r="AK8" i="250" s="1"/>
  <c r="AJ9" i="250"/>
  <c r="AK9" i="250" s="1"/>
  <c r="AJ10" i="250"/>
  <c r="AK10" i="250" s="1"/>
  <c r="AJ11" i="250"/>
  <c r="AK11" i="250" s="1"/>
  <c r="AJ12" i="250"/>
  <c r="AK12" i="250" s="1"/>
  <c r="AJ13" i="250"/>
  <c r="AK13" i="250" s="1"/>
  <c r="AJ14" i="250"/>
  <c r="AJ15" i="250"/>
  <c r="AJ16" i="250"/>
  <c r="AK16" i="250" s="1"/>
  <c r="AJ17" i="250"/>
  <c r="AK17" i="250" s="1"/>
  <c r="AJ18" i="250"/>
  <c r="AK18" i="250" s="1"/>
  <c r="AJ19" i="250"/>
  <c r="AK19" i="250" s="1"/>
  <c r="AJ20" i="250"/>
  <c r="AK20" i="250" s="1"/>
  <c r="AJ21" i="250"/>
  <c r="AJ22" i="250"/>
  <c r="AK22" i="250" s="1"/>
  <c r="AJ23" i="250"/>
  <c r="AJ24" i="250"/>
  <c r="AK24" i="250" s="1"/>
  <c r="AJ25" i="250"/>
  <c r="AJ26" i="250"/>
  <c r="AJ27" i="250"/>
  <c r="AJ28" i="250"/>
  <c r="AK28" i="250" s="1"/>
  <c r="AJ29" i="250"/>
  <c r="AK29" i="250" s="1"/>
  <c r="AJ30" i="250"/>
  <c r="AK30" i="250" s="1"/>
  <c r="AJ31" i="250"/>
  <c r="AK31" i="250" s="1"/>
  <c r="AJ32" i="250"/>
  <c r="AK32" i="250" s="1"/>
  <c r="AJ33" i="250"/>
  <c r="AK33" i="250" s="1"/>
  <c r="AJ34" i="250"/>
  <c r="AK34" i="250" s="1"/>
  <c r="AJ35" i="250"/>
  <c r="AJ36" i="250"/>
  <c r="AK36" i="250" s="1"/>
  <c r="AJ37" i="250"/>
  <c r="AJ38" i="250"/>
  <c r="AJ39" i="250"/>
  <c r="AJ40" i="250"/>
  <c r="AK40" i="250" s="1"/>
  <c r="AJ41" i="250"/>
  <c r="AK41" i="250" s="1"/>
  <c r="AJ42" i="250"/>
  <c r="AJ43" i="250"/>
  <c r="AK14" i="250"/>
  <c r="AK15" i="250"/>
  <c r="AK21" i="250"/>
  <c r="AK23" i="250"/>
  <c r="AK25" i="250"/>
  <c r="AK26" i="250"/>
  <c r="AK27" i="250"/>
  <c r="AK35" i="250"/>
  <c r="AK37" i="250"/>
  <c r="AK38" i="250"/>
  <c r="AK39" i="250"/>
  <c r="AK42" i="250"/>
  <c r="AK43" i="250"/>
  <c r="AL8" i="250"/>
  <c r="AL9" i="250"/>
  <c r="AL10" i="250"/>
  <c r="AL11" i="250"/>
  <c r="AL12" i="250"/>
  <c r="AL13" i="250"/>
  <c r="AL14" i="250"/>
  <c r="AL15" i="250"/>
  <c r="AL16" i="250"/>
  <c r="AL17" i="250"/>
  <c r="AL18" i="250"/>
  <c r="AL19" i="250"/>
  <c r="AL20" i="250"/>
  <c r="AL21" i="250"/>
  <c r="AL22" i="250"/>
  <c r="AL23" i="250"/>
  <c r="AL24" i="250"/>
  <c r="AL25" i="250"/>
  <c r="AL26" i="250"/>
  <c r="AL27" i="250"/>
  <c r="AL28" i="250"/>
  <c r="AL29" i="250"/>
  <c r="AL30" i="250"/>
  <c r="AL31" i="250"/>
  <c r="AL32" i="250"/>
  <c r="AL33" i="250"/>
  <c r="AL34" i="250"/>
  <c r="AL35" i="250"/>
  <c r="AL36" i="250"/>
  <c r="AL37" i="250"/>
  <c r="AL38" i="250"/>
  <c r="AL39" i="250"/>
  <c r="AL40" i="250"/>
  <c r="AL41" i="250"/>
  <c r="AL42" i="250"/>
  <c r="AL43" i="250"/>
  <c r="AJ8" i="249"/>
  <c r="AJ9" i="249"/>
  <c r="AK9" i="249" s="1"/>
  <c r="AJ10" i="249"/>
  <c r="AK10" i="249" s="1"/>
  <c r="AJ11" i="249"/>
  <c r="AK11" i="249" s="1"/>
  <c r="AJ12" i="249"/>
  <c r="AK12" i="249" s="1"/>
  <c r="AJ13" i="249"/>
  <c r="AJ14" i="249"/>
  <c r="AJ15" i="249"/>
  <c r="AK15" i="249" s="1"/>
  <c r="AJ16" i="249"/>
  <c r="AJ17" i="249"/>
  <c r="AK17" i="249" s="1"/>
  <c r="AJ18" i="249"/>
  <c r="AK18" i="249" s="1"/>
  <c r="AJ19" i="249"/>
  <c r="AK19" i="249" s="1"/>
  <c r="AJ20" i="249"/>
  <c r="AK20" i="249" s="1"/>
  <c r="AJ21" i="249"/>
  <c r="AK21" i="249" s="1"/>
  <c r="AJ22" i="249"/>
  <c r="AK22" i="249" s="1"/>
  <c r="AJ23" i="249"/>
  <c r="AK23" i="249" s="1"/>
  <c r="AJ24" i="249"/>
  <c r="AJ25" i="249"/>
  <c r="AJ26" i="249"/>
  <c r="AK26" i="249" s="1"/>
  <c r="AJ27" i="249"/>
  <c r="AK27" i="249" s="1"/>
  <c r="AJ28" i="249"/>
  <c r="AK28" i="249" s="1"/>
  <c r="AJ29" i="249"/>
  <c r="AJ30" i="249"/>
  <c r="AJ31" i="249"/>
  <c r="AK31" i="249" s="1"/>
  <c r="AJ32" i="249"/>
  <c r="AJ33" i="249"/>
  <c r="AJ34" i="249"/>
  <c r="AJ35" i="249"/>
  <c r="AK35" i="249" s="1"/>
  <c r="AJ36" i="249"/>
  <c r="AK36" i="249" s="1"/>
  <c r="AJ37" i="249"/>
  <c r="AJ38" i="249"/>
  <c r="AJ39" i="249"/>
  <c r="AK39" i="249" s="1"/>
  <c r="AJ40" i="249"/>
  <c r="AJ41" i="249"/>
  <c r="AK41" i="249" s="1"/>
  <c r="AJ42" i="249"/>
  <c r="AK42" i="249" s="1"/>
  <c r="AK8" i="249"/>
  <c r="AK13" i="249"/>
  <c r="AK14" i="249"/>
  <c r="AK16" i="249"/>
  <c r="AK24" i="249"/>
  <c r="AK25" i="249"/>
  <c r="AK29" i="249"/>
  <c r="AK30" i="249"/>
  <c r="AK32" i="249"/>
  <c r="AK33" i="249"/>
  <c r="AK34" i="249"/>
  <c r="AK37" i="249"/>
  <c r="AK38" i="249"/>
  <c r="AK40" i="249"/>
  <c r="AL8" i="249"/>
  <c r="AL9" i="249"/>
  <c r="AL10" i="249"/>
  <c r="AL11" i="249"/>
  <c r="AL12" i="249"/>
  <c r="AL13" i="249"/>
  <c r="AL14" i="249"/>
  <c r="AL15" i="249"/>
  <c r="AL16" i="249"/>
  <c r="AL17" i="249"/>
  <c r="AL18" i="249"/>
  <c r="AL19" i="249"/>
  <c r="AL20" i="249"/>
  <c r="AL21" i="249"/>
  <c r="AL22" i="249"/>
  <c r="AL23" i="249"/>
  <c r="AL24" i="249"/>
  <c r="AL25" i="249"/>
  <c r="AL26" i="249"/>
  <c r="AL27" i="249"/>
  <c r="AL28" i="249"/>
  <c r="AL29" i="249"/>
  <c r="AL30" i="249"/>
  <c r="AL31" i="249"/>
  <c r="AL32" i="249"/>
  <c r="AL33" i="249"/>
  <c r="AL34" i="249"/>
  <c r="AL35" i="249"/>
  <c r="AL36" i="249"/>
  <c r="AL37" i="249"/>
  <c r="AL38" i="249"/>
  <c r="AL39" i="249"/>
  <c r="AL40" i="249"/>
  <c r="AL41" i="249"/>
  <c r="AL42" i="249"/>
  <c r="AL7" i="249"/>
  <c r="AL7" i="260"/>
  <c r="AJ7" i="260"/>
  <c r="AK7" i="260" s="1"/>
  <c r="AL7" i="250"/>
  <c r="AJ7" i="250"/>
  <c r="AK7" i="250" s="1"/>
  <c r="AJ7" i="249"/>
  <c r="AK7" i="249" s="1"/>
  <c r="AK43" i="249" l="1"/>
  <c r="AJ43" i="249"/>
  <c r="E6" i="318" l="1"/>
  <c r="E6" i="319"/>
  <c r="E5" i="320"/>
  <c r="W14" i="319"/>
  <c r="W13" i="320"/>
  <c r="X13" i="320"/>
  <c r="X14" i="319"/>
  <c r="AL43" i="249"/>
  <c r="E5" i="316"/>
  <c r="F5" i="316" s="1"/>
  <c r="F6" i="316" s="1"/>
  <c r="E5" i="315"/>
  <c r="F5" i="315" s="1"/>
  <c r="F6" i="315" s="1"/>
  <c r="E5" i="314"/>
  <c r="F5" i="314" s="1"/>
  <c r="F6" i="314" s="1"/>
  <c r="E5" i="313"/>
  <c r="F5" i="313" s="1"/>
  <c r="E5" i="312"/>
  <c r="F5" i="312" s="1"/>
  <c r="E5" i="311"/>
  <c r="E6" i="311" s="1"/>
  <c r="E5" i="310"/>
  <c r="E6" i="310" s="1"/>
  <c r="E5" i="309"/>
  <c r="E6" i="309" s="1"/>
  <c r="E5" i="308"/>
  <c r="F5" i="308" s="1"/>
  <c r="E5" i="307"/>
  <c r="E6" i="307" s="1"/>
  <c r="E5" i="306"/>
  <c r="E6" i="306" s="1"/>
  <c r="E5" i="305"/>
  <c r="E6" i="305" s="1"/>
  <c r="E5" i="304"/>
  <c r="E6" i="304" s="1"/>
  <c r="E5" i="303"/>
  <c r="E6" i="303" s="1"/>
  <c r="E5" i="302"/>
  <c r="E6" i="302" s="1"/>
  <c r="E5" i="301"/>
  <c r="E6" i="301" s="1"/>
  <c r="E5" i="300"/>
  <c r="E6" i="300" s="1"/>
  <c r="E5" i="299"/>
  <c r="E6" i="299" s="1"/>
  <c r="E5" i="298"/>
  <c r="E6" i="298" s="1"/>
  <c r="E5" i="297"/>
  <c r="E6" i="297" s="1"/>
  <c r="E5" i="296"/>
  <c r="F5" i="296" s="1"/>
  <c r="F6" i="296" s="1"/>
  <c r="E5" i="295"/>
  <c r="F5" i="295" s="1"/>
  <c r="F6" i="295" s="1"/>
  <c r="E5" i="294"/>
  <c r="F5" i="294" s="1"/>
  <c r="E5" i="293"/>
  <c r="E6" i="293" s="1"/>
  <c r="E5" i="292"/>
  <c r="E6" i="292" s="1"/>
  <c r="E5" i="290"/>
  <c r="E6" i="290" s="1"/>
  <c r="E5" i="289"/>
  <c r="F5" i="289" s="1"/>
  <c r="E5" i="288"/>
  <c r="E6" i="288" s="1"/>
  <c r="E5" i="287"/>
  <c r="E6" i="287" s="1"/>
  <c r="E5" i="286"/>
  <c r="F5" i="286" s="1"/>
  <c r="E5" i="285"/>
  <c r="E6" i="285" s="1"/>
  <c r="E5" i="284"/>
  <c r="E6" i="284" s="1"/>
  <c r="E5" i="283"/>
  <c r="E6" i="283" s="1"/>
  <c r="E5" i="282"/>
  <c r="E6" i="282" s="1"/>
  <c r="E5" i="281"/>
  <c r="F5" i="281" s="1"/>
  <c r="E5" i="280"/>
  <c r="F5" i="280" s="1"/>
  <c r="E5" i="279"/>
  <c r="F5" i="279" s="1"/>
  <c r="E5" i="275"/>
  <c r="F5" i="275" s="1"/>
  <c r="E5" i="278"/>
  <c r="F5" i="278" s="1"/>
  <c r="E5" i="273"/>
  <c r="F5" i="273" s="1"/>
  <c r="E5" i="271"/>
  <c r="E6" i="271" s="1"/>
  <c r="E5" i="270"/>
  <c r="E6" i="270" s="1"/>
  <c r="E5" i="269"/>
  <c r="F5" i="269" s="1"/>
  <c r="E5" i="268"/>
  <c r="F5" i="268" s="1"/>
  <c r="E5" i="267"/>
  <c r="F5" i="267" s="1"/>
  <c r="E5" i="266"/>
  <c r="F5" i="266" s="1"/>
  <c r="E5" i="265"/>
  <c r="E6" i="265" s="1"/>
  <c r="E5" i="277"/>
  <c r="F5" i="277" s="1"/>
  <c r="E5" i="257"/>
  <c r="E6" i="257" s="1"/>
  <c r="E5" i="256"/>
  <c r="F5" i="256" s="1"/>
  <c r="E5" i="255"/>
  <c r="F5" i="255" s="1"/>
  <c r="E5" i="276"/>
  <c r="F5" i="276" s="1"/>
  <c r="E5" i="260"/>
  <c r="F5" i="260" s="1"/>
  <c r="E5" i="250"/>
  <c r="F5" i="250" s="1"/>
  <c r="Y14" i="319" l="1"/>
  <c r="Y13" i="320"/>
  <c r="E6" i="260"/>
  <c r="E6" i="315"/>
  <c r="E6" i="314"/>
  <c r="F5" i="310"/>
  <c r="F6" i="310" s="1"/>
  <c r="F5" i="309"/>
  <c r="F6" i="309" s="1"/>
  <c r="F5" i="305"/>
  <c r="F6" i="305" s="1"/>
  <c r="F5" i="303"/>
  <c r="F6" i="303" s="1"/>
  <c r="F5" i="302"/>
  <c r="F6" i="302" s="1"/>
  <c r="F5" i="300"/>
  <c r="F6" i="300" s="1"/>
  <c r="F5" i="299"/>
  <c r="F6" i="299" s="1"/>
  <c r="F5" i="297"/>
  <c r="F6" i="297" s="1"/>
  <c r="E6" i="296"/>
  <c r="E6" i="295"/>
  <c r="F5" i="292"/>
  <c r="F6" i="292" s="1"/>
  <c r="E6" i="289"/>
  <c r="F5" i="288"/>
  <c r="F6" i="288" s="1"/>
  <c r="F5" i="287"/>
  <c r="F6" i="287" s="1"/>
  <c r="E6" i="286"/>
  <c r="E6" i="281"/>
  <c r="E6" i="280"/>
  <c r="E6" i="275"/>
  <c r="E6" i="278"/>
  <c r="E6" i="316"/>
  <c r="G5" i="316"/>
  <c r="G5" i="315"/>
  <c r="G5" i="314"/>
  <c r="F6" i="313"/>
  <c r="G5" i="313"/>
  <c r="E6" i="313"/>
  <c r="F6" i="312"/>
  <c r="G5" i="312"/>
  <c r="E6" i="312"/>
  <c r="F5" i="311"/>
  <c r="G5" i="309"/>
  <c r="G5" i="308"/>
  <c r="F6" i="308"/>
  <c r="E6" i="308"/>
  <c r="F5" i="307"/>
  <c r="F5" i="306"/>
  <c r="F5" i="304"/>
  <c r="G5" i="302"/>
  <c r="F5" i="301"/>
  <c r="F5" i="298"/>
  <c r="G5" i="296"/>
  <c r="G5" i="295"/>
  <c r="F6" i="294"/>
  <c r="G5" i="294"/>
  <c r="E6" i="294"/>
  <c r="F5" i="293"/>
  <c r="F5" i="290"/>
  <c r="F6" i="289"/>
  <c r="G5" i="289"/>
  <c r="F6" i="286"/>
  <c r="G5" i="286"/>
  <c r="F5" i="285"/>
  <c r="F5" i="284"/>
  <c r="F5" i="283"/>
  <c r="F5" i="282"/>
  <c r="F6" i="281"/>
  <c r="G5" i="281"/>
  <c r="F6" i="280"/>
  <c r="G5" i="280"/>
  <c r="G5" i="279"/>
  <c r="F6" i="279"/>
  <c r="E6" i="279"/>
  <c r="F6" i="275"/>
  <c r="G5" i="275"/>
  <c r="F6" i="278"/>
  <c r="G5" i="278"/>
  <c r="F6" i="273"/>
  <c r="G5" i="273"/>
  <c r="E6" i="273"/>
  <c r="F5" i="271"/>
  <c r="F5" i="270"/>
  <c r="F6" i="269"/>
  <c r="G5" i="269"/>
  <c r="E6" i="269"/>
  <c r="F6" i="268"/>
  <c r="G5" i="268"/>
  <c r="E6" i="268"/>
  <c r="F6" i="267"/>
  <c r="G5" i="267"/>
  <c r="E6" i="267"/>
  <c r="F6" i="266"/>
  <c r="G5" i="266"/>
  <c r="E6" i="266"/>
  <c r="F5" i="265"/>
  <c r="F6" i="277"/>
  <c r="G5" i="277"/>
  <c r="E6" i="277"/>
  <c r="F5" i="257"/>
  <c r="F6" i="256"/>
  <c r="G5" i="256"/>
  <c r="E6" i="256"/>
  <c r="F6" i="255"/>
  <c r="G5" i="255"/>
  <c r="E6" i="255"/>
  <c r="F6" i="276"/>
  <c r="G5" i="276"/>
  <c r="E6" i="276"/>
  <c r="F6" i="260"/>
  <c r="G5" i="260"/>
  <c r="F6" i="250"/>
  <c r="G5" i="250"/>
  <c r="E6" i="250"/>
  <c r="E5" i="249"/>
  <c r="F5" i="249" s="1"/>
  <c r="G5" i="303" l="1"/>
  <c r="G5" i="288"/>
  <c r="H5" i="288" s="1"/>
  <c r="G5" i="299"/>
  <c r="G6" i="299" s="1"/>
  <c r="G5" i="310"/>
  <c r="G6" i="310" s="1"/>
  <c r="G5" i="305"/>
  <c r="G6" i="305" s="1"/>
  <c r="G5" i="300"/>
  <c r="H5" i="300" s="1"/>
  <c r="G5" i="297"/>
  <c r="H5" i="297" s="1"/>
  <c r="G5" i="292"/>
  <c r="G6" i="292" s="1"/>
  <c r="G5" i="287"/>
  <c r="G6" i="287" s="1"/>
  <c r="G6" i="316"/>
  <c r="H5" i="316"/>
  <c r="G6" i="315"/>
  <c r="H5" i="315"/>
  <c r="G6" i="314"/>
  <c r="H5" i="314"/>
  <c r="G6" i="313"/>
  <c r="H5" i="313"/>
  <c r="G6" i="312"/>
  <c r="H5" i="312"/>
  <c r="F6" i="311"/>
  <c r="G5" i="311"/>
  <c r="G6" i="309"/>
  <c r="H5" i="309"/>
  <c r="G6" i="308"/>
  <c r="H5" i="308"/>
  <c r="G5" i="307"/>
  <c r="F6" i="307"/>
  <c r="F6" i="306"/>
  <c r="G5" i="306"/>
  <c r="H5" i="305"/>
  <c r="F6" i="304"/>
  <c r="G5" i="304"/>
  <c r="H5" i="303"/>
  <c r="G6" i="303"/>
  <c r="G6" i="302"/>
  <c r="H5" i="302"/>
  <c r="F6" i="301"/>
  <c r="G5" i="301"/>
  <c r="G6" i="300"/>
  <c r="G5" i="298"/>
  <c r="F6" i="298"/>
  <c r="G6" i="296"/>
  <c r="H5" i="296"/>
  <c r="G6" i="295"/>
  <c r="H5" i="295"/>
  <c r="G6" i="294"/>
  <c r="H5" i="294"/>
  <c r="F6" i="293"/>
  <c r="G5" i="293"/>
  <c r="G5" i="290"/>
  <c r="F6" i="290"/>
  <c r="H5" i="289"/>
  <c r="G6" i="289"/>
  <c r="G6" i="288"/>
  <c r="G6" i="286"/>
  <c r="H5" i="286"/>
  <c r="F6" i="285"/>
  <c r="G5" i="285"/>
  <c r="G5" i="284"/>
  <c r="F6" i="284"/>
  <c r="F6" i="283"/>
  <c r="G5" i="283"/>
  <c r="G5" i="282"/>
  <c r="F6" i="282"/>
  <c r="G6" i="281"/>
  <c r="H5" i="281"/>
  <c r="G6" i="280"/>
  <c r="H5" i="280"/>
  <c r="G6" i="279"/>
  <c r="H5" i="279"/>
  <c r="H5" i="275"/>
  <c r="G6" i="275"/>
  <c r="G6" i="278"/>
  <c r="H5" i="278"/>
  <c r="H5" i="273"/>
  <c r="G6" i="273"/>
  <c r="F6" i="271"/>
  <c r="G5" i="271"/>
  <c r="G5" i="270"/>
  <c r="F6" i="270"/>
  <c r="G6" i="269"/>
  <c r="H5" i="269"/>
  <c r="H5" i="268"/>
  <c r="G6" i="268"/>
  <c r="G6" i="267"/>
  <c r="H5" i="267"/>
  <c r="G6" i="266"/>
  <c r="H5" i="266"/>
  <c r="F6" i="265"/>
  <c r="G5" i="265"/>
  <c r="G6" i="277"/>
  <c r="H5" i="277"/>
  <c r="F6" i="257"/>
  <c r="G5" i="257"/>
  <c r="G6" i="256"/>
  <c r="H5" i="256"/>
  <c r="G6" i="255"/>
  <c r="H5" i="255"/>
  <c r="G6" i="276"/>
  <c r="H5" i="276"/>
  <c r="H5" i="260"/>
  <c r="G6" i="260"/>
  <c r="G6" i="250"/>
  <c r="H5" i="250"/>
  <c r="G5" i="249"/>
  <c r="F6" i="249"/>
  <c r="E6" i="249"/>
  <c r="H5" i="299" l="1"/>
  <c r="I5" i="299" s="1"/>
  <c r="G6" i="297"/>
  <c r="H5" i="310"/>
  <c r="I5" i="310" s="1"/>
  <c r="H5" i="292"/>
  <c r="H6" i="292" s="1"/>
  <c r="H5" i="287"/>
  <c r="I5" i="287" s="1"/>
  <c r="I5" i="316"/>
  <c r="H6" i="316"/>
  <c r="I5" i="315"/>
  <c r="H6" i="315"/>
  <c r="I5" i="314"/>
  <c r="H6" i="314"/>
  <c r="I5" i="313"/>
  <c r="H6" i="313"/>
  <c r="I5" i="312"/>
  <c r="H6" i="312"/>
  <c r="H5" i="311"/>
  <c r="G6" i="311"/>
  <c r="I5" i="309"/>
  <c r="H6" i="309"/>
  <c r="I5" i="308"/>
  <c r="H6" i="308"/>
  <c r="H5" i="307"/>
  <c r="G6" i="307"/>
  <c r="H5" i="306"/>
  <c r="G6" i="306"/>
  <c r="I5" i="305"/>
  <c r="H6" i="305"/>
  <c r="H5" i="304"/>
  <c r="G6" i="304"/>
  <c r="I5" i="303"/>
  <c r="H6" i="303"/>
  <c r="I5" i="302"/>
  <c r="H6" i="302"/>
  <c r="H5" i="301"/>
  <c r="G6" i="301"/>
  <c r="I5" i="300"/>
  <c r="H6" i="300"/>
  <c r="H5" i="298"/>
  <c r="G6" i="298"/>
  <c r="I5" i="297"/>
  <c r="H6" i="297"/>
  <c r="I5" i="296"/>
  <c r="H6" i="296"/>
  <c r="I5" i="295"/>
  <c r="H6" i="295"/>
  <c r="I5" i="294"/>
  <c r="H6" i="294"/>
  <c r="H5" i="293"/>
  <c r="G6" i="293"/>
  <c r="H5" i="290"/>
  <c r="G6" i="290"/>
  <c r="I5" i="289"/>
  <c r="H6" i="289"/>
  <c r="I5" i="288"/>
  <c r="H6" i="288"/>
  <c r="H6" i="287"/>
  <c r="I5" i="286"/>
  <c r="H6" i="286"/>
  <c r="H5" i="285"/>
  <c r="G6" i="285"/>
  <c r="H5" i="284"/>
  <c r="G6" i="284"/>
  <c r="H5" i="283"/>
  <c r="G6" i="283"/>
  <c r="H5" i="282"/>
  <c r="G6" i="282"/>
  <c r="I5" i="281"/>
  <c r="H6" i="281"/>
  <c r="I5" i="280"/>
  <c r="H6" i="280"/>
  <c r="I5" i="279"/>
  <c r="H6" i="279"/>
  <c r="I5" i="275"/>
  <c r="H6" i="275"/>
  <c r="I5" i="278"/>
  <c r="H6" i="278"/>
  <c r="I5" i="273"/>
  <c r="H6" i="273"/>
  <c r="H5" i="271"/>
  <c r="G6" i="271"/>
  <c r="H5" i="270"/>
  <c r="G6" i="270"/>
  <c r="I5" i="269"/>
  <c r="H6" i="269"/>
  <c r="I5" i="268"/>
  <c r="H6" i="268"/>
  <c r="I5" i="267"/>
  <c r="H6" i="267"/>
  <c r="I5" i="266"/>
  <c r="H6" i="266"/>
  <c r="H5" i="265"/>
  <c r="G6" i="265"/>
  <c r="I5" i="277"/>
  <c r="H6" i="277"/>
  <c r="H5" i="257"/>
  <c r="G6" i="257"/>
  <c r="I5" i="256"/>
  <c r="H6" i="256"/>
  <c r="I5" i="255"/>
  <c r="H6" i="255"/>
  <c r="I5" i="276"/>
  <c r="H6" i="276"/>
  <c r="I5" i="260"/>
  <c r="H6" i="260"/>
  <c r="I5" i="250"/>
  <c r="H6" i="250"/>
  <c r="H5" i="249"/>
  <c r="G6" i="249"/>
  <c r="AL28" i="305"/>
  <c r="S6" i="318" l="1"/>
  <c r="G11" i="320"/>
  <c r="G12" i="319"/>
  <c r="H6" i="310"/>
  <c r="H6" i="299"/>
  <c r="I5" i="292"/>
  <c r="J5" i="292" s="1"/>
  <c r="AL32" i="315"/>
  <c r="AL36" i="314"/>
  <c r="AL36" i="313"/>
  <c r="AJ33" i="311"/>
  <c r="AL30" i="316"/>
  <c r="I6" i="316"/>
  <c r="J5" i="316"/>
  <c r="I6" i="315"/>
  <c r="J5" i="315"/>
  <c r="I6" i="314"/>
  <c r="J5" i="314"/>
  <c r="J5" i="313"/>
  <c r="I6" i="313"/>
  <c r="J5" i="312"/>
  <c r="I6" i="312"/>
  <c r="H6" i="311"/>
  <c r="I5" i="311"/>
  <c r="I6" i="310"/>
  <c r="J5" i="310"/>
  <c r="I6" i="309"/>
  <c r="J5" i="309"/>
  <c r="J5" i="308"/>
  <c r="I6" i="308"/>
  <c r="H6" i="307"/>
  <c r="I5" i="307"/>
  <c r="H6" i="306"/>
  <c r="I5" i="306"/>
  <c r="I6" i="305"/>
  <c r="J5" i="305"/>
  <c r="H6" i="304"/>
  <c r="I5" i="304"/>
  <c r="I6" i="303"/>
  <c r="J5" i="303"/>
  <c r="I6" i="302"/>
  <c r="J5" i="302"/>
  <c r="H6" i="301"/>
  <c r="I5" i="301"/>
  <c r="I6" i="300"/>
  <c r="J5" i="300"/>
  <c r="I6" i="299"/>
  <c r="J5" i="299"/>
  <c r="H6" i="298"/>
  <c r="I5" i="298"/>
  <c r="I6" i="297"/>
  <c r="J5" i="297"/>
  <c r="I6" i="296"/>
  <c r="J5" i="296"/>
  <c r="I6" i="295"/>
  <c r="J5" i="295"/>
  <c r="J5" i="294"/>
  <c r="I6" i="294"/>
  <c r="I5" i="293"/>
  <c r="H6" i="293"/>
  <c r="I5" i="290"/>
  <c r="H6" i="290"/>
  <c r="I6" i="289"/>
  <c r="J5" i="289"/>
  <c r="J5" i="288"/>
  <c r="I6" i="288"/>
  <c r="I6" i="287"/>
  <c r="J5" i="287"/>
  <c r="J5" i="286"/>
  <c r="I6" i="286"/>
  <c r="H6" i="285"/>
  <c r="I5" i="285"/>
  <c r="I5" i="284"/>
  <c r="H6" i="284"/>
  <c r="H6" i="283"/>
  <c r="I5" i="283"/>
  <c r="I5" i="282"/>
  <c r="H6" i="282"/>
  <c r="J5" i="281"/>
  <c r="I6" i="281"/>
  <c r="J5" i="280"/>
  <c r="I6" i="280"/>
  <c r="J5" i="279"/>
  <c r="I6" i="279"/>
  <c r="I6" i="275"/>
  <c r="J5" i="275"/>
  <c r="J5" i="278"/>
  <c r="I6" i="278"/>
  <c r="J5" i="273"/>
  <c r="I6" i="273"/>
  <c r="H6" i="271"/>
  <c r="I5" i="271"/>
  <c r="I5" i="270"/>
  <c r="H6" i="270"/>
  <c r="J5" i="269"/>
  <c r="I6" i="269"/>
  <c r="J5" i="268"/>
  <c r="I6" i="268"/>
  <c r="J5" i="267"/>
  <c r="I6" i="267"/>
  <c r="J5" i="266"/>
  <c r="I6" i="266"/>
  <c r="H6" i="265"/>
  <c r="I5" i="265"/>
  <c r="J5" i="277"/>
  <c r="I6" i="277"/>
  <c r="H6" i="257"/>
  <c r="I5" i="257"/>
  <c r="J5" i="256"/>
  <c r="I6" i="256"/>
  <c r="J5" i="255"/>
  <c r="I6" i="255"/>
  <c r="J5" i="276"/>
  <c r="I6" i="276"/>
  <c r="I6" i="260"/>
  <c r="J5" i="260"/>
  <c r="J5" i="250"/>
  <c r="I6" i="250"/>
  <c r="I5" i="249"/>
  <c r="H6" i="249"/>
  <c r="AL33" i="311"/>
  <c r="AL40" i="308"/>
  <c r="AJ40" i="308"/>
  <c r="AL42" i="307"/>
  <c r="AJ31" i="306"/>
  <c r="AK31" i="306"/>
  <c r="AL31" i="306"/>
  <c r="AK28" i="305"/>
  <c r="AJ42" i="307"/>
  <c r="AK40" i="308"/>
  <c r="AL35" i="309"/>
  <c r="AJ41" i="310"/>
  <c r="AK41" i="310"/>
  <c r="AL41" i="310"/>
  <c r="AK33" i="311"/>
  <c r="AJ35" i="312"/>
  <c r="AL35" i="312"/>
  <c r="AK35" i="312"/>
  <c r="AJ36" i="313"/>
  <c r="AJ36" i="314"/>
  <c r="AJ32" i="315"/>
  <c r="AK32" i="315"/>
  <c r="AJ30" i="316"/>
  <c r="AK30" i="316"/>
  <c r="AK36" i="314"/>
  <c r="AK36" i="313"/>
  <c r="AK35" i="309"/>
  <c r="AJ35" i="309"/>
  <c r="AK42" i="307"/>
  <c r="AJ28" i="305"/>
  <c r="F9" i="318" l="1"/>
  <c r="F8" i="320"/>
  <c r="F9" i="319"/>
  <c r="G9" i="318"/>
  <c r="G8" i="320"/>
  <c r="G9" i="319"/>
  <c r="E9" i="318"/>
  <c r="E8" i="320"/>
  <c r="E9" i="319"/>
  <c r="G10" i="318"/>
  <c r="G10" i="319"/>
  <c r="G9" i="320"/>
  <c r="F10" i="318"/>
  <c r="F9" i="320"/>
  <c r="F10" i="319"/>
  <c r="E10" i="318"/>
  <c r="E10" i="319"/>
  <c r="E9" i="320"/>
  <c r="Q6" i="318"/>
  <c r="E12" i="319"/>
  <c r="E11" i="320"/>
  <c r="R6" i="318"/>
  <c r="F11" i="320"/>
  <c r="F12" i="319"/>
  <c r="S10" i="318"/>
  <c r="G16" i="319"/>
  <c r="G15" i="320"/>
  <c r="R10" i="318"/>
  <c r="F15" i="320"/>
  <c r="F16" i="319"/>
  <c r="Q10" i="318"/>
  <c r="E15" i="320"/>
  <c r="E16" i="319"/>
  <c r="Q8" i="318"/>
  <c r="E14" i="319"/>
  <c r="E13" i="320"/>
  <c r="S8" i="318"/>
  <c r="G13" i="320"/>
  <c r="G14" i="319"/>
  <c r="R8" i="318"/>
  <c r="F14" i="319"/>
  <c r="F13" i="320"/>
  <c r="G6" i="318"/>
  <c r="G6" i="319"/>
  <c r="G5" i="320"/>
  <c r="Q11" i="318"/>
  <c r="E16" i="320"/>
  <c r="E17" i="319"/>
  <c r="R11" i="318"/>
  <c r="F16" i="320"/>
  <c r="F17" i="319"/>
  <c r="S11" i="318"/>
  <c r="G17" i="319"/>
  <c r="G16" i="320"/>
  <c r="Q9" i="318"/>
  <c r="E14" i="320"/>
  <c r="E15" i="319"/>
  <c r="R9" i="318"/>
  <c r="F15" i="319"/>
  <c r="F14" i="320"/>
  <c r="S9" i="318"/>
  <c r="G15" i="319"/>
  <c r="G14" i="320"/>
  <c r="F11" i="318"/>
  <c r="F10" i="320"/>
  <c r="F11" i="319"/>
  <c r="G11" i="318"/>
  <c r="G10" i="320"/>
  <c r="G11" i="319"/>
  <c r="E11" i="318"/>
  <c r="E10" i="320"/>
  <c r="E11" i="319"/>
  <c r="R7" i="318"/>
  <c r="F13" i="319"/>
  <c r="F12" i="320"/>
  <c r="S7" i="318"/>
  <c r="G12" i="320"/>
  <c r="G13" i="319"/>
  <c r="Q7" i="318"/>
  <c r="E12" i="320"/>
  <c r="E13" i="319"/>
  <c r="G8" i="318"/>
  <c r="G7" i="320"/>
  <c r="G8" i="319"/>
  <c r="F8" i="318"/>
  <c r="F8" i="319"/>
  <c r="F7" i="320"/>
  <c r="E8" i="318"/>
  <c r="E7" i="320"/>
  <c r="E8" i="319"/>
  <c r="F5" i="320"/>
  <c r="F6" i="319"/>
  <c r="F6" i="320"/>
  <c r="F7" i="319"/>
  <c r="E7" i="318"/>
  <c r="E6" i="320"/>
  <c r="E7" i="319"/>
  <c r="G7" i="318"/>
  <c r="G6" i="320"/>
  <c r="G7" i="319"/>
  <c r="I6" i="292"/>
  <c r="J6" i="316"/>
  <c r="K5" i="316"/>
  <c r="J6" i="315"/>
  <c r="K5" i="315"/>
  <c r="J6" i="314"/>
  <c r="K5" i="314"/>
  <c r="J6" i="313"/>
  <c r="K5" i="313"/>
  <c r="K5" i="312"/>
  <c r="J6" i="312"/>
  <c r="I6" i="311"/>
  <c r="J5" i="311"/>
  <c r="J6" i="310"/>
  <c r="K5" i="310"/>
  <c r="J6" i="309"/>
  <c r="K5" i="309"/>
  <c r="J6" i="308"/>
  <c r="K5" i="308"/>
  <c r="I6" i="307"/>
  <c r="J5" i="307"/>
  <c r="I6" i="306"/>
  <c r="J5" i="306"/>
  <c r="J6" i="305"/>
  <c r="K5" i="305"/>
  <c r="I6" i="304"/>
  <c r="J5" i="304"/>
  <c r="J6" i="303"/>
  <c r="K5" i="303"/>
  <c r="J6" i="302"/>
  <c r="K5" i="302"/>
  <c r="I6" i="301"/>
  <c r="J5" i="301"/>
  <c r="J6" i="300"/>
  <c r="K5" i="300"/>
  <c r="J6" i="299"/>
  <c r="K5" i="299"/>
  <c r="I6" i="298"/>
  <c r="J5" i="298"/>
  <c r="J6" i="297"/>
  <c r="K5" i="297"/>
  <c r="J6" i="296"/>
  <c r="K5" i="296"/>
  <c r="J6" i="295"/>
  <c r="K5" i="295"/>
  <c r="J6" i="294"/>
  <c r="K5" i="294"/>
  <c r="I6" i="293"/>
  <c r="J5" i="293"/>
  <c r="J6" i="292"/>
  <c r="K5" i="292"/>
  <c r="I6" i="290"/>
  <c r="J5" i="290"/>
  <c r="J6" i="289"/>
  <c r="K5" i="289"/>
  <c r="J6" i="288"/>
  <c r="K5" i="288"/>
  <c r="J6" i="287"/>
  <c r="K5" i="287"/>
  <c r="J6" i="286"/>
  <c r="K5" i="286"/>
  <c r="I6" i="285"/>
  <c r="J5" i="285"/>
  <c r="I6" i="284"/>
  <c r="J5" i="284"/>
  <c r="I6" i="283"/>
  <c r="J5" i="283"/>
  <c r="I6" i="282"/>
  <c r="J5" i="282"/>
  <c r="J6" i="281"/>
  <c r="K5" i="281"/>
  <c r="J6" i="280"/>
  <c r="K5" i="280"/>
  <c r="J6" i="279"/>
  <c r="K5" i="279"/>
  <c r="J6" i="275"/>
  <c r="K5" i="275"/>
  <c r="J6" i="278"/>
  <c r="K5" i="278"/>
  <c r="J6" i="273"/>
  <c r="K5" i="273"/>
  <c r="I6" i="271"/>
  <c r="J5" i="271"/>
  <c r="I6" i="270"/>
  <c r="J5" i="270"/>
  <c r="J6" i="269"/>
  <c r="K5" i="269"/>
  <c r="J6" i="268"/>
  <c r="K5" i="268"/>
  <c r="J6" i="267"/>
  <c r="K5" i="267"/>
  <c r="J6" i="266"/>
  <c r="K5" i="266"/>
  <c r="I6" i="265"/>
  <c r="J5" i="265"/>
  <c r="J6" i="277"/>
  <c r="K5" i="277"/>
  <c r="I6" i="257"/>
  <c r="J5" i="257"/>
  <c r="J6" i="256"/>
  <c r="K5" i="256"/>
  <c r="J6" i="255"/>
  <c r="K5" i="255"/>
  <c r="J6" i="276"/>
  <c r="K5" i="276"/>
  <c r="J6" i="260"/>
  <c r="K5" i="260"/>
  <c r="J6" i="250"/>
  <c r="K5" i="250"/>
  <c r="J5" i="249"/>
  <c r="I6" i="249"/>
  <c r="F7" i="318"/>
  <c r="F6" i="318"/>
  <c r="B20" i="320" l="1"/>
  <c r="B21" i="319"/>
  <c r="B24" i="318"/>
  <c r="B19" i="319"/>
  <c r="B22" i="318"/>
  <c r="F18" i="320"/>
  <c r="B20" i="319"/>
  <c r="B23" i="318"/>
  <c r="B19" i="320"/>
  <c r="K6" i="316"/>
  <c r="L5" i="316"/>
  <c r="K6" i="315"/>
  <c r="L5" i="315"/>
  <c r="K6" i="314"/>
  <c r="L5" i="314"/>
  <c r="K6" i="313"/>
  <c r="L5" i="313"/>
  <c r="K6" i="312"/>
  <c r="L5" i="312"/>
  <c r="K5" i="311"/>
  <c r="J6" i="311"/>
  <c r="K6" i="310"/>
  <c r="L5" i="310"/>
  <c r="K6" i="309"/>
  <c r="L5" i="309"/>
  <c r="K6" i="308"/>
  <c r="L5" i="308"/>
  <c r="K5" i="307"/>
  <c r="J6" i="307"/>
  <c r="K5" i="306"/>
  <c r="J6" i="306"/>
  <c r="K6" i="305"/>
  <c r="L5" i="305"/>
  <c r="K5" i="304"/>
  <c r="J6" i="304"/>
  <c r="L5" i="303"/>
  <c r="K6" i="303"/>
  <c r="K6" i="302"/>
  <c r="L5" i="302"/>
  <c r="K5" i="301"/>
  <c r="J6" i="301"/>
  <c r="K6" i="300"/>
  <c r="L5" i="300"/>
  <c r="K6" i="299"/>
  <c r="L5" i="299"/>
  <c r="J6" i="298"/>
  <c r="K5" i="298"/>
  <c r="K6" i="297"/>
  <c r="L5" i="297"/>
  <c r="K6" i="296"/>
  <c r="L5" i="296"/>
  <c r="K6" i="295"/>
  <c r="L5" i="295"/>
  <c r="K6" i="294"/>
  <c r="L5" i="294"/>
  <c r="J6" i="293"/>
  <c r="K5" i="293"/>
  <c r="K6" i="292"/>
  <c r="L5" i="292"/>
  <c r="J6" i="290"/>
  <c r="K5" i="290"/>
  <c r="L5" i="289"/>
  <c r="K6" i="289"/>
  <c r="K6" i="288"/>
  <c r="L5" i="288"/>
  <c r="K6" i="287"/>
  <c r="L5" i="287"/>
  <c r="K6" i="286"/>
  <c r="L5" i="286"/>
  <c r="K5" i="285"/>
  <c r="J6" i="285"/>
  <c r="J6" i="284"/>
  <c r="K5" i="284"/>
  <c r="K5" i="283"/>
  <c r="J6" i="283"/>
  <c r="J6" i="282"/>
  <c r="K5" i="282"/>
  <c r="K6" i="281"/>
  <c r="L5" i="281"/>
  <c r="K6" i="280"/>
  <c r="L5" i="280"/>
  <c r="K6" i="279"/>
  <c r="L5" i="279"/>
  <c r="L5" i="275"/>
  <c r="K6" i="275"/>
  <c r="K6" i="278"/>
  <c r="L5" i="278"/>
  <c r="K6" i="273"/>
  <c r="L5" i="273"/>
  <c r="K5" i="271"/>
  <c r="J6" i="271"/>
  <c r="J6" i="270"/>
  <c r="K5" i="270"/>
  <c r="K6" i="269"/>
  <c r="L5" i="269"/>
  <c r="K6" i="268"/>
  <c r="L5" i="268"/>
  <c r="K6" i="267"/>
  <c r="L5" i="267"/>
  <c r="K6" i="266"/>
  <c r="L5" i="266"/>
  <c r="K5" i="265"/>
  <c r="J6" i="265"/>
  <c r="K6" i="277"/>
  <c r="L5" i="277"/>
  <c r="K5" i="257"/>
  <c r="J6" i="257"/>
  <c r="K6" i="256"/>
  <c r="L5" i="256"/>
  <c r="K6" i="255"/>
  <c r="L5" i="255"/>
  <c r="K6" i="276"/>
  <c r="L5" i="276"/>
  <c r="L5" i="260"/>
  <c r="K6" i="260"/>
  <c r="K6" i="250"/>
  <c r="L5" i="250"/>
  <c r="K5" i="249"/>
  <c r="J6" i="249"/>
  <c r="M5" i="316" l="1"/>
  <c r="L6" i="316"/>
  <c r="M5" i="315"/>
  <c r="L6" i="315"/>
  <c r="M5" i="314"/>
  <c r="L6" i="314"/>
  <c r="M5" i="313"/>
  <c r="L6" i="313"/>
  <c r="M5" i="312"/>
  <c r="L6" i="312"/>
  <c r="L5" i="311"/>
  <c r="K6" i="311"/>
  <c r="M5" i="310"/>
  <c r="L6" i="310"/>
  <c r="M5" i="309"/>
  <c r="L6" i="309"/>
  <c r="L6" i="308"/>
  <c r="M5" i="308"/>
  <c r="L5" i="307"/>
  <c r="K6" i="307"/>
  <c r="L5" i="306"/>
  <c r="K6" i="306"/>
  <c r="M5" i="305"/>
  <c r="L6" i="305"/>
  <c r="L5" i="304"/>
  <c r="K6" i="304"/>
  <c r="M5" i="303"/>
  <c r="L6" i="303"/>
  <c r="M5" i="302"/>
  <c r="L6" i="302"/>
  <c r="L5" i="301"/>
  <c r="K6" i="301"/>
  <c r="M5" i="300"/>
  <c r="L6" i="300"/>
  <c r="M5" i="299"/>
  <c r="L6" i="299"/>
  <c r="L5" i="298"/>
  <c r="K6" i="298"/>
  <c r="M5" i="297"/>
  <c r="L6" i="297"/>
  <c r="M5" i="296"/>
  <c r="L6" i="296"/>
  <c r="M5" i="295"/>
  <c r="L6" i="295"/>
  <c r="M5" i="294"/>
  <c r="L6" i="294"/>
  <c r="L5" i="293"/>
  <c r="K6" i="293"/>
  <c r="M5" i="292"/>
  <c r="L6" i="292"/>
  <c r="L5" i="290"/>
  <c r="K6" i="290"/>
  <c r="M5" i="289"/>
  <c r="L6" i="289"/>
  <c r="M5" i="288"/>
  <c r="L6" i="288"/>
  <c r="M5" i="287"/>
  <c r="L6" i="287"/>
  <c r="M5" i="286"/>
  <c r="L6" i="286"/>
  <c r="L5" i="285"/>
  <c r="K6" i="285"/>
  <c r="L5" i="284"/>
  <c r="K6" i="284"/>
  <c r="L5" i="283"/>
  <c r="K6" i="283"/>
  <c r="L5" i="282"/>
  <c r="K6" i="282"/>
  <c r="M5" i="281"/>
  <c r="L6" i="281"/>
  <c r="M5" i="280"/>
  <c r="L6" i="280"/>
  <c r="M5" i="279"/>
  <c r="L6" i="279"/>
  <c r="M5" i="275"/>
  <c r="L6" i="275"/>
  <c r="M5" i="278"/>
  <c r="L6" i="278"/>
  <c r="M5" i="273"/>
  <c r="L6" i="273"/>
  <c r="L5" i="271"/>
  <c r="K6" i="271"/>
  <c r="L5" i="270"/>
  <c r="K6" i="270"/>
  <c r="M5" i="269"/>
  <c r="L6" i="269"/>
  <c r="M5" i="268"/>
  <c r="L6" i="268"/>
  <c r="M5" i="267"/>
  <c r="L6" i="267"/>
  <c r="M5" i="266"/>
  <c r="L6" i="266"/>
  <c r="L5" i="265"/>
  <c r="K6" i="265"/>
  <c r="M5" i="277"/>
  <c r="L6" i="277"/>
  <c r="L5" i="257"/>
  <c r="K6" i="257"/>
  <c r="M5" i="256"/>
  <c r="L6" i="256"/>
  <c r="M5" i="255"/>
  <c r="L6" i="255"/>
  <c r="M5" i="276"/>
  <c r="L6" i="276"/>
  <c r="M5" i="260"/>
  <c r="L6" i="260"/>
  <c r="M5" i="250"/>
  <c r="L6" i="250"/>
  <c r="L5" i="249"/>
  <c r="K6" i="249"/>
  <c r="M6" i="316" l="1"/>
  <c r="N5" i="316"/>
  <c r="M6" i="315"/>
  <c r="N5" i="315"/>
  <c r="M6" i="314"/>
  <c r="N5" i="314"/>
  <c r="N5" i="313"/>
  <c r="M6" i="313"/>
  <c r="N5" i="312"/>
  <c r="M6" i="312"/>
  <c r="M5" i="311"/>
  <c r="L6" i="311"/>
  <c r="M6" i="310"/>
  <c r="N5" i="310"/>
  <c r="M6" i="309"/>
  <c r="N5" i="309"/>
  <c r="N5" i="308"/>
  <c r="M6" i="308"/>
  <c r="L6" i="307"/>
  <c r="M5" i="307"/>
  <c r="M5" i="306"/>
  <c r="L6" i="306"/>
  <c r="M6" i="305"/>
  <c r="N5" i="305"/>
  <c r="M5" i="304"/>
  <c r="L6" i="304"/>
  <c r="M6" i="303"/>
  <c r="N5" i="303"/>
  <c r="M6" i="302"/>
  <c r="N5" i="302"/>
  <c r="M5" i="301"/>
  <c r="L6" i="301"/>
  <c r="M6" i="300"/>
  <c r="N5" i="300"/>
  <c r="M6" i="299"/>
  <c r="N5" i="299"/>
  <c r="M5" i="298"/>
  <c r="L6" i="298"/>
  <c r="M6" i="297"/>
  <c r="N5" i="297"/>
  <c r="M6" i="296"/>
  <c r="N5" i="296"/>
  <c r="M6" i="295"/>
  <c r="N5" i="295"/>
  <c r="N5" i="294"/>
  <c r="M6" i="294"/>
  <c r="M5" i="293"/>
  <c r="L6" i="293"/>
  <c r="M6" i="292"/>
  <c r="N5" i="292"/>
  <c r="L6" i="290"/>
  <c r="M5" i="290"/>
  <c r="N5" i="289"/>
  <c r="M6" i="289"/>
  <c r="M6" i="288"/>
  <c r="N5" i="288"/>
  <c r="M6" i="287"/>
  <c r="N5" i="287"/>
  <c r="M6" i="286"/>
  <c r="N5" i="286"/>
  <c r="M5" i="285"/>
  <c r="L6" i="285"/>
  <c r="L6" i="284"/>
  <c r="M5" i="284"/>
  <c r="M5" i="283"/>
  <c r="L6" i="283"/>
  <c r="L6" i="282"/>
  <c r="M5" i="282"/>
  <c r="M6" i="281"/>
  <c r="N5" i="281"/>
  <c r="M6" i="280"/>
  <c r="N5" i="280"/>
  <c r="N5" i="279"/>
  <c r="M6" i="279"/>
  <c r="N5" i="275"/>
  <c r="M6" i="275"/>
  <c r="M6" i="278"/>
  <c r="N5" i="278"/>
  <c r="N5" i="273"/>
  <c r="M6" i="273"/>
  <c r="M5" i="271"/>
  <c r="L6" i="271"/>
  <c r="L6" i="270"/>
  <c r="M5" i="270"/>
  <c r="N5" i="269"/>
  <c r="M6" i="269"/>
  <c r="N5" i="268"/>
  <c r="M6" i="268"/>
  <c r="N5" i="267"/>
  <c r="M6" i="267"/>
  <c r="N5" i="266"/>
  <c r="M6" i="266"/>
  <c r="M5" i="265"/>
  <c r="L6" i="265"/>
  <c r="N5" i="277"/>
  <c r="M6" i="277"/>
  <c r="M5" i="257"/>
  <c r="L6" i="257"/>
  <c r="N5" i="256"/>
  <c r="M6" i="256"/>
  <c r="N5" i="255"/>
  <c r="M6" i="255"/>
  <c r="N5" i="276"/>
  <c r="M6" i="276"/>
  <c r="N5" i="260"/>
  <c r="M6" i="260"/>
  <c r="N5" i="250"/>
  <c r="M6" i="250"/>
  <c r="M5" i="249"/>
  <c r="L6" i="249"/>
  <c r="N6" i="316" l="1"/>
  <c r="O5" i="316"/>
  <c r="N6" i="315"/>
  <c r="O5" i="315"/>
  <c r="N6" i="314"/>
  <c r="O5" i="314"/>
  <c r="N6" i="313"/>
  <c r="O5" i="313"/>
  <c r="N6" i="312"/>
  <c r="O5" i="312"/>
  <c r="M6" i="311"/>
  <c r="N5" i="311"/>
  <c r="N6" i="310"/>
  <c r="O5" i="310"/>
  <c r="N6" i="309"/>
  <c r="O5" i="309"/>
  <c r="N6" i="308"/>
  <c r="O5" i="308"/>
  <c r="M6" i="307"/>
  <c r="N5" i="307"/>
  <c r="M6" i="306"/>
  <c r="N5" i="306"/>
  <c r="N6" i="305"/>
  <c r="O5" i="305"/>
  <c r="M6" i="304"/>
  <c r="N5" i="304"/>
  <c r="N6" i="303"/>
  <c r="O5" i="303"/>
  <c r="N6" i="302"/>
  <c r="O5" i="302"/>
  <c r="M6" i="301"/>
  <c r="N5" i="301"/>
  <c r="N6" i="300"/>
  <c r="O5" i="300"/>
  <c r="N6" i="299"/>
  <c r="O5" i="299"/>
  <c r="M6" i="298"/>
  <c r="N5" i="298"/>
  <c r="N6" i="297"/>
  <c r="O5" i="297"/>
  <c r="N6" i="296"/>
  <c r="O5" i="296"/>
  <c r="N6" i="295"/>
  <c r="O5" i="295"/>
  <c r="N6" i="294"/>
  <c r="O5" i="294"/>
  <c r="M6" i="293"/>
  <c r="N5" i="293"/>
  <c r="N6" i="292"/>
  <c r="O5" i="292"/>
  <c r="M6" i="290"/>
  <c r="N5" i="290"/>
  <c r="N6" i="289"/>
  <c r="O5" i="289"/>
  <c r="N6" i="288"/>
  <c r="O5" i="288"/>
  <c r="N6" i="287"/>
  <c r="O5" i="287"/>
  <c r="N6" i="286"/>
  <c r="O5" i="286"/>
  <c r="M6" i="285"/>
  <c r="N5" i="285"/>
  <c r="M6" i="284"/>
  <c r="N5" i="284"/>
  <c r="M6" i="283"/>
  <c r="N5" i="283"/>
  <c r="M6" i="282"/>
  <c r="N5" i="282"/>
  <c r="N6" i="281"/>
  <c r="O5" i="281"/>
  <c r="N6" i="280"/>
  <c r="O5" i="280"/>
  <c r="N6" i="279"/>
  <c r="O5" i="279"/>
  <c r="N6" i="275"/>
  <c r="O5" i="275"/>
  <c r="N6" i="278"/>
  <c r="O5" i="278"/>
  <c r="N6" i="273"/>
  <c r="O5" i="273"/>
  <c r="M6" i="271"/>
  <c r="N5" i="271"/>
  <c r="M6" i="270"/>
  <c r="N5" i="270"/>
  <c r="N6" i="269"/>
  <c r="O5" i="269"/>
  <c r="N6" i="268"/>
  <c r="O5" i="268"/>
  <c r="N6" i="267"/>
  <c r="O5" i="267"/>
  <c r="N6" i="266"/>
  <c r="O5" i="266"/>
  <c r="M6" i="265"/>
  <c r="N5" i="265"/>
  <c r="N6" i="277"/>
  <c r="O5" i="277"/>
  <c r="M6" i="257"/>
  <c r="N5" i="257"/>
  <c r="N6" i="256"/>
  <c r="O5" i="256"/>
  <c r="N6" i="255"/>
  <c r="O5" i="255"/>
  <c r="N6" i="276"/>
  <c r="O5" i="276"/>
  <c r="N6" i="260"/>
  <c r="O5" i="260"/>
  <c r="N6" i="250"/>
  <c r="O5" i="250"/>
  <c r="N5" i="249"/>
  <c r="M6" i="249"/>
  <c r="AL40" i="298"/>
  <c r="AJ33" i="296"/>
  <c r="AL27" i="295"/>
  <c r="AJ27" i="295"/>
  <c r="AL36" i="293"/>
  <c r="AJ36" i="293"/>
  <c r="W11" i="318" l="1"/>
  <c r="K10" i="319"/>
  <c r="K9" i="320"/>
  <c r="W13" i="318"/>
  <c r="K11" i="320"/>
  <c r="K12" i="319"/>
  <c r="Y13" i="318"/>
  <c r="M12" i="319"/>
  <c r="M11" i="320"/>
  <c r="W18" i="318"/>
  <c r="K16" i="320"/>
  <c r="K17" i="319"/>
  <c r="Y18" i="318"/>
  <c r="M17" i="319"/>
  <c r="M16" i="320"/>
  <c r="Y14" i="318"/>
  <c r="M13" i="319"/>
  <c r="M12" i="320"/>
  <c r="AJ37" i="294"/>
  <c r="AL28" i="304"/>
  <c r="AL42" i="302"/>
  <c r="AJ35" i="301"/>
  <c r="AL35" i="301"/>
  <c r="AL40" i="299"/>
  <c r="AL31" i="297"/>
  <c r="AJ32" i="292"/>
  <c r="AL32" i="292"/>
  <c r="O6" i="316"/>
  <c r="P5" i="316"/>
  <c r="O6" i="315"/>
  <c r="P5" i="315"/>
  <c r="O6" i="314"/>
  <c r="P5" i="314"/>
  <c r="O6" i="313"/>
  <c r="P5" i="313"/>
  <c r="O6" i="312"/>
  <c r="P5" i="312"/>
  <c r="N6" i="311"/>
  <c r="O5" i="311"/>
  <c r="O6" i="310"/>
  <c r="P5" i="310"/>
  <c r="O6" i="309"/>
  <c r="P5" i="309"/>
  <c r="O6" i="308"/>
  <c r="P5" i="308"/>
  <c r="O5" i="307"/>
  <c r="N6" i="307"/>
  <c r="N6" i="306"/>
  <c r="O5" i="306"/>
  <c r="O6" i="305"/>
  <c r="P5" i="305"/>
  <c r="N6" i="304"/>
  <c r="O5" i="304"/>
  <c r="O6" i="303"/>
  <c r="P5" i="303"/>
  <c r="O6" i="302"/>
  <c r="P5" i="302"/>
  <c r="N6" i="301"/>
  <c r="O5" i="301"/>
  <c r="O6" i="300"/>
  <c r="P5" i="300"/>
  <c r="O6" i="299"/>
  <c r="P5" i="299"/>
  <c r="O5" i="298"/>
  <c r="N6" i="298"/>
  <c r="O6" i="297"/>
  <c r="P5" i="297"/>
  <c r="O6" i="296"/>
  <c r="P5" i="296"/>
  <c r="O6" i="295"/>
  <c r="P5" i="295"/>
  <c r="O6" i="294"/>
  <c r="P5" i="294"/>
  <c r="N6" i="293"/>
  <c r="O5" i="293"/>
  <c r="O6" i="292"/>
  <c r="P5" i="292"/>
  <c r="O5" i="290"/>
  <c r="N6" i="290"/>
  <c r="P5" i="289"/>
  <c r="O6" i="289"/>
  <c r="O6" i="288"/>
  <c r="P5" i="288"/>
  <c r="O6" i="287"/>
  <c r="P5" i="287"/>
  <c r="O6" i="286"/>
  <c r="P5" i="286"/>
  <c r="N6" i="285"/>
  <c r="O5" i="285"/>
  <c r="O5" i="284"/>
  <c r="N6" i="284"/>
  <c r="N6" i="283"/>
  <c r="O5" i="283"/>
  <c r="O5" i="282"/>
  <c r="N6" i="282"/>
  <c r="O6" i="281"/>
  <c r="P5" i="281"/>
  <c r="O6" i="280"/>
  <c r="P5" i="280"/>
  <c r="O6" i="279"/>
  <c r="P5" i="279"/>
  <c r="P5" i="275"/>
  <c r="O6" i="275"/>
  <c r="O6" i="278"/>
  <c r="P5" i="278"/>
  <c r="P5" i="273"/>
  <c r="O6" i="273"/>
  <c r="N6" i="271"/>
  <c r="O5" i="271"/>
  <c r="O5" i="270"/>
  <c r="N6" i="270"/>
  <c r="O6" i="269"/>
  <c r="P5" i="269"/>
  <c r="P5" i="268"/>
  <c r="O6" i="268"/>
  <c r="O6" i="267"/>
  <c r="P5" i="267"/>
  <c r="O6" i="266"/>
  <c r="P5" i="266"/>
  <c r="N6" i="265"/>
  <c r="O5" i="265"/>
  <c r="O6" i="277"/>
  <c r="P5" i="277"/>
  <c r="N6" i="257"/>
  <c r="O5" i="257"/>
  <c r="O6" i="256"/>
  <c r="P5" i="256"/>
  <c r="O6" i="255"/>
  <c r="P5" i="255"/>
  <c r="O6" i="276"/>
  <c r="P5" i="276"/>
  <c r="P5" i="260"/>
  <c r="O6" i="260"/>
  <c r="O6" i="250"/>
  <c r="P5" i="250"/>
  <c r="O5" i="249"/>
  <c r="N6" i="249"/>
  <c r="AJ28" i="304"/>
  <c r="AJ41" i="303"/>
  <c r="AL41" i="303"/>
  <c r="AJ42" i="302"/>
  <c r="AK35" i="301"/>
  <c r="AJ44" i="300"/>
  <c r="AL44" i="300"/>
  <c r="AK40" i="299"/>
  <c r="AJ31" i="297"/>
  <c r="AL33" i="296"/>
  <c r="AL37" i="294"/>
  <c r="AK28" i="304"/>
  <c r="AK41" i="303"/>
  <c r="AK42" i="302"/>
  <c r="AK44" i="300"/>
  <c r="AJ40" i="299"/>
  <c r="AK40" i="298"/>
  <c r="AJ40" i="298"/>
  <c r="AK31" i="297"/>
  <c r="AK33" i="296"/>
  <c r="AK37" i="294"/>
  <c r="AK36" i="293"/>
  <c r="AK32" i="292"/>
  <c r="G15" i="318"/>
  <c r="E15" i="318"/>
  <c r="AJ29" i="284"/>
  <c r="AL46" i="282"/>
  <c r="Y16" i="318" l="1"/>
  <c r="M15" i="319"/>
  <c r="M14" i="320"/>
  <c r="X16" i="318"/>
  <c r="L14" i="320"/>
  <c r="L15" i="319"/>
  <c r="W16" i="318"/>
  <c r="K15" i="319"/>
  <c r="K14" i="320"/>
  <c r="Y11" i="318"/>
  <c r="M10" i="319"/>
  <c r="M9" i="320"/>
  <c r="X11" i="318"/>
  <c r="L9" i="320"/>
  <c r="L10" i="319"/>
  <c r="X19" i="318"/>
  <c r="L17" i="320"/>
  <c r="L18" i="319"/>
  <c r="W19" i="318"/>
  <c r="K18" i="319"/>
  <c r="K17" i="320"/>
  <c r="Y19" i="318"/>
  <c r="M18" i="319"/>
  <c r="M17" i="320"/>
  <c r="S13" i="318"/>
  <c r="S14" i="320"/>
  <c r="S15" i="319"/>
  <c r="E13" i="318"/>
  <c r="Q6" i="320"/>
  <c r="Q7" i="319"/>
  <c r="X18" i="318"/>
  <c r="L17" i="319"/>
  <c r="L16" i="320"/>
  <c r="W17" i="318"/>
  <c r="K15" i="320"/>
  <c r="K16" i="319"/>
  <c r="Y17" i="318"/>
  <c r="M15" i="320"/>
  <c r="M16" i="319"/>
  <c r="X17" i="318"/>
  <c r="L16" i="319"/>
  <c r="L15" i="320"/>
  <c r="Y12" i="318"/>
  <c r="M11" i="319"/>
  <c r="M10" i="320"/>
  <c r="W12" i="318"/>
  <c r="K10" i="320"/>
  <c r="K11" i="319"/>
  <c r="X12" i="318"/>
  <c r="L10" i="320"/>
  <c r="L11" i="319"/>
  <c r="W14" i="318"/>
  <c r="K13" i="319"/>
  <c r="K12" i="320"/>
  <c r="X14" i="318"/>
  <c r="L13" i="319"/>
  <c r="L12" i="320"/>
  <c r="W15" i="318"/>
  <c r="K13" i="320"/>
  <c r="K14" i="319"/>
  <c r="X15" i="318"/>
  <c r="L14" i="319"/>
  <c r="L13" i="320"/>
  <c r="Y15" i="318"/>
  <c r="M14" i="319"/>
  <c r="M13" i="320"/>
  <c r="L6" i="318"/>
  <c r="L6" i="320"/>
  <c r="L7" i="319"/>
  <c r="M6" i="318"/>
  <c r="M6" i="320"/>
  <c r="M7" i="319"/>
  <c r="K6" i="318"/>
  <c r="K6" i="320"/>
  <c r="K7" i="319"/>
  <c r="F20" i="318"/>
  <c r="L6" i="319"/>
  <c r="L5" i="320"/>
  <c r="E20" i="318"/>
  <c r="K5" i="320"/>
  <c r="K6" i="319"/>
  <c r="G20" i="318"/>
  <c r="M5" i="320"/>
  <c r="M6" i="319"/>
  <c r="K8" i="318"/>
  <c r="K8" i="320"/>
  <c r="K9" i="319"/>
  <c r="M8" i="318"/>
  <c r="M8" i="320"/>
  <c r="M9" i="319"/>
  <c r="L8" i="318"/>
  <c r="L8" i="320"/>
  <c r="L9" i="319"/>
  <c r="L7" i="318"/>
  <c r="L7" i="320"/>
  <c r="L8" i="319"/>
  <c r="K7" i="318"/>
  <c r="K8" i="319"/>
  <c r="K7" i="320"/>
  <c r="M7" i="318"/>
  <c r="M8" i="319"/>
  <c r="M7" i="320"/>
  <c r="AJ33" i="290"/>
  <c r="AL26" i="289"/>
  <c r="AJ26" i="289"/>
  <c r="AL26" i="288"/>
  <c r="AL32" i="286"/>
  <c r="AL29" i="284"/>
  <c r="AL32" i="283"/>
  <c r="G13" i="318" s="1"/>
  <c r="AL43" i="281"/>
  <c r="AL46" i="280"/>
  <c r="Q5" i="316"/>
  <c r="P6" i="316"/>
  <c r="Q5" i="315"/>
  <c r="P6" i="315"/>
  <c r="Q5" i="314"/>
  <c r="P6" i="314"/>
  <c r="Q5" i="313"/>
  <c r="P6" i="313"/>
  <c r="Q5" i="312"/>
  <c r="P6" i="312"/>
  <c r="P5" i="311"/>
  <c r="O6" i="311"/>
  <c r="Q5" i="310"/>
  <c r="P6" i="310"/>
  <c r="Q5" i="309"/>
  <c r="P6" i="309"/>
  <c r="Q5" i="308"/>
  <c r="P6" i="308"/>
  <c r="P5" i="307"/>
  <c r="O6" i="307"/>
  <c r="P5" i="306"/>
  <c r="O6" i="306"/>
  <c r="Q5" i="305"/>
  <c r="P6" i="305"/>
  <c r="P5" i="304"/>
  <c r="O6" i="304"/>
  <c r="Q5" i="303"/>
  <c r="P6" i="303"/>
  <c r="Q5" i="302"/>
  <c r="P6" i="302"/>
  <c r="P5" i="301"/>
  <c r="O6" i="301"/>
  <c r="Q5" i="300"/>
  <c r="P6" i="300"/>
  <c r="Q5" i="299"/>
  <c r="P6" i="299"/>
  <c r="P5" i="298"/>
  <c r="O6" i="298"/>
  <c r="Q5" i="297"/>
  <c r="P6" i="297"/>
  <c r="Q5" i="296"/>
  <c r="P6" i="296"/>
  <c r="Q5" i="295"/>
  <c r="P6" i="295"/>
  <c r="Q5" i="294"/>
  <c r="P6" i="294"/>
  <c r="P5" i="293"/>
  <c r="O6" i="293"/>
  <c r="Q5" i="292"/>
  <c r="P6" i="292"/>
  <c r="P5" i="290"/>
  <c r="O6" i="290"/>
  <c r="Q5" i="289"/>
  <c r="P6" i="289"/>
  <c r="Q5" i="288"/>
  <c r="P6" i="288"/>
  <c r="Q5" i="287"/>
  <c r="P6" i="287"/>
  <c r="Q5" i="286"/>
  <c r="P6" i="286"/>
  <c r="P5" i="285"/>
  <c r="O6" i="285"/>
  <c r="P5" i="284"/>
  <c r="O6" i="284"/>
  <c r="P5" i="283"/>
  <c r="O6" i="283"/>
  <c r="P5" i="282"/>
  <c r="O6" i="282"/>
  <c r="Q5" i="281"/>
  <c r="P6" i="281"/>
  <c r="Q5" i="280"/>
  <c r="P6" i="280"/>
  <c r="P6" i="279"/>
  <c r="Q5" i="279"/>
  <c r="Q5" i="275"/>
  <c r="P6" i="275"/>
  <c r="Q5" i="278"/>
  <c r="P6" i="278"/>
  <c r="Q5" i="273"/>
  <c r="P6" i="273"/>
  <c r="P5" i="271"/>
  <c r="O6" i="271"/>
  <c r="P5" i="270"/>
  <c r="O6" i="270"/>
  <c r="Q5" i="269"/>
  <c r="P6" i="269"/>
  <c r="Q5" i="268"/>
  <c r="P6" i="268"/>
  <c r="Q5" i="267"/>
  <c r="P6" i="267"/>
  <c r="Q5" i="266"/>
  <c r="P6" i="266"/>
  <c r="P5" i="265"/>
  <c r="O6" i="265"/>
  <c r="Q5" i="277"/>
  <c r="P6" i="277"/>
  <c r="P5" i="257"/>
  <c r="O6" i="257"/>
  <c r="Q5" i="256"/>
  <c r="P6" i="256"/>
  <c r="Q5" i="255"/>
  <c r="P6" i="255"/>
  <c r="Q5" i="276"/>
  <c r="P6" i="276"/>
  <c r="Q5" i="260"/>
  <c r="P6" i="260"/>
  <c r="Q5" i="250"/>
  <c r="P6" i="250"/>
  <c r="P5" i="249"/>
  <c r="O6" i="249"/>
  <c r="AL33" i="290"/>
  <c r="F15" i="318"/>
  <c r="AJ32" i="287"/>
  <c r="AL32" i="287"/>
  <c r="AJ32" i="286"/>
  <c r="AJ26" i="285"/>
  <c r="AL26" i="285"/>
  <c r="AK26" i="285"/>
  <c r="AK29" i="284"/>
  <c r="AJ46" i="282"/>
  <c r="AJ43" i="281"/>
  <c r="AK43" i="281"/>
  <c r="AJ46" i="280"/>
  <c r="S16" i="318"/>
  <c r="Q16" i="318"/>
  <c r="AK27" i="295"/>
  <c r="AK33" i="290"/>
  <c r="AK26" i="289"/>
  <c r="AK26" i="288"/>
  <c r="AJ26" i="288"/>
  <c r="AK32" i="287"/>
  <c r="AK32" i="286"/>
  <c r="AK32" i="283"/>
  <c r="AJ32" i="283"/>
  <c r="AK46" i="282"/>
  <c r="AK46" i="280"/>
  <c r="R16" i="318"/>
  <c r="L12" i="319" l="1"/>
  <c r="H21" i="319" s="1"/>
  <c r="L11" i="320"/>
  <c r="H20" i="320" s="1"/>
  <c r="Q13" i="318"/>
  <c r="Q14" i="320"/>
  <c r="Q15" i="319"/>
  <c r="R13" i="318"/>
  <c r="R14" i="320"/>
  <c r="R15" i="319"/>
  <c r="F13" i="318"/>
  <c r="R6" i="320"/>
  <c r="R7" i="319"/>
  <c r="T22" i="318"/>
  <c r="F17" i="318"/>
  <c r="R11" i="319"/>
  <c r="R10" i="320"/>
  <c r="G17" i="318"/>
  <c r="S11" i="319"/>
  <c r="S10" i="320"/>
  <c r="E17" i="318"/>
  <c r="Q10" i="320"/>
  <c r="Q11" i="319"/>
  <c r="Q17" i="318"/>
  <c r="Q18" i="320"/>
  <c r="Q19" i="319"/>
  <c r="R17" i="318"/>
  <c r="R19" i="319"/>
  <c r="R18" i="320"/>
  <c r="S17" i="318"/>
  <c r="S19" i="319"/>
  <c r="S18" i="320"/>
  <c r="H21" i="320"/>
  <c r="H20" i="319"/>
  <c r="H22" i="319"/>
  <c r="L19" i="320"/>
  <c r="R12" i="318"/>
  <c r="R13" i="320"/>
  <c r="R14" i="319"/>
  <c r="S12" i="318"/>
  <c r="S13" i="320"/>
  <c r="S14" i="319"/>
  <c r="Q12" i="318"/>
  <c r="Q13" i="320"/>
  <c r="Q14" i="319"/>
  <c r="F12" i="318"/>
  <c r="R6" i="319"/>
  <c r="R5" i="320"/>
  <c r="E12" i="318"/>
  <c r="Q5" i="320"/>
  <c r="Q6" i="319"/>
  <c r="G12" i="318"/>
  <c r="S6" i="320"/>
  <c r="S5" i="320"/>
  <c r="S7" i="319"/>
  <c r="S6" i="319"/>
  <c r="F16" i="318"/>
  <c r="R10" i="319"/>
  <c r="R9" i="320"/>
  <c r="E16" i="318"/>
  <c r="Q9" i="320"/>
  <c r="Q10" i="319"/>
  <c r="G16" i="318"/>
  <c r="S9" i="320"/>
  <c r="S10" i="319"/>
  <c r="E14" i="318"/>
  <c r="Q7" i="320"/>
  <c r="Q8" i="319"/>
  <c r="F14" i="318"/>
  <c r="R8" i="319"/>
  <c r="R7" i="320"/>
  <c r="G14" i="318"/>
  <c r="S7" i="320"/>
  <c r="S8" i="319"/>
  <c r="F18" i="318"/>
  <c r="R11" i="320"/>
  <c r="R12" i="319"/>
  <c r="G18" i="318"/>
  <c r="S12" i="319"/>
  <c r="S11" i="320"/>
  <c r="E18" i="318"/>
  <c r="Q12" i="319"/>
  <c r="Q11" i="320"/>
  <c r="F19" i="318"/>
  <c r="R12" i="320"/>
  <c r="R13" i="319"/>
  <c r="E19" i="318"/>
  <c r="Q13" i="319"/>
  <c r="Q12" i="320"/>
  <c r="G19" i="318"/>
  <c r="S13" i="319"/>
  <c r="S12" i="320"/>
  <c r="AL31" i="275"/>
  <c r="Q6" i="316"/>
  <c r="R5" i="316"/>
  <c r="Q6" i="315"/>
  <c r="R5" i="315"/>
  <c r="Q6" i="314"/>
  <c r="R5" i="314"/>
  <c r="R5" i="313"/>
  <c r="Q6" i="313"/>
  <c r="R5" i="312"/>
  <c r="Q6" i="312"/>
  <c r="P6" i="311"/>
  <c r="Q5" i="311"/>
  <c r="Q6" i="310"/>
  <c r="R5" i="310"/>
  <c r="Q6" i="309"/>
  <c r="R5" i="309"/>
  <c r="R5" i="308"/>
  <c r="Q6" i="308"/>
  <c r="P6" i="307"/>
  <c r="Q5" i="307"/>
  <c r="P6" i="306"/>
  <c r="Q5" i="306"/>
  <c r="Q6" i="305"/>
  <c r="R5" i="305"/>
  <c r="P6" i="304"/>
  <c r="Q5" i="304"/>
  <c r="Q6" i="303"/>
  <c r="R5" i="303"/>
  <c r="Q6" i="302"/>
  <c r="R5" i="302"/>
  <c r="P6" i="301"/>
  <c r="Q5" i="301"/>
  <c r="Q6" i="300"/>
  <c r="R5" i="300"/>
  <c r="Q6" i="299"/>
  <c r="R5" i="299"/>
  <c r="P6" i="298"/>
  <c r="Q5" i="298"/>
  <c r="Q6" i="297"/>
  <c r="R5" i="297"/>
  <c r="Q6" i="296"/>
  <c r="R5" i="296"/>
  <c r="Q6" i="295"/>
  <c r="R5" i="295"/>
  <c r="R5" i="294"/>
  <c r="Q6" i="294"/>
  <c r="Q5" i="293"/>
  <c r="P6" i="293"/>
  <c r="Q6" i="292"/>
  <c r="R5" i="292"/>
  <c r="Q5" i="290"/>
  <c r="P6" i="290"/>
  <c r="R5" i="289"/>
  <c r="Q6" i="289"/>
  <c r="Q6" i="288"/>
  <c r="R5" i="288"/>
  <c r="Q6" i="287"/>
  <c r="R5" i="287"/>
  <c r="R5" i="286"/>
  <c r="Q6" i="286"/>
  <c r="P6" i="285"/>
  <c r="Q5" i="285"/>
  <c r="Q5" i="284"/>
  <c r="P6" i="284"/>
  <c r="P6" i="283"/>
  <c r="Q5" i="283"/>
  <c r="Q5" i="282"/>
  <c r="P6" i="282"/>
  <c r="R5" i="281"/>
  <c r="Q6" i="281"/>
  <c r="R5" i="280"/>
  <c r="Q6" i="280"/>
  <c r="R5" i="279"/>
  <c r="Q6" i="279"/>
  <c r="R5" i="275"/>
  <c r="Q6" i="275"/>
  <c r="R5" i="278"/>
  <c r="Q6" i="278"/>
  <c r="R5" i="273"/>
  <c r="Q6" i="273"/>
  <c r="P6" i="271"/>
  <c r="Q5" i="271"/>
  <c r="Q5" i="270"/>
  <c r="P6" i="270"/>
  <c r="R5" i="269"/>
  <c r="Q6" i="269"/>
  <c r="R5" i="268"/>
  <c r="Q6" i="268"/>
  <c r="R5" i="267"/>
  <c r="Q6" i="267"/>
  <c r="R5" i="266"/>
  <c r="Q6" i="266"/>
  <c r="P6" i="265"/>
  <c r="Q5" i="265"/>
  <c r="R5" i="277"/>
  <c r="Q6" i="277"/>
  <c r="P6" i="257"/>
  <c r="Q5" i="257"/>
  <c r="R5" i="256"/>
  <c r="Q6" i="256"/>
  <c r="R5" i="255"/>
  <c r="Q6" i="255"/>
  <c r="R5" i="276"/>
  <c r="Q6" i="276"/>
  <c r="R5" i="260"/>
  <c r="Q6" i="260"/>
  <c r="R5" i="250"/>
  <c r="Q6" i="250"/>
  <c r="Q5" i="249"/>
  <c r="P6" i="249"/>
  <c r="X13" i="318"/>
  <c r="T24" i="318" s="1"/>
  <c r="AK31" i="278"/>
  <c r="AL31" i="278"/>
  <c r="AK31" i="275"/>
  <c r="AJ31" i="275"/>
  <c r="AJ31" i="278"/>
  <c r="T23" i="318" l="1"/>
  <c r="Q14" i="318"/>
  <c r="Q16" i="319"/>
  <c r="Q15" i="320"/>
  <c r="R14" i="318"/>
  <c r="R16" i="319"/>
  <c r="R15" i="320"/>
  <c r="S14" i="318"/>
  <c r="S16" i="319"/>
  <c r="S15" i="320"/>
  <c r="Q15" i="318"/>
  <c r="Q16" i="320"/>
  <c r="Q17" i="319"/>
  <c r="S15" i="318"/>
  <c r="S16" i="320"/>
  <c r="S17" i="319"/>
  <c r="R15" i="318"/>
  <c r="H23" i="318" s="1"/>
  <c r="R17" i="319"/>
  <c r="N22" i="319" s="1"/>
  <c r="R16" i="320"/>
  <c r="R6" i="316"/>
  <c r="S5" i="316"/>
  <c r="R6" i="315"/>
  <c r="S5" i="315"/>
  <c r="R6" i="314"/>
  <c r="S5" i="314"/>
  <c r="R6" i="313"/>
  <c r="S5" i="313"/>
  <c r="R6" i="312"/>
  <c r="S5" i="312"/>
  <c r="Q6" i="311"/>
  <c r="R5" i="311"/>
  <c r="R6" i="310"/>
  <c r="S5" i="310"/>
  <c r="R6" i="309"/>
  <c r="S5" i="309"/>
  <c r="S5" i="308"/>
  <c r="R6" i="308"/>
  <c r="Q6" i="307"/>
  <c r="R5" i="307"/>
  <c r="Q6" i="306"/>
  <c r="R5" i="306"/>
  <c r="R6" i="305"/>
  <c r="S5" i="305"/>
  <c r="Q6" i="304"/>
  <c r="R5" i="304"/>
  <c r="R6" i="303"/>
  <c r="S5" i="303"/>
  <c r="R6" i="302"/>
  <c r="S5" i="302"/>
  <c r="Q6" i="301"/>
  <c r="R5" i="301"/>
  <c r="R6" i="300"/>
  <c r="S5" i="300"/>
  <c r="R6" i="299"/>
  <c r="S5" i="299"/>
  <c r="Q6" i="298"/>
  <c r="R5" i="298"/>
  <c r="R6" i="297"/>
  <c r="S5" i="297"/>
  <c r="R6" i="296"/>
  <c r="S5" i="296"/>
  <c r="R6" i="295"/>
  <c r="S5" i="295"/>
  <c r="R6" i="294"/>
  <c r="S5" i="294"/>
  <c r="Q6" i="293"/>
  <c r="R5" i="293"/>
  <c r="R6" i="292"/>
  <c r="S5" i="292"/>
  <c r="Q6" i="290"/>
  <c r="R5" i="290"/>
  <c r="R6" i="289"/>
  <c r="S5" i="289"/>
  <c r="R6" i="288"/>
  <c r="S5" i="288"/>
  <c r="R6" i="287"/>
  <c r="S5" i="287"/>
  <c r="R6" i="286"/>
  <c r="S5" i="286"/>
  <c r="Q6" i="285"/>
  <c r="R5" i="285"/>
  <c r="Q6" i="284"/>
  <c r="R5" i="284"/>
  <c r="Q6" i="283"/>
  <c r="R5" i="283"/>
  <c r="Q6" i="282"/>
  <c r="R5" i="282"/>
  <c r="R6" i="281"/>
  <c r="S5" i="281"/>
  <c r="R6" i="280"/>
  <c r="S5" i="280"/>
  <c r="S5" i="279"/>
  <c r="R6" i="279"/>
  <c r="R6" i="275"/>
  <c r="S5" i="275"/>
  <c r="R6" i="278"/>
  <c r="S5" i="278"/>
  <c r="R6" i="273"/>
  <c r="S5" i="273"/>
  <c r="Q6" i="271"/>
  <c r="R5" i="271"/>
  <c r="Q6" i="270"/>
  <c r="R5" i="270"/>
  <c r="R6" i="269"/>
  <c r="S5" i="269"/>
  <c r="R6" i="268"/>
  <c r="S5" i="268"/>
  <c r="R6" i="267"/>
  <c r="S5" i="267"/>
  <c r="R6" i="266"/>
  <c r="S5" i="266"/>
  <c r="Q6" i="265"/>
  <c r="R5" i="265"/>
  <c r="R6" i="277"/>
  <c r="S5" i="277"/>
  <c r="Q6" i="257"/>
  <c r="R5" i="257"/>
  <c r="R6" i="256"/>
  <c r="S5" i="256"/>
  <c r="R6" i="255"/>
  <c r="S5" i="255"/>
  <c r="R6" i="276"/>
  <c r="S5" i="276"/>
  <c r="R6" i="260"/>
  <c r="S5" i="260"/>
  <c r="R6" i="250"/>
  <c r="S5" i="250"/>
  <c r="R5" i="249"/>
  <c r="Q6" i="249"/>
  <c r="R21" i="319" l="1"/>
  <c r="N22" i="320"/>
  <c r="H22" i="318"/>
  <c r="N23" i="319"/>
  <c r="N21" i="320"/>
  <c r="R20" i="320"/>
  <c r="H24" i="318"/>
  <c r="S6" i="316"/>
  <c r="T5" i="316"/>
  <c r="S6" i="315"/>
  <c r="T5" i="315"/>
  <c r="S6" i="314"/>
  <c r="T5" i="314"/>
  <c r="S6" i="313"/>
  <c r="T5" i="313"/>
  <c r="S6" i="312"/>
  <c r="T5" i="312"/>
  <c r="S5" i="311"/>
  <c r="R6" i="311"/>
  <c r="S6" i="310"/>
  <c r="T5" i="310"/>
  <c r="S6" i="309"/>
  <c r="T5" i="309"/>
  <c r="S6" i="308"/>
  <c r="T5" i="308"/>
  <c r="S5" i="307"/>
  <c r="R6" i="307"/>
  <c r="S5" i="306"/>
  <c r="R6" i="306"/>
  <c r="S6" i="305"/>
  <c r="T5" i="305"/>
  <c r="S5" i="304"/>
  <c r="R6" i="304"/>
  <c r="T5" i="303"/>
  <c r="S6" i="303"/>
  <c r="S6" i="302"/>
  <c r="T5" i="302"/>
  <c r="S5" i="301"/>
  <c r="R6" i="301"/>
  <c r="S6" i="300"/>
  <c r="T5" i="300"/>
  <c r="S6" i="299"/>
  <c r="T5" i="299"/>
  <c r="R6" i="298"/>
  <c r="S5" i="298"/>
  <c r="S6" i="297"/>
  <c r="T5" i="297"/>
  <c r="S6" i="296"/>
  <c r="T5" i="296"/>
  <c r="S6" i="295"/>
  <c r="T5" i="295"/>
  <c r="S6" i="294"/>
  <c r="T5" i="294"/>
  <c r="R6" i="293"/>
  <c r="S5" i="293"/>
  <c r="S6" i="292"/>
  <c r="T5" i="292"/>
  <c r="R6" i="290"/>
  <c r="S5" i="290"/>
  <c r="T5" i="289"/>
  <c r="S6" i="289"/>
  <c r="S6" i="288"/>
  <c r="T5" i="288"/>
  <c r="S6" i="287"/>
  <c r="T5" i="287"/>
  <c r="S6" i="286"/>
  <c r="T5" i="286"/>
  <c r="S5" i="285"/>
  <c r="R6" i="285"/>
  <c r="R6" i="284"/>
  <c r="S5" i="284"/>
  <c r="S5" i="283"/>
  <c r="R6" i="283"/>
  <c r="R6" i="282"/>
  <c r="S5" i="282"/>
  <c r="S6" i="281"/>
  <c r="T5" i="281"/>
  <c r="S6" i="280"/>
  <c r="T5" i="280"/>
  <c r="S6" i="279"/>
  <c r="T5" i="279"/>
  <c r="T5" i="275"/>
  <c r="S6" i="275"/>
  <c r="S6" i="278"/>
  <c r="T5" i="278"/>
  <c r="S6" i="273"/>
  <c r="T5" i="273"/>
  <c r="S5" i="271"/>
  <c r="R6" i="271"/>
  <c r="R6" i="270"/>
  <c r="S5" i="270"/>
  <c r="S6" i="269"/>
  <c r="T5" i="269"/>
  <c r="S6" i="268"/>
  <c r="T5" i="268"/>
  <c r="S6" i="267"/>
  <c r="T5" i="267"/>
  <c r="S6" i="266"/>
  <c r="T5" i="266"/>
  <c r="S5" i="265"/>
  <c r="R6" i="265"/>
  <c r="S6" i="277"/>
  <c r="T5" i="277"/>
  <c r="S5" i="257"/>
  <c r="R6" i="257"/>
  <c r="S6" i="256"/>
  <c r="T5" i="256"/>
  <c r="S6" i="255"/>
  <c r="T5" i="255"/>
  <c r="S6" i="276"/>
  <c r="T5" i="276"/>
  <c r="T5" i="260"/>
  <c r="S6" i="260"/>
  <c r="S6" i="250"/>
  <c r="T5" i="250"/>
  <c r="S5" i="249"/>
  <c r="R6" i="249"/>
  <c r="U5" i="316" l="1"/>
  <c r="T6" i="316"/>
  <c r="U5" i="315"/>
  <c r="T6" i="315"/>
  <c r="U5" i="314"/>
  <c r="T6" i="314"/>
  <c r="U5" i="313"/>
  <c r="T6" i="313"/>
  <c r="U5" i="312"/>
  <c r="T6" i="312"/>
  <c r="T5" i="311"/>
  <c r="S6" i="311"/>
  <c r="U5" i="310"/>
  <c r="T6" i="310"/>
  <c r="U5" i="309"/>
  <c r="T6" i="309"/>
  <c r="U5" i="308"/>
  <c r="T6" i="308"/>
  <c r="T5" i="307"/>
  <c r="S6" i="307"/>
  <c r="T5" i="306"/>
  <c r="S6" i="306"/>
  <c r="U5" i="305"/>
  <c r="T6" i="305"/>
  <c r="T5" i="304"/>
  <c r="S6" i="304"/>
  <c r="U5" i="303"/>
  <c r="T6" i="303"/>
  <c r="U5" i="302"/>
  <c r="T6" i="302"/>
  <c r="T5" i="301"/>
  <c r="S6" i="301"/>
  <c r="U5" i="300"/>
  <c r="T6" i="300"/>
  <c r="U5" i="299"/>
  <c r="T6" i="299"/>
  <c r="T5" i="298"/>
  <c r="S6" i="298"/>
  <c r="U5" i="297"/>
  <c r="T6" i="297"/>
  <c r="U5" i="296"/>
  <c r="T6" i="296"/>
  <c r="U5" i="295"/>
  <c r="T6" i="295"/>
  <c r="U5" i="294"/>
  <c r="T6" i="294"/>
  <c r="T5" i="293"/>
  <c r="S6" i="293"/>
  <c r="U5" i="292"/>
  <c r="T6" i="292"/>
  <c r="T5" i="290"/>
  <c r="S6" i="290"/>
  <c r="U5" i="289"/>
  <c r="T6" i="289"/>
  <c r="U5" i="288"/>
  <c r="T6" i="288"/>
  <c r="U5" i="287"/>
  <c r="T6" i="287"/>
  <c r="U5" i="286"/>
  <c r="T6" i="286"/>
  <c r="T5" i="285"/>
  <c r="S6" i="285"/>
  <c r="T5" i="284"/>
  <c r="S6" i="284"/>
  <c r="T5" i="283"/>
  <c r="S6" i="283"/>
  <c r="T5" i="282"/>
  <c r="S6" i="282"/>
  <c r="U5" i="281"/>
  <c r="T6" i="281"/>
  <c r="U5" i="280"/>
  <c r="T6" i="280"/>
  <c r="U5" i="279"/>
  <c r="T6" i="279"/>
  <c r="U5" i="275"/>
  <c r="T6" i="275"/>
  <c r="U5" i="278"/>
  <c r="T6" i="278"/>
  <c r="U5" i="273"/>
  <c r="T6" i="273"/>
  <c r="T5" i="271"/>
  <c r="S6" i="271"/>
  <c r="T5" i="270"/>
  <c r="S6" i="270"/>
  <c r="U5" i="269"/>
  <c r="T6" i="269"/>
  <c r="U5" i="268"/>
  <c r="T6" i="268"/>
  <c r="U5" i="267"/>
  <c r="T6" i="267"/>
  <c r="U5" i="266"/>
  <c r="T6" i="266"/>
  <c r="T5" i="265"/>
  <c r="S6" i="265"/>
  <c r="U5" i="277"/>
  <c r="T6" i="277"/>
  <c r="T5" i="257"/>
  <c r="S6" i="257"/>
  <c r="U5" i="256"/>
  <c r="T6" i="256"/>
  <c r="U5" i="255"/>
  <c r="T6" i="255"/>
  <c r="U5" i="276"/>
  <c r="T6" i="276"/>
  <c r="U5" i="260"/>
  <c r="T6" i="260"/>
  <c r="U5" i="250"/>
  <c r="T6" i="250"/>
  <c r="T5" i="249"/>
  <c r="S6" i="249"/>
  <c r="U6" i="316" l="1"/>
  <c r="V5" i="316"/>
  <c r="U6" i="315"/>
  <c r="V5" i="315"/>
  <c r="U6" i="314"/>
  <c r="V5" i="314"/>
  <c r="V5" i="313"/>
  <c r="U6" i="313"/>
  <c r="V5" i="312"/>
  <c r="U6" i="312"/>
  <c r="U5" i="311"/>
  <c r="T6" i="311"/>
  <c r="U6" i="310"/>
  <c r="V5" i="310"/>
  <c r="U6" i="309"/>
  <c r="V5" i="309"/>
  <c r="V5" i="308"/>
  <c r="U6" i="308"/>
  <c r="T6" i="307"/>
  <c r="U5" i="307"/>
  <c r="U5" i="306"/>
  <c r="T6" i="306"/>
  <c r="U6" i="305"/>
  <c r="V5" i="305"/>
  <c r="U5" i="304"/>
  <c r="T6" i="304"/>
  <c r="U6" i="303"/>
  <c r="V5" i="303"/>
  <c r="U6" i="302"/>
  <c r="V5" i="302"/>
  <c r="U5" i="301"/>
  <c r="T6" i="301"/>
  <c r="U6" i="300"/>
  <c r="V5" i="300"/>
  <c r="U6" i="299"/>
  <c r="V5" i="299"/>
  <c r="T6" i="298"/>
  <c r="U5" i="298"/>
  <c r="U6" i="297"/>
  <c r="V5" i="297"/>
  <c r="U6" i="296"/>
  <c r="V5" i="296"/>
  <c r="U6" i="295"/>
  <c r="V5" i="295"/>
  <c r="V5" i="294"/>
  <c r="U6" i="294"/>
  <c r="U5" i="293"/>
  <c r="T6" i="293"/>
  <c r="U6" i="292"/>
  <c r="V5" i="292"/>
  <c r="T6" i="290"/>
  <c r="U5" i="290"/>
  <c r="U6" i="289"/>
  <c r="V5" i="289"/>
  <c r="V5" i="288"/>
  <c r="U6" i="288"/>
  <c r="U6" i="287"/>
  <c r="V5" i="287"/>
  <c r="U6" i="286"/>
  <c r="V5" i="286"/>
  <c r="U5" i="285"/>
  <c r="T6" i="285"/>
  <c r="T6" i="284"/>
  <c r="U5" i="284"/>
  <c r="U5" i="283"/>
  <c r="T6" i="283"/>
  <c r="T6" i="282"/>
  <c r="U5" i="282"/>
  <c r="U6" i="281"/>
  <c r="V5" i="281"/>
  <c r="V5" i="280"/>
  <c r="U6" i="280"/>
  <c r="V5" i="279"/>
  <c r="U6" i="279"/>
  <c r="U6" i="275"/>
  <c r="V5" i="275"/>
  <c r="U6" i="278"/>
  <c r="V5" i="278"/>
  <c r="V5" i="273"/>
  <c r="U6" i="273"/>
  <c r="U5" i="271"/>
  <c r="T6" i="271"/>
  <c r="T6" i="270"/>
  <c r="U5" i="270"/>
  <c r="V5" i="269"/>
  <c r="U6" i="269"/>
  <c r="V5" i="268"/>
  <c r="U6" i="268"/>
  <c r="V5" i="267"/>
  <c r="U6" i="267"/>
  <c r="V5" i="266"/>
  <c r="U6" i="266"/>
  <c r="U5" i="265"/>
  <c r="T6" i="265"/>
  <c r="V5" i="277"/>
  <c r="U6" i="277"/>
  <c r="U5" i="257"/>
  <c r="T6" i="257"/>
  <c r="V5" i="256"/>
  <c r="U6" i="256"/>
  <c r="V5" i="255"/>
  <c r="U6" i="255"/>
  <c r="V5" i="276"/>
  <c r="U6" i="276"/>
  <c r="U6" i="260"/>
  <c r="V5" i="260"/>
  <c r="V5" i="250"/>
  <c r="U6" i="250"/>
  <c r="U5" i="249"/>
  <c r="T6" i="249"/>
  <c r="V6" i="316" l="1"/>
  <c r="W5" i="316"/>
  <c r="V6" i="315"/>
  <c r="W5" i="315"/>
  <c r="V6" i="314"/>
  <c r="W5" i="314"/>
  <c r="V6" i="313"/>
  <c r="W5" i="313"/>
  <c r="W5" i="312"/>
  <c r="V6" i="312"/>
  <c r="U6" i="311"/>
  <c r="V5" i="311"/>
  <c r="V6" i="310"/>
  <c r="W5" i="310"/>
  <c r="V6" i="309"/>
  <c r="W5" i="309"/>
  <c r="V6" i="308"/>
  <c r="W5" i="308"/>
  <c r="U6" i="307"/>
  <c r="V5" i="307"/>
  <c r="U6" i="306"/>
  <c r="V5" i="306"/>
  <c r="V6" i="305"/>
  <c r="W5" i="305"/>
  <c r="U6" i="304"/>
  <c r="V5" i="304"/>
  <c r="V6" i="303"/>
  <c r="W5" i="303"/>
  <c r="V6" i="302"/>
  <c r="W5" i="302"/>
  <c r="U6" i="301"/>
  <c r="V5" i="301"/>
  <c r="V6" i="300"/>
  <c r="W5" i="300"/>
  <c r="V6" i="299"/>
  <c r="W5" i="299"/>
  <c r="U6" i="298"/>
  <c r="V5" i="298"/>
  <c r="V6" i="297"/>
  <c r="W5" i="297"/>
  <c r="V6" i="296"/>
  <c r="W5" i="296"/>
  <c r="V6" i="295"/>
  <c r="W5" i="295"/>
  <c r="V6" i="294"/>
  <c r="W5" i="294"/>
  <c r="U6" i="293"/>
  <c r="V5" i="293"/>
  <c r="V6" i="292"/>
  <c r="W5" i="292"/>
  <c r="U6" i="290"/>
  <c r="V5" i="290"/>
  <c r="V6" i="289"/>
  <c r="W5" i="289"/>
  <c r="V6" i="288"/>
  <c r="W5" i="288"/>
  <c r="V6" i="287"/>
  <c r="W5" i="287"/>
  <c r="V6" i="286"/>
  <c r="W5" i="286"/>
  <c r="U6" i="285"/>
  <c r="V5" i="285"/>
  <c r="U6" i="284"/>
  <c r="V5" i="284"/>
  <c r="U6" i="283"/>
  <c r="V5" i="283"/>
  <c r="U6" i="282"/>
  <c r="V5" i="282"/>
  <c r="V6" i="281"/>
  <c r="W5" i="281"/>
  <c r="V6" i="280"/>
  <c r="W5" i="280"/>
  <c r="V6" i="279"/>
  <c r="W5" i="279"/>
  <c r="V6" i="275"/>
  <c r="W5" i="275"/>
  <c r="V6" i="278"/>
  <c r="W5" i="278"/>
  <c r="V6" i="273"/>
  <c r="W5" i="273"/>
  <c r="U6" i="271"/>
  <c r="V5" i="271"/>
  <c r="U6" i="270"/>
  <c r="V5" i="270"/>
  <c r="V6" i="269"/>
  <c r="W5" i="269"/>
  <c r="V6" i="268"/>
  <c r="W5" i="268"/>
  <c r="V6" i="267"/>
  <c r="W5" i="267"/>
  <c r="V6" i="266"/>
  <c r="W5" i="266"/>
  <c r="U6" i="265"/>
  <c r="V5" i="265"/>
  <c r="V6" i="277"/>
  <c r="W5" i="277"/>
  <c r="U6" i="257"/>
  <c r="V5" i="257"/>
  <c r="V6" i="256"/>
  <c r="W5" i="256"/>
  <c r="V6" i="255"/>
  <c r="W5" i="255"/>
  <c r="V6" i="276"/>
  <c r="W5" i="276"/>
  <c r="V6" i="260"/>
  <c r="W5" i="260"/>
  <c r="V6" i="250"/>
  <c r="W5" i="250"/>
  <c r="V5" i="249"/>
  <c r="U6" i="249"/>
  <c r="W6" i="316" l="1"/>
  <c r="X5" i="316"/>
  <c r="W6" i="315"/>
  <c r="X5" i="315"/>
  <c r="W6" i="314"/>
  <c r="X5" i="314"/>
  <c r="W6" i="313"/>
  <c r="X5" i="313"/>
  <c r="W6" i="312"/>
  <c r="X5" i="312"/>
  <c r="V6" i="311"/>
  <c r="W5" i="311"/>
  <c r="W6" i="310"/>
  <c r="X5" i="310"/>
  <c r="W6" i="309"/>
  <c r="X5" i="309"/>
  <c r="W6" i="308"/>
  <c r="X5" i="308"/>
  <c r="W5" i="307"/>
  <c r="V6" i="307"/>
  <c r="V6" i="306"/>
  <c r="W5" i="306"/>
  <c r="W6" i="305"/>
  <c r="X5" i="305"/>
  <c r="V6" i="304"/>
  <c r="W5" i="304"/>
  <c r="X5" i="303"/>
  <c r="W6" i="303"/>
  <c r="W6" i="302"/>
  <c r="X5" i="302"/>
  <c r="W5" i="301"/>
  <c r="V6" i="301"/>
  <c r="W6" i="300"/>
  <c r="X5" i="300"/>
  <c r="W6" i="299"/>
  <c r="X5" i="299"/>
  <c r="W5" i="298"/>
  <c r="V6" i="298"/>
  <c r="W6" i="297"/>
  <c r="X5" i="297"/>
  <c r="W6" i="296"/>
  <c r="X5" i="296"/>
  <c r="W6" i="295"/>
  <c r="X5" i="295"/>
  <c r="W6" i="294"/>
  <c r="X5" i="294"/>
  <c r="V6" i="293"/>
  <c r="W5" i="293"/>
  <c r="W6" i="292"/>
  <c r="X5" i="292"/>
  <c r="W5" i="290"/>
  <c r="V6" i="290"/>
  <c r="X5" i="289"/>
  <c r="W6" i="289"/>
  <c r="W6" i="288"/>
  <c r="X5" i="288"/>
  <c r="W6" i="287"/>
  <c r="X5" i="287"/>
  <c r="W6" i="286"/>
  <c r="X5" i="286"/>
  <c r="V6" i="285"/>
  <c r="W5" i="285"/>
  <c r="W5" i="284"/>
  <c r="V6" i="284"/>
  <c r="V6" i="283"/>
  <c r="W5" i="283"/>
  <c r="W5" i="282"/>
  <c r="V6" i="282"/>
  <c r="W6" i="281"/>
  <c r="X5" i="281"/>
  <c r="W6" i="280"/>
  <c r="X5" i="280"/>
  <c r="W6" i="279"/>
  <c r="X5" i="279"/>
  <c r="X5" i="275"/>
  <c r="W6" i="275"/>
  <c r="W6" i="278"/>
  <c r="X5" i="278"/>
  <c r="W6" i="273"/>
  <c r="X5" i="273"/>
  <c r="V6" i="271"/>
  <c r="W5" i="271"/>
  <c r="W5" i="270"/>
  <c r="V6" i="270"/>
  <c r="W6" i="269"/>
  <c r="X5" i="269"/>
  <c r="W6" i="268"/>
  <c r="X5" i="268"/>
  <c r="W6" i="267"/>
  <c r="X5" i="267"/>
  <c r="W6" i="266"/>
  <c r="X5" i="266"/>
  <c r="W5" i="265"/>
  <c r="V6" i="265"/>
  <c r="W6" i="277"/>
  <c r="X5" i="277"/>
  <c r="V6" i="257"/>
  <c r="W5" i="257"/>
  <c r="W6" i="256"/>
  <c r="X5" i="256"/>
  <c r="W6" i="255"/>
  <c r="X5" i="255"/>
  <c r="W6" i="276"/>
  <c r="X5" i="276"/>
  <c r="X5" i="260"/>
  <c r="W6" i="260"/>
  <c r="W6" i="250"/>
  <c r="X5" i="250"/>
  <c r="W5" i="249"/>
  <c r="V6" i="249"/>
  <c r="Y5" i="316" l="1"/>
  <c r="X6" i="316"/>
  <c r="Y5" i="315"/>
  <c r="X6" i="315"/>
  <c r="Y5" i="314"/>
  <c r="X6" i="314"/>
  <c r="Y5" i="313"/>
  <c r="X6" i="313"/>
  <c r="X6" i="312"/>
  <c r="Y5" i="312"/>
  <c r="X5" i="311"/>
  <c r="W6" i="311"/>
  <c r="Y5" i="310"/>
  <c r="X6" i="310"/>
  <c r="Y5" i="309"/>
  <c r="X6" i="309"/>
  <c r="X6" i="308"/>
  <c r="Y5" i="308"/>
  <c r="X5" i="307"/>
  <c r="W6" i="307"/>
  <c r="X5" i="306"/>
  <c r="W6" i="306"/>
  <c r="Y5" i="305"/>
  <c r="X6" i="305"/>
  <c r="X5" i="304"/>
  <c r="W6" i="304"/>
  <c r="Y5" i="303"/>
  <c r="X6" i="303"/>
  <c r="Y5" i="302"/>
  <c r="X6" i="302"/>
  <c r="X5" i="301"/>
  <c r="W6" i="301"/>
  <c r="Y5" i="300"/>
  <c r="X6" i="300"/>
  <c r="Y5" i="299"/>
  <c r="X6" i="299"/>
  <c r="X5" i="298"/>
  <c r="W6" i="298"/>
  <c r="Y5" i="297"/>
  <c r="X6" i="297"/>
  <c r="Y5" i="296"/>
  <c r="X6" i="296"/>
  <c r="Y5" i="295"/>
  <c r="X6" i="295"/>
  <c r="Y5" i="294"/>
  <c r="X6" i="294"/>
  <c r="X5" i="293"/>
  <c r="W6" i="293"/>
  <c r="Y5" i="292"/>
  <c r="X6" i="292"/>
  <c r="X5" i="290"/>
  <c r="W6" i="290"/>
  <c r="Y5" i="289"/>
  <c r="X6" i="289"/>
  <c r="Y5" i="288"/>
  <c r="X6" i="288"/>
  <c r="Y5" i="287"/>
  <c r="X6" i="287"/>
  <c r="Y5" i="286"/>
  <c r="X6" i="286"/>
  <c r="X5" i="285"/>
  <c r="W6" i="285"/>
  <c r="X5" i="284"/>
  <c r="W6" i="284"/>
  <c r="X5" i="283"/>
  <c r="W6" i="283"/>
  <c r="X5" i="282"/>
  <c r="W6" i="282"/>
  <c r="Y5" i="281"/>
  <c r="X6" i="281"/>
  <c r="Y5" i="280"/>
  <c r="X6" i="280"/>
  <c r="Y5" i="279"/>
  <c r="X6" i="279"/>
  <c r="Y5" i="275"/>
  <c r="X6" i="275"/>
  <c r="Y5" i="278"/>
  <c r="X6" i="278"/>
  <c r="Y5" i="273"/>
  <c r="X6" i="273"/>
  <c r="X5" i="271"/>
  <c r="W6" i="271"/>
  <c r="X5" i="270"/>
  <c r="W6" i="270"/>
  <c r="Y5" i="269"/>
  <c r="X6" i="269"/>
  <c r="Y5" i="268"/>
  <c r="X6" i="268"/>
  <c r="Y5" i="267"/>
  <c r="X6" i="267"/>
  <c r="Y5" i="266"/>
  <c r="X6" i="266"/>
  <c r="X5" i="265"/>
  <c r="W6" i="265"/>
  <c r="Y5" i="277"/>
  <c r="X6" i="277"/>
  <c r="X5" i="257"/>
  <c r="W6" i="257"/>
  <c r="Y5" i="256"/>
  <c r="X6" i="256"/>
  <c r="Y5" i="255"/>
  <c r="X6" i="255"/>
  <c r="Y5" i="276"/>
  <c r="X6" i="276"/>
  <c r="Y5" i="260"/>
  <c r="X6" i="260"/>
  <c r="Y5" i="250"/>
  <c r="X6" i="250"/>
  <c r="X5" i="249"/>
  <c r="W6" i="249"/>
  <c r="Y6" i="316" l="1"/>
  <c r="Z5" i="316"/>
  <c r="Y6" i="315"/>
  <c r="Z5" i="315"/>
  <c r="Y6" i="314"/>
  <c r="Z5" i="314"/>
  <c r="Z5" i="313"/>
  <c r="Y6" i="313"/>
  <c r="Z5" i="312"/>
  <c r="Y6" i="312"/>
  <c r="X6" i="311"/>
  <c r="Y5" i="311"/>
  <c r="Y6" i="310"/>
  <c r="Z5" i="310"/>
  <c r="Y6" i="309"/>
  <c r="Z5" i="309"/>
  <c r="Z5" i="308"/>
  <c r="Y6" i="308"/>
  <c r="X6" i="307"/>
  <c r="Y5" i="307"/>
  <c r="X6" i="306"/>
  <c r="Y5" i="306"/>
  <c r="Y6" i="305"/>
  <c r="Z5" i="305"/>
  <c r="X6" i="304"/>
  <c r="Y5" i="304"/>
  <c r="Y6" i="303"/>
  <c r="Z5" i="303"/>
  <c r="Y6" i="302"/>
  <c r="Z5" i="302"/>
  <c r="X6" i="301"/>
  <c r="Y5" i="301"/>
  <c r="Y6" i="300"/>
  <c r="Z5" i="300"/>
  <c r="Y6" i="299"/>
  <c r="Z5" i="299"/>
  <c r="Y5" i="298"/>
  <c r="X6" i="298"/>
  <c r="Y6" i="297"/>
  <c r="Z5" i="297"/>
  <c r="Y6" i="296"/>
  <c r="Z5" i="296"/>
  <c r="Y6" i="295"/>
  <c r="Z5" i="295"/>
  <c r="Z5" i="294"/>
  <c r="Y6" i="294"/>
  <c r="Y5" i="293"/>
  <c r="X6" i="293"/>
  <c r="Y6" i="292"/>
  <c r="Z5" i="292"/>
  <c r="Y5" i="290"/>
  <c r="X6" i="290"/>
  <c r="Z5" i="289"/>
  <c r="Y6" i="289"/>
  <c r="Y6" i="288"/>
  <c r="Z5" i="288"/>
  <c r="Y6" i="287"/>
  <c r="Z5" i="287"/>
  <c r="Z5" i="286"/>
  <c r="Y6" i="286"/>
  <c r="X6" i="285"/>
  <c r="Y5" i="285"/>
  <c r="Y5" i="284"/>
  <c r="X6" i="284"/>
  <c r="X6" i="283"/>
  <c r="Y5" i="283"/>
  <c r="Y5" i="282"/>
  <c r="X6" i="282"/>
  <c r="Z5" i="281"/>
  <c r="Y6" i="281"/>
  <c r="Y6" i="280"/>
  <c r="Z5" i="280"/>
  <c r="Z5" i="279"/>
  <c r="Y6" i="279"/>
  <c r="Z5" i="275"/>
  <c r="Y6" i="275"/>
  <c r="Z5" i="278"/>
  <c r="Y6" i="278"/>
  <c r="Z5" i="273"/>
  <c r="Y6" i="273"/>
  <c r="X6" i="271"/>
  <c r="Y5" i="271"/>
  <c r="Y5" i="270"/>
  <c r="X6" i="270"/>
  <c r="Z5" i="269"/>
  <c r="Y6" i="269"/>
  <c r="Z5" i="268"/>
  <c r="Y6" i="268"/>
  <c r="Z5" i="267"/>
  <c r="Y6" i="267"/>
  <c r="Z5" i="266"/>
  <c r="Y6" i="266"/>
  <c r="X6" i="265"/>
  <c r="Y5" i="265"/>
  <c r="Z5" i="277"/>
  <c r="Y6" i="277"/>
  <c r="X6" i="257"/>
  <c r="Y5" i="257"/>
  <c r="Z5" i="256"/>
  <c r="Y6" i="256"/>
  <c r="Z5" i="255"/>
  <c r="Y6" i="255"/>
  <c r="Z5" i="276"/>
  <c r="Y6" i="276"/>
  <c r="Z5" i="260"/>
  <c r="Y6" i="260"/>
  <c r="Z5" i="250"/>
  <c r="Y6" i="250"/>
  <c r="Y5" i="249"/>
  <c r="X6" i="249"/>
  <c r="Z6" i="316" l="1"/>
  <c r="AA5" i="316"/>
  <c r="Z6" i="315"/>
  <c r="AA5" i="315"/>
  <c r="Z6" i="314"/>
  <c r="AA5" i="314"/>
  <c r="Z6" i="313"/>
  <c r="AA5" i="313"/>
  <c r="Z6" i="312"/>
  <c r="AA5" i="312"/>
  <c r="Y6" i="311"/>
  <c r="Z5" i="311"/>
  <c r="Z6" i="310"/>
  <c r="AA5" i="310"/>
  <c r="Z6" i="309"/>
  <c r="AA5" i="309"/>
  <c r="Z6" i="308"/>
  <c r="AA5" i="308"/>
  <c r="Y6" i="307"/>
  <c r="Z5" i="307"/>
  <c r="Y6" i="306"/>
  <c r="Z5" i="306"/>
  <c r="Z6" i="305"/>
  <c r="AA5" i="305"/>
  <c r="Y6" i="304"/>
  <c r="Z5" i="304"/>
  <c r="Z6" i="303"/>
  <c r="AA5" i="303"/>
  <c r="Z6" i="302"/>
  <c r="AA5" i="302"/>
  <c r="Y6" i="301"/>
  <c r="Z5" i="301"/>
  <c r="Z6" i="300"/>
  <c r="AA5" i="300"/>
  <c r="Z6" i="299"/>
  <c r="AA5" i="299"/>
  <c r="Y6" i="298"/>
  <c r="Z5" i="298"/>
  <c r="Z6" i="297"/>
  <c r="AA5" i="297"/>
  <c r="Z6" i="296"/>
  <c r="AA5" i="296"/>
  <c r="Z6" i="295"/>
  <c r="AA5" i="295"/>
  <c r="Z6" i="294"/>
  <c r="AA5" i="294"/>
  <c r="Y6" i="293"/>
  <c r="Z5" i="293"/>
  <c r="Z6" i="292"/>
  <c r="AA5" i="292"/>
  <c r="Y6" i="290"/>
  <c r="Z5" i="290"/>
  <c r="Z6" i="289"/>
  <c r="AA5" i="289"/>
  <c r="Z6" i="288"/>
  <c r="AA5" i="288"/>
  <c r="Z6" i="287"/>
  <c r="AA5" i="287"/>
  <c r="Z6" i="286"/>
  <c r="AA5" i="286"/>
  <c r="Y6" i="285"/>
  <c r="Z5" i="285"/>
  <c r="Y6" i="284"/>
  <c r="Z5" i="284"/>
  <c r="Y6" i="283"/>
  <c r="Z5" i="283"/>
  <c r="Y6" i="282"/>
  <c r="Z5" i="282"/>
  <c r="Z6" i="281"/>
  <c r="AA5" i="281"/>
  <c r="Z6" i="280"/>
  <c r="AA5" i="280"/>
  <c r="Z6" i="279"/>
  <c r="AA5" i="279"/>
  <c r="Z6" i="275"/>
  <c r="AA5" i="275"/>
  <c r="Z6" i="278"/>
  <c r="AA5" i="278"/>
  <c r="Z6" i="273"/>
  <c r="AA5" i="273"/>
  <c r="Y6" i="271"/>
  <c r="Z5" i="271"/>
  <c r="Y6" i="270"/>
  <c r="Z5" i="270"/>
  <c r="Z6" i="269"/>
  <c r="AA5" i="269"/>
  <c r="Z6" i="268"/>
  <c r="AA5" i="268"/>
  <c r="Z6" i="267"/>
  <c r="AA5" i="267"/>
  <c r="Z6" i="266"/>
  <c r="AA5" i="266"/>
  <c r="Y6" i="265"/>
  <c r="Z5" i="265"/>
  <c r="Z6" i="277"/>
  <c r="AA5" i="277"/>
  <c r="Y6" i="257"/>
  <c r="Z5" i="257"/>
  <c r="Z6" i="256"/>
  <c r="AA5" i="256"/>
  <c r="Z6" i="255"/>
  <c r="AA5" i="255"/>
  <c r="Z6" i="276"/>
  <c r="AA5" i="276"/>
  <c r="Z6" i="260"/>
  <c r="AA5" i="260"/>
  <c r="Z6" i="250"/>
  <c r="AA5" i="250"/>
  <c r="Z5" i="249"/>
  <c r="Y6" i="249"/>
  <c r="AA6" i="316" l="1"/>
  <c r="AB5" i="316"/>
  <c r="AA6" i="315"/>
  <c r="AB5" i="315"/>
  <c r="AA6" i="314"/>
  <c r="AB5" i="314"/>
  <c r="AA6" i="313"/>
  <c r="AB5" i="313"/>
  <c r="AA6" i="312"/>
  <c r="AB5" i="312"/>
  <c r="AA5" i="311"/>
  <c r="Z6" i="311"/>
  <c r="AA6" i="310"/>
  <c r="AB5" i="310"/>
  <c r="AA6" i="309"/>
  <c r="AB5" i="309"/>
  <c r="AA6" i="308"/>
  <c r="AB5" i="308"/>
  <c r="AA5" i="307"/>
  <c r="Z6" i="307"/>
  <c r="AA5" i="306"/>
  <c r="Z6" i="306"/>
  <c r="AA6" i="305"/>
  <c r="AB5" i="305"/>
  <c r="AA5" i="304"/>
  <c r="Z6" i="304"/>
  <c r="AB5" i="303"/>
  <c r="AA6" i="303"/>
  <c r="AA6" i="302"/>
  <c r="AB5" i="302"/>
  <c r="Z6" i="301"/>
  <c r="AA5" i="301"/>
  <c r="AA6" i="300"/>
  <c r="AB5" i="300"/>
  <c r="AA6" i="299"/>
  <c r="AB5" i="299"/>
  <c r="Z6" i="298"/>
  <c r="AA5" i="298"/>
  <c r="AA6" i="297"/>
  <c r="AB5" i="297"/>
  <c r="AA6" i="296"/>
  <c r="AB5" i="296"/>
  <c r="AA6" i="295"/>
  <c r="AB5" i="295"/>
  <c r="AA6" i="294"/>
  <c r="AB5" i="294"/>
  <c r="Z6" i="293"/>
  <c r="AA5" i="293"/>
  <c r="AA6" i="292"/>
  <c r="AB5" i="292"/>
  <c r="Z6" i="290"/>
  <c r="AA5" i="290"/>
  <c r="AB5" i="289"/>
  <c r="AA6" i="289"/>
  <c r="AA6" i="288"/>
  <c r="AB5" i="288"/>
  <c r="AA6" i="287"/>
  <c r="AB5" i="287"/>
  <c r="AA6" i="286"/>
  <c r="AB5" i="286"/>
  <c r="AA5" i="285"/>
  <c r="Z6" i="285"/>
  <c r="Z6" i="284"/>
  <c r="AA5" i="284"/>
  <c r="AA5" i="283"/>
  <c r="Z6" i="283"/>
  <c r="Z6" i="282"/>
  <c r="AA5" i="282"/>
  <c r="AA6" i="281"/>
  <c r="AB5" i="281"/>
  <c r="AA6" i="280"/>
  <c r="AB5" i="280"/>
  <c r="AA6" i="279"/>
  <c r="AB5" i="279"/>
  <c r="AB5" i="275"/>
  <c r="AA6" i="275"/>
  <c r="AA6" i="278"/>
  <c r="AB5" i="278"/>
  <c r="AB5" i="273"/>
  <c r="AA6" i="273"/>
  <c r="AA5" i="271"/>
  <c r="Z6" i="271"/>
  <c r="Z6" i="270"/>
  <c r="AA5" i="270"/>
  <c r="AA6" i="269"/>
  <c r="AB5" i="269"/>
  <c r="AB5" i="268"/>
  <c r="AA6" i="268"/>
  <c r="AA6" i="267"/>
  <c r="AB5" i="267"/>
  <c r="AA6" i="266"/>
  <c r="AB5" i="266"/>
  <c r="Z6" i="265"/>
  <c r="AA5" i="265"/>
  <c r="AA6" i="277"/>
  <c r="AB5" i="277"/>
  <c r="AA5" i="257"/>
  <c r="Z6" i="257"/>
  <c r="AA6" i="256"/>
  <c r="AB5" i="256"/>
  <c r="AA6" i="255"/>
  <c r="AB5" i="255"/>
  <c r="AA6" i="276"/>
  <c r="AB5" i="276"/>
  <c r="AB5" i="260"/>
  <c r="AA6" i="260"/>
  <c r="AA6" i="250"/>
  <c r="AB5" i="250"/>
  <c r="AA5" i="249"/>
  <c r="Z6" i="249"/>
  <c r="AC5" i="316" l="1"/>
  <c r="AB6" i="316"/>
  <c r="AC5" i="315"/>
  <c r="AB6" i="315"/>
  <c r="AC5" i="314"/>
  <c r="AB6" i="314"/>
  <c r="AC5" i="313"/>
  <c r="AB6" i="313"/>
  <c r="AC5" i="312"/>
  <c r="AB6" i="312"/>
  <c r="AB5" i="311"/>
  <c r="AA6" i="311"/>
  <c r="AC5" i="310"/>
  <c r="AB6" i="310"/>
  <c r="AC5" i="309"/>
  <c r="AB6" i="309"/>
  <c r="AC5" i="308"/>
  <c r="AB6" i="308"/>
  <c r="AB5" i="307"/>
  <c r="AA6" i="307"/>
  <c r="AB5" i="306"/>
  <c r="AA6" i="306"/>
  <c r="AC5" i="305"/>
  <c r="AB6" i="305"/>
  <c r="AB5" i="304"/>
  <c r="AA6" i="304"/>
  <c r="AC5" i="303"/>
  <c r="AB6" i="303"/>
  <c r="AC5" i="302"/>
  <c r="AB6" i="302"/>
  <c r="AB5" i="301"/>
  <c r="AA6" i="301"/>
  <c r="AC5" i="300"/>
  <c r="AB6" i="300"/>
  <c r="AC5" i="299"/>
  <c r="AB6" i="299"/>
  <c r="AB5" i="298"/>
  <c r="AA6" i="298"/>
  <c r="AC5" i="297"/>
  <c r="AB6" i="297"/>
  <c r="AC5" i="296"/>
  <c r="AB6" i="296"/>
  <c r="AC5" i="295"/>
  <c r="AB6" i="295"/>
  <c r="AC5" i="294"/>
  <c r="AB6" i="294"/>
  <c r="AB5" i="293"/>
  <c r="AA6" i="293"/>
  <c r="AC5" i="292"/>
  <c r="AB6" i="292"/>
  <c r="AB5" i="290"/>
  <c r="AA6" i="290"/>
  <c r="AC5" i="289"/>
  <c r="AB6" i="289"/>
  <c r="AC5" i="288"/>
  <c r="AB6" i="288"/>
  <c r="AC5" i="287"/>
  <c r="AB6" i="287"/>
  <c r="AC5" i="286"/>
  <c r="AB6" i="286"/>
  <c r="AB5" i="285"/>
  <c r="AA6" i="285"/>
  <c r="AB5" i="284"/>
  <c r="AA6" i="284"/>
  <c r="AB5" i="283"/>
  <c r="AA6" i="283"/>
  <c r="AB5" i="282"/>
  <c r="AA6" i="282"/>
  <c r="AC5" i="281"/>
  <c r="AB6" i="281"/>
  <c r="AC5" i="280"/>
  <c r="AB6" i="280"/>
  <c r="AC5" i="279"/>
  <c r="AB6" i="279"/>
  <c r="AC5" i="275"/>
  <c r="AB6" i="275"/>
  <c r="AC5" i="278"/>
  <c r="AB6" i="278"/>
  <c r="AC5" i="273"/>
  <c r="AB6" i="273"/>
  <c r="AB5" i="271"/>
  <c r="AA6" i="271"/>
  <c r="AB5" i="270"/>
  <c r="AA6" i="270"/>
  <c r="AC5" i="269"/>
  <c r="AB6" i="269"/>
  <c r="AC5" i="268"/>
  <c r="AB6" i="268"/>
  <c r="AC5" i="267"/>
  <c r="AB6" i="267"/>
  <c r="AC5" i="266"/>
  <c r="AB6" i="266"/>
  <c r="AB5" i="265"/>
  <c r="AA6" i="265"/>
  <c r="AC5" i="277"/>
  <c r="AB6" i="277"/>
  <c r="AB5" i="257"/>
  <c r="AA6" i="257"/>
  <c r="AC5" i="256"/>
  <c r="AB6" i="256"/>
  <c r="AC5" i="255"/>
  <c r="AB6" i="255"/>
  <c r="AC5" i="276"/>
  <c r="AB6" i="276"/>
  <c r="AC5" i="260"/>
  <c r="AB6" i="260"/>
  <c r="AC5" i="250"/>
  <c r="AB6" i="250"/>
  <c r="AB5" i="249"/>
  <c r="AA6" i="249"/>
  <c r="AC6" i="316" l="1"/>
  <c r="AD5" i="316"/>
  <c r="AC6" i="315"/>
  <c r="AD5" i="315"/>
  <c r="AC6" i="314"/>
  <c r="AD5" i="314"/>
  <c r="AD5" i="313"/>
  <c r="AC6" i="313"/>
  <c r="AD5" i="312"/>
  <c r="AC6" i="312"/>
  <c r="AC5" i="311"/>
  <c r="AB6" i="311"/>
  <c r="AC6" i="310"/>
  <c r="AD5" i="310"/>
  <c r="AC6" i="309"/>
  <c r="AD5" i="309"/>
  <c r="AD5" i="308"/>
  <c r="AC6" i="308"/>
  <c r="AB6" i="307"/>
  <c r="AC5" i="307"/>
  <c r="AC5" i="306"/>
  <c r="AB6" i="306"/>
  <c r="AC6" i="305"/>
  <c r="AD5" i="305"/>
  <c r="AC5" i="304"/>
  <c r="AB6" i="304"/>
  <c r="AC6" i="303"/>
  <c r="AD5" i="303"/>
  <c r="AC6" i="302"/>
  <c r="AD5" i="302"/>
  <c r="AC5" i="301"/>
  <c r="AB6" i="301"/>
  <c r="AC6" i="300"/>
  <c r="AD5" i="300"/>
  <c r="AC6" i="299"/>
  <c r="AD5" i="299"/>
  <c r="AB6" i="298"/>
  <c r="AC5" i="298"/>
  <c r="AC6" i="297"/>
  <c r="AD5" i="297"/>
  <c r="AC6" i="296"/>
  <c r="AD5" i="296"/>
  <c r="AC6" i="295"/>
  <c r="AD5" i="295"/>
  <c r="AD5" i="294"/>
  <c r="AC6" i="294"/>
  <c r="AC5" i="293"/>
  <c r="AB6" i="293"/>
  <c r="AC6" i="292"/>
  <c r="AD5" i="292"/>
  <c r="AB6" i="290"/>
  <c r="AC5" i="290"/>
  <c r="AD5" i="289"/>
  <c r="AC6" i="289"/>
  <c r="AC6" i="288"/>
  <c r="AD5" i="288"/>
  <c r="AC6" i="287"/>
  <c r="AD5" i="287"/>
  <c r="AD5" i="286"/>
  <c r="AC6" i="286"/>
  <c r="AC5" i="285"/>
  <c r="AB6" i="285"/>
  <c r="AB6" i="284"/>
  <c r="AC5" i="284"/>
  <c r="AC5" i="283"/>
  <c r="AB6" i="283"/>
  <c r="AB6" i="282"/>
  <c r="AC5" i="282"/>
  <c r="AC6" i="281"/>
  <c r="AD5" i="281"/>
  <c r="AD5" i="280"/>
  <c r="AC6" i="280"/>
  <c r="AD5" i="279"/>
  <c r="AC6" i="279"/>
  <c r="AD5" i="275"/>
  <c r="AC6" i="275"/>
  <c r="AC6" i="278"/>
  <c r="AD5" i="278"/>
  <c r="AD5" i="273"/>
  <c r="AC6" i="273"/>
  <c r="AC5" i="271"/>
  <c r="AB6" i="271"/>
  <c r="AB6" i="270"/>
  <c r="AC5" i="270"/>
  <c r="AD5" i="269"/>
  <c r="AC6" i="269"/>
  <c r="AD5" i="268"/>
  <c r="AC6" i="268"/>
  <c r="AD5" i="267"/>
  <c r="AC6" i="267"/>
  <c r="AD5" i="266"/>
  <c r="AC6" i="266"/>
  <c r="AC5" i="265"/>
  <c r="AB6" i="265"/>
  <c r="AD5" i="277"/>
  <c r="AC6" i="277"/>
  <c r="AC5" i="257"/>
  <c r="AB6" i="257"/>
  <c r="AD5" i="256"/>
  <c r="AC6" i="256"/>
  <c r="AD5" i="255"/>
  <c r="AC6" i="255"/>
  <c r="AD5" i="276"/>
  <c r="AC6" i="276"/>
  <c r="AD5" i="260"/>
  <c r="AC6" i="260"/>
  <c r="AD5" i="250"/>
  <c r="AC6" i="250"/>
  <c r="AC5" i="249"/>
  <c r="AB6" i="249"/>
  <c r="AD6" i="316" l="1"/>
  <c r="AE5" i="316"/>
  <c r="AD6" i="315"/>
  <c r="AE5" i="315"/>
  <c r="AD6" i="314"/>
  <c r="AE5" i="314"/>
  <c r="AD6" i="313"/>
  <c r="AE5" i="313"/>
  <c r="AD6" i="312"/>
  <c r="AE5" i="312"/>
  <c r="AC6" i="311"/>
  <c r="AD5" i="311"/>
  <c r="AD6" i="310"/>
  <c r="AE5" i="310"/>
  <c r="AD6" i="309"/>
  <c r="AE5" i="309"/>
  <c r="AE5" i="308"/>
  <c r="AD6" i="308"/>
  <c r="AC6" i="307"/>
  <c r="AD5" i="307"/>
  <c r="AC6" i="306"/>
  <c r="AD5" i="306"/>
  <c r="AD6" i="305"/>
  <c r="AE5" i="305"/>
  <c r="AC6" i="304"/>
  <c r="AD5" i="304"/>
  <c r="AD6" i="303"/>
  <c r="AE5" i="303"/>
  <c r="AD6" i="302"/>
  <c r="AE5" i="302"/>
  <c r="AC6" i="301"/>
  <c r="AD5" i="301"/>
  <c r="AD6" i="300"/>
  <c r="AE5" i="300"/>
  <c r="AD6" i="299"/>
  <c r="AE5" i="299"/>
  <c r="AC6" i="298"/>
  <c r="AD5" i="298"/>
  <c r="AD6" i="297"/>
  <c r="AE5" i="297"/>
  <c r="AD6" i="296"/>
  <c r="AE5" i="296"/>
  <c r="AD6" i="295"/>
  <c r="AE5" i="295"/>
  <c r="AD6" i="294"/>
  <c r="AE5" i="294"/>
  <c r="AC6" i="293"/>
  <c r="AD5" i="293"/>
  <c r="AD6" i="292"/>
  <c r="AE5" i="292"/>
  <c r="AC6" i="290"/>
  <c r="AD5" i="290"/>
  <c r="AD6" i="289"/>
  <c r="AE5" i="289"/>
  <c r="AD6" i="288"/>
  <c r="AE5" i="288"/>
  <c r="AD6" i="287"/>
  <c r="AE5" i="287"/>
  <c r="AD6" i="286"/>
  <c r="AE5" i="286"/>
  <c r="AC6" i="285"/>
  <c r="AD5" i="285"/>
  <c r="AC6" i="284"/>
  <c r="AD5" i="284"/>
  <c r="AC6" i="283"/>
  <c r="AD5" i="283"/>
  <c r="AC6" i="282"/>
  <c r="AD5" i="282"/>
  <c r="AD6" i="281"/>
  <c r="AE5" i="281"/>
  <c r="AD6" i="280"/>
  <c r="AE5" i="280"/>
  <c r="AE5" i="279"/>
  <c r="AD6" i="279"/>
  <c r="AD6" i="275"/>
  <c r="AE5" i="275"/>
  <c r="AD6" i="278"/>
  <c r="AE5" i="278"/>
  <c r="AD6" i="273"/>
  <c r="AE5" i="273"/>
  <c r="AC6" i="271"/>
  <c r="AD5" i="271"/>
  <c r="AC6" i="270"/>
  <c r="AD5" i="270"/>
  <c r="AD6" i="269"/>
  <c r="AE5" i="269"/>
  <c r="AD6" i="268"/>
  <c r="AE5" i="268"/>
  <c r="AD6" i="267"/>
  <c r="AE5" i="267"/>
  <c r="AD6" i="266"/>
  <c r="AE5" i="266"/>
  <c r="AC6" i="265"/>
  <c r="AD5" i="265"/>
  <c r="AD6" i="277"/>
  <c r="AE5" i="277"/>
  <c r="AC6" i="257"/>
  <c r="AD5" i="257"/>
  <c r="AD6" i="256"/>
  <c r="AE5" i="256"/>
  <c r="AD6" i="255"/>
  <c r="AE5" i="255"/>
  <c r="AD6" i="276"/>
  <c r="AE5" i="276"/>
  <c r="AD6" i="260"/>
  <c r="AE5" i="260"/>
  <c r="AD6" i="250"/>
  <c r="AE5" i="250"/>
  <c r="AD5" i="249"/>
  <c r="AC6" i="249"/>
  <c r="AE6" i="316" l="1"/>
  <c r="AF5" i="316"/>
  <c r="AE6" i="315"/>
  <c r="AF5" i="315"/>
  <c r="AE6" i="314"/>
  <c r="AF5" i="314"/>
  <c r="AE6" i="313"/>
  <c r="AF5" i="313"/>
  <c r="AE6" i="312"/>
  <c r="AF5" i="312"/>
  <c r="AD6" i="311"/>
  <c r="AE5" i="311"/>
  <c r="AE6" i="310"/>
  <c r="AF5" i="310"/>
  <c r="AE6" i="309"/>
  <c r="AF5" i="309"/>
  <c r="AE6" i="308"/>
  <c r="AF5" i="308"/>
  <c r="AE5" i="307"/>
  <c r="AD6" i="307"/>
  <c r="AE5" i="306"/>
  <c r="AD6" i="306"/>
  <c r="AE6" i="305"/>
  <c r="AF5" i="305"/>
  <c r="AD6" i="304"/>
  <c r="AE5" i="304"/>
  <c r="AF5" i="303"/>
  <c r="AE6" i="303"/>
  <c r="AE6" i="302"/>
  <c r="AF5" i="302"/>
  <c r="AE5" i="301"/>
  <c r="AD6" i="301"/>
  <c r="AE6" i="300"/>
  <c r="AF5" i="300"/>
  <c r="AE6" i="299"/>
  <c r="AF5" i="299"/>
  <c r="AE5" i="298"/>
  <c r="AD6" i="298"/>
  <c r="AE6" i="297"/>
  <c r="AF5" i="297"/>
  <c r="AE6" i="296"/>
  <c r="AF5" i="296"/>
  <c r="AE6" i="295"/>
  <c r="AF5" i="295"/>
  <c r="AE6" i="294"/>
  <c r="AF5" i="294"/>
  <c r="AD6" i="293"/>
  <c r="AE5" i="293"/>
  <c r="AE6" i="292"/>
  <c r="AF5" i="292"/>
  <c r="AD6" i="290"/>
  <c r="AE5" i="290"/>
  <c r="AF5" i="289"/>
  <c r="AE6" i="289"/>
  <c r="AE6" i="288"/>
  <c r="AF5" i="288"/>
  <c r="AE6" i="287"/>
  <c r="AF5" i="287"/>
  <c r="AE6" i="286"/>
  <c r="AF5" i="286"/>
  <c r="AE5" i="285"/>
  <c r="AD6" i="285"/>
  <c r="AE5" i="284"/>
  <c r="AD6" i="284"/>
  <c r="AD6" i="283"/>
  <c r="AE5" i="283"/>
  <c r="AD6" i="282"/>
  <c r="AE5" i="282"/>
  <c r="AE6" i="281"/>
  <c r="AF5" i="281"/>
  <c r="AE6" i="280"/>
  <c r="AF5" i="280"/>
  <c r="AE6" i="279"/>
  <c r="AF5" i="279"/>
  <c r="AF5" i="275"/>
  <c r="AE6" i="275"/>
  <c r="AE6" i="278"/>
  <c r="AF5" i="278"/>
  <c r="AE6" i="273"/>
  <c r="AF5" i="273"/>
  <c r="AD6" i="271"/>
  <c r="AE5" i="271"/>
  <c r="AD6" i="270"/>
  <c r="AE5" i="270"/>
  <c r="AE6" i="269"/>
  <c r="AF5" i="269"/>
  <c r="AE6" i="268"/>
  <c r="AF5" i="268"/>
  <c r="AE6" i="267"/>
  <c r="AF5" i="267"/>
  <c r="AE6" i="266"/>
  <c r="AF5" i="266"/>
  <c r="AE5" i="265"/>
  <c r="AD6" i="265"/>
  <c r="AE6" i="277"/>
  <c r="AF5" i="277"/>
  <c r="AE5" i="257"/>
  <c r="AD6" i="257"/>
  <c r="AE6" i="256"/>
  <c r="AF5" i="256"/>
  <c r="AE6" i="255"/>
  <c r="AF5" i="255"/>
  <c r="AE6" i="276"/>
  <c r="AF5" i="276"/>
  <c r="AF5" i="260"/>
  <c r="AE6" i="260"/>
  <c r="AE6" i="250"/>
  <c r="AF5" i="250"/>
  <c r="AE5" i="249"/>
  <c r="AD6" i="249"/>
  <c r="AG5" i="316" l="1"/>
  <c r="AF6" i="316"/>
  <c r="AG5" i="315"/>
  <c r="AF6" i="315"/>
  <c r="AG5" i="314"/>
  <c r="AF6" i="314"/>
  <c r="AG5" i="313"/>
  <c r="AF6" i="313"/>
  <c r="AG5" i="312"/>
  <c r="AF6" i="312"/>
  <c r="AF5" i="311"/>
  <c r="AE6" i="311"/>
  <c r="AG5" i="310"/>
  <c r="AF6" i="310"/>
  <c r="AG5" i="309"/>
  <c r="AF6" i="309"/>
  <c r="AG5" i="308"/>
  <c r="AF6" i="308"/>
  <c r="AF5" i="307"/>
  <c r="AE6" i="307"/>
  <c r="AF5" i="306"/>
  <c r="AE6" i="306"/>
  <c r="AG5" i="305"/>
  <c r="AF6" i="305"/>
  <c r="AF5" i="304"/>
  <c r="AE6" i="304"/>
  <c r="AG5" i="303"/>
  <c r="AF6" i="303"/>
  <c r="AG5" i="302"/>
  <c r="AF6" i="302"/>
  <c r="AF5" i="301"/>
  <c r="AE6" i="301"/>
  <c r="AG5" i="300"/>
  <c r="AF6" i="300"/>
  <c r="AG5" i="299"/>
  <c r="AF6" i="299"/>
  <c r="AF5" i="298"/>
  <c r="AE6" i="298"/>
  <c r="AG5" i="297"/>
  <c r="AF6" i="297"/>
  <c r="AG5" i="296"/>
  <c r="AF6" i="296"/>
  <c r="AG5" i="295"/>
  <c r="AF6" i="295"/>
  <c r="AG5" i="294"/>
  <c r="AF6" i="294"/>
  <c r="AF5" i="293"/>
  <c r="AE6" i="293"/>
  <c r="AG5" i="292"/>
  <c r="AF6" i="292"/>
  <c r="AF5" i="290"/>
  <c r="AE6" i="290"/>
  <c r="AG5" i="289"/>
  <c r="AF6" i="289"/>
  <c r="AG5" i="288"/>
  <c r="AF6" i="288"/>
  <c r="AG5" i="287"/>
  <c r="AF6" i="287"/>
  <c r="AG5" i="286"/>
  <c r="AF6" i="286"/>
  <c r="AF5" i="285"/>
  <c r="AE6" i="285"/>
  <c r="AF5" i="284"/>
  <c r="AE6" i="284"/>
  <c r="AF5" i="283"/>
  <c r="AE6" i="283"/>
  <c r="AF5" i="282"/>
  <c r="AE6" i="282"/>
  <c r="AG5" i="281"/>
  <c r="AF6" i="281"/>
  <c r="AG5" i="280"/>
  <c r="AF6" i="280"/>
  <c r="AG5" i="279"/>
  <c r="AF6" i="279"/>
  <c r="AG5" i="275"/>
  <c r="AF6" i="275"/>
  <c r="AG5" i="278"/>
  <c r="AF6" i="278"/>
  <c r="AG5" i="273"/>
  <c r="AF6" i="273"/>
  <c r="AF5" i="271"/>
  <c r="AE6" i="271"/>
  <c r="AF5" i="270"/>
  <c r="AE6" i="270"/>
  <c r="AG5" i="269"/>
  <c r="AF6" i="269"/>
  <c r="AG5" i="268"/>
  <c r="AF6" i="268"/>
  <c r="AG5" i="267"/>
  <c r="AF6" i="267"/>
  <c r="AG5" i="266"/>
  <c r="AF6" i="266"/>
  <c r="AF5" i="265"/>
  <c r="AE6" i="265"/>
  <c r="AG5" i="277"/>
  <c r="AF6" i="277"/>
  <c r="AF5" i="257"/>
  <c r="AE6" i="257"/>
  <c r="AG5" i="256"/>
  <c r="AF6" i="256"/>
  <c r="AG5" i="255"/>
  <c r="AF6" i="255"/>
  <c r="AG5" i="276"/>
  <c r="AF6" i="276"/>
  <c r="AG5" i="260"/>
  <c r="AF6" i="260"/>
  <c r="AG5" i="250"/>
  <c r="AF6" i="250"/>
  <c r="AF5" i="249"/>
  <c r="AE6" i="249"/>
  <c r="AG6" i="316" l="1"/>
  <c r="AH5" i="316"/>
  <c r="AG6" i="315"/>
  <c r="AH5" i="315"/>
  <c r="AG6" i="314"/>
  <c r="AH5" i="314"/>
  <c r="AH5" i="313"/>
  <c r="AG6" i="313"/>
  <c r="AH5" i="312"/>
  <c r="AG6" i="312"/>
  <c r="AF6" i="311"/>
  <c r="AG5" i="311"/>
  <c r="AG6" i="310"/>
  <c r="AH5" i="310"/>
  <c r="AG6" i="309"/>
  <c r="AH5" i="309"/>
  <c r="AH5" i="308"/>
  <c r="AG6" i="308"/>
  <c r="AF6" i="307"/>
  <c r="AG5" i="307"/>
  <c r="AF6" i="306"/>
  <c r="AG5" i="306"/>
  <c r="AG6" i="305"/>
  <c r="AH5" i="305"/>
  <c r="AF6" i="304"/>
  <c r="AG5" i="304"/>
  <c r="AG6" i="303"/>
  <c r="AH5" i="303"/>
  <c r="AG6" i="302"/>
  <c r="AH5" i="302"/>
  <c r="AF6" i="301"/>
  <c r="AG5" i="301"/>
  <c r="AG6" i="300"/>
  <c r="AH5" i="300"/>
  <c r="AG6" i="299"/>
  <c r="AH5" i="299"/>
  <c r="AG5" i="298"/>
  <c r="AF6" i="298"/>
  <c r="AG6" i="297"/>
  <c r="AH5" i="297"/>
  <c r="AG6" i="296"/>
  <c r="AH5" i="296"/>
  <c r="AG6" i="295"/>
  <c r="AH5" i="295"/>
  <c r="AH5" i="294"/>
  <c r="AG6" i="294"/>
  <c r="AG5" i="293"/>
  <c r="AF6" i="293"/>
  <c r="AG6" i="292"/>
  <c r="AH5" i="292"/>
  <c r="AG5" i="290"/>
  <c r="AF6" i="290"/>
  <c r="AH5" i="289"/>
  <c r="AG6" i="289"/>
  <c r="AG6" i="288"/>
  <c r="AH5" i="288"/>
  <c r="AG6" i="287"/>
  <c r="AH5" i="287"/>
  <c r="AG6" i="286"/>
  <c r="AH5" i="286"/>
  <c r="AF6" i="285"/>
  <c r="AG5" i="285"/>
  <c r="AG5" i="284"/>
  <c r="AF6" i="284"/>
  <c r="AF6" i="283"/>
  <c r="AG5" i="283"/>
  <c r="AG5" i="282"/>
  <c r="AF6" i="282"/>
  <c r="AH5" i="281"/>
  <c r="AG6" i="281"/>
  <c r="AH5" i="280"/>
  <c r="AG6" i="280"/>
  <c r="AH5" i="279"/>
  <c r="AG6" i="279"/>
  <c r="AH5" i="275"/>
  <c r="AG6" i="275"/>
  <c r="AH5" i="278"/>
  <c r="AG6" i="278"/>
  <c r="AH5" i="273"/>
  <c r="AG6" i="273"/>
  <c r="AF6" i="271"/>
  <c r="AG5" i="271"/>
  <c r="AG5" i="270"/>
  <c r="AF6" i="270"/>
  <c r="AH5" i="269"/>
  <c r="AG6" i="269"/>
  <c r="AH5" i="268"/>
  <c r="AG6" i="268"/>
  <c r="AH5" i="267"/>
  <c r="AG6" i="267"/>
  <c r="AH5" i="266"/>
  <c r="AG6" i="266"/>
  <c r="AF6" i="265"/>
  <c r="AG5" i="265"/>
  <c r="AH5" i="277"/>
  <c r="AG6" i="277"/>
  <c r="AF6" i="257"/>
  <c r="AG5" i="257"/>
  <c r="AH5" i="256"/>
  <c r="AG6" i="256"/>
  <c r="AH5" i="255"/>
  <c r="AG6" i="255"/>
  <c r="AH5" i="276"/>
  <c r="AG6" i="276"/>
  <c r="AH5" i="260"/>
  <c r="AG6" i="260"/>
  <c r="AH5" i="250"/>
  <c r="AG6" i="250"/>
  <c r="AG5" i="249"/>
  <c r="AF6" i="249"/>
  <c r="W10" i="318" l="1"/>
  <c r="W20" i="320"/>
  <c r="W21" i="319"/>
  <c r="Y10" i="318"/>
  <c r="Y20" i="320"/>
  <c r="Y21" i="319"/>
  <c r="AH6" i="316"/>
  <c r="AI5" i="316"/>
  <c r="AI6" i="316" s="1"/>
  <c r="AH6" i="315"/>
  <c r="AI5" i="315"/>
  <c r="AI6" i="315" s="1"/>
  <c r="AH6" i="314"/>
  <c r="AI5" i="314"/>
  <c r="AI6" i="314" s="1"/>
  <c r="AH6" i="313"/>
  <c r="AI5" i="313"/>
  <c r="AI6" i="313" s="1"/>
  <c r="AI5" i="312"/>
  <c r="AI6" i="312" s="1"/>
  <c r="AH6" i="312"/>
  <c r="AG6" i="311"/>
  <c r="AH5" i="311"/>
  <c r="AH6" i="310"/>
  <c r="AI5" i="310"/>
  <c r="AI6" i="310" s="1"/>
  <c r="AH6" i="309"/>
  <c r="AI5" i="309"/>
  <c r="AI6" i="309" s="1"/>
  <c r="AH6" i="308"/>
  <c r="AI5" i="308"/>
  <c r="AI6" i="308" s="1"/>
  <c r="AG6" i="307"/>
  <c r="AH5" i="307"/>
  <c r="AG6" i="306"/>
  <c r="AH5" i="306"/>
  <c r="AH6" i="305"/>
  <c r="AI5" i="305"/>
  <c r="AI6" i="305" s="1"/>
  <c r="AG6" i="304"/>
  <c r="AH5" i="304"/>
  <c r="AH6" i="303"/>
  <c r="AI5" i="303"/>
  <c r="AI6" i="303" s="1"/>
  <c r="AH6" i="302"/>
  <c r="AI5" i="302"/>
  <c r="AI6" i="302" s="1"/>
  <c r="AG6" i="301"/>
  <c r="AH5" i="301"/>
  <c r="AH6" i="300"/>
  <c r="AI5" i="300"/>
  <c r="AI6" i="300" s="1"/>
  <c r="AH6" i="299"/>
  <c r="AI5" i="299"/>
  <c r="AI6" i="299" s="1"/>
  <c r="AG6" i="298"/>
  <c r="AH5" i="298"/>
  <c r="AH6" i="297"/>
  <c r="AI5" i="297"/>
  <c r="AI6" i="297" s="1"/>
  <c r="AH6" i="296"/>
  <c r="AI5" i="296"/>
  <c r="AI6" i="296" s="1"/>
  <c r="AH6" i="295"/>
  <c r="AI5" i="295"/>
  <c r="AI6" i="295" s="1"/>
  <c r="AH6" i="294"/>
  <c r="AI5" i="294"/>
  <c r="AI6" i="294" s="1"/>
  <c r="AG6" i="293"/>
  <c r="AH5" i="293"/>
  <c r="AH6" i="292"/>
  <c r="AI5" i="292"/>
  <c r="AI6" i="292" s="1"/>
  <c r="AG6" i="290"/>
  <c r="AH5" i="290"/>
  <c r="AH6" i="289"/>
  <c r="AI5" i="289"/>
  <c r="AI6" i="289" s="1"/>
  <c r="AH6" i="288"/>
  <c r="AI5" i="288"/>
  <c r="AI6" i="288" s="1"/>
  <c r="AH6" i="287"/>
  <c r="AI5" i="287"/>
  <c r="AI6" i="287" s="1"/>
  <c r="AH6" i="286"/>
  <c r="AI5" i="286"/>
  <c r="AI6" i="286" s="1"/>
  <c r="AG6" i="285"/>
  <c r="AH5" i="285"/>
  <c r="AG6" i="284"/>
  <c r="AH5" i="284"/>
  <c r="AG6" i="283"/>
  <c r="AH5" i="283"/>
  <c r="AG6" i="282"/>
  <c r="AH5" i="282"/>
  <c r="AH6" i="281"/>
  <c r="AI5" i="281"/>
  <c r="AI6" i="281" s="1"/>
  <c r="AH6" i="280"/>
  <c r="AI5" i="280"/>
  <c r="AI6" i="280" s="1"/>
  <c r="AH6" i="279"/>
  <c r="AI5" i="279"/>
  <c r="AI6" i="279" s="1"/>
  <c r="AH6" i="275"/>
  <c r="AI5" i="275"/>
  <c r="AI6" i="275" s="1"/>
  <c r="AH6" i="278"/>
  <c r="AI5" i="278"/>
  <c r="AI6" i="278" s="1"/>
  <c r="AH6" i="273"/>
  <c r="AI5" i="273"/>
  <c r="AI6" i="273" s="1"/>
  <c r="AG6" i="271"/>
  <c r="AH5" i="271"/>
  <c r="AG6" i="270"/>
  <c r="AH5" i="270"/>
  <c r="AH6" i="269"/>
  <c r="AI5" i="269"/>
  <c r="AI6" i="269" s="1"/>
  <c r="AH6" i="268"/>
  <c r="AI5" i="268"/>
  <c r="AI6" i="268" s="1"/>
  <c r="AH6" i="267"/>
  <c r="AI5" i="267"/>
  <c r="AI6" i="267" s="1"/>
  <c r="AH6" i="266"/>
  <c r="AI5" i="266"/>
  <c r="AI6" i="266" s="1"/>
  <c r="AG6" i="265"/>
  <c r="AH5" i="265"/>
  <c r="AH6" i="277"/>
  <c r="AI5" i="277"/>
  <c r="AI6" i="277" s="1"/>
  <c r="AG6" i="257"/>
  <c r="AH5" i="257"/>
  <c r="AH6" i="256"/>
  <c r="AI5" i="256"/>
  <c r="AI6" i="256" s="1"/>
  <c r="AH6" i="255"/>
  <c r="AI5" i="255"/>
  <c r="AI6" i="255" s="1"/>
  <c r="AH6" i="276"/>
  <c r="AI5" i="276"/>
  <c r="AI6" i="276" s="1"/>
  <c r="AH6" i="260"/>
  <c r="AI5" i="260"/>
  <c r="AI6" i="260" s="1"/>
  <c r="AH6" i="250"/>
  <c r="AI5" i="250"/>
  <c r="AI6" i="250" s="1"/>
  <c r="AH5" i="249"/>
  <c r="AG6" i="249"/>
  <c r="X10" i="318" l="1"/>
  <c r="X20" i="320"/>
  <c r="X21" i="319"/>
  <c r="AI5" i="311"/>
  <c r="AI6" i="311" s="1"/>
  <c r="AH6" i="311"/>
  <c r="AI5" i="307"/>
  <c r="AI6" i="307" s="1"/>
  <c r="AH6" i="307"/>
  <c r="AH6" i="306"/>
  <c r="AI5" i="306"/>
  <c r="AI6" i="306" s="1"/>
  <c r="AI5" i="304"/>
  <c r="AI6" i="304" s="1"/>
  <c r="AH6" i="304"/>
  <c r="AH6" i="301"/>
  <c r="AI5" i="301"/>
  <c r="AI6" i="301" s="1"/>
  <c r="AH6" i="298"/>
  <c r="AI5" i="298"/>
  <c r="AI6" i="298" s="1"/>
  <c r="AH6" i="293"/>
  <c r="AI5" i="293"/>
  <c r="AI6" i="293" s="1"/>
  <c r="AI5" i="290"/>
  <c r="AI6" i="290" s="1"/>
  <c r="AH6" i="290"/>
  <c r="AH6" i="285"/>
  <c r="AI5" i="285"/>
  <c r="AI6" i="285" s="1"/>
  <c r="AH6" i="284"/>
  <c r="AI5" i="284"/>
  <c r="AI6" i="284" s="1"/>
  <c r="AI5" i="283"/>
  <c r="AI6" i="283" s="1"/>
  <c r="AH6" i="283"/>
  <c r="AI5" i="282"/>
  <c r="AI6" i="282" s="1"/>
  <c r="AH6" i="282"/>
  <c r="AI5" i="271"/>
  <c r="AI6" i="271" s="1"/>
  <c r="AH6" i="271"/>
  <c r="AI5" i="270"/>
  <c r="AI6" i="270" s="1"/>
  <c r="AH6" i="270"/>
  <c r="AH6" i="265"/>
  <c r="AI5" i="265"/>
  <c r="AI6" i="265" s="1"/>
  <c r="AH6" i="257"/>
  <c r="AI5" i="257"/>
  <c r="AI6" i="257" s="1"/>
  <c r="AI5" i="249"/>
  <c r="AI6" i="249" s="1"/>
  <c r="AH6" i="249"/>
  <c r="AL26" i="276"/>
  <c r="AK26" i="276"/>
  <c r="AJ26" i="276"/>
  <c r="Y7" i="318" l="1"/>
  <c r="Y17" i="320"/>
  <c r="Y18" i="319"/>
  <c r="W7" i="318"/>
  <c r="W17" i="320"/>
  <c r="W18" i="319"/>
  <c r="X7" i="318"/>
  <c r="X18" i="319"/>
  <c r="X17" i="320"/>
  <c r="AL40" i="256"/>
  <c r="Y8" i="318" l="1"/>
  <c r="Y19" i="319"/>
  <c r="Y18" i="320"/>
  <c r="AK40" i="256"/>
  <c r="AJ40" i="256"/>
  <c r="X8" i="318" l="1"/>
  <c r="X18" i="320"/>
  <c r="X19" i="319"/>
  <c r="W8" i="318"/>
  <c r="W18" i="320"/>
  <c r="W19" i="319"/>
  <c r="AL17" i="273"/>
  <c r="AL32" i="270"/>
  <c r="AL34" i="267"/>
  <c r="AJ29" i="269"/>
  <c r="AJ32" i="270"/>
  <c r="AJ34" i="267"/>
  <c r="AJ17" i="273"/>
  <c r="AJ32" i="266"/>
  <c r="AL32" i="266"/>
  <c r="AJ34" i="265"/>
  <c r="AL34" i="265"/>
  <c r="AJ24" i="271"/>
  <c r="AL24" i="271"/>
  <c r="AL34" i="268"/>
  <c r="AL29" i="269"/>
  <c r="AJ34" i="268"/>
  <c r="AK17" i="273"/>
  <c r="AK24" i="271"/>
  <c r="AK32" i="270"/>
  <c r="AK34" i="268"/>
  <c r="AK32" i="266"/>
  <c r="AK34" i="265"/>
  <c r="K10" i="318" l="1"/>
  <c r="W6" i="320"/>
  <c r="W7" i="319"/>
  <c r="L10" i="318"/>
  <c r="X6" i="320"/>
  <c r="X7" i="319"/>
  <c r="M10" i="318"/>
  <c r="Y6" i="320"/>
  <c r="Y7" i="319"/>
  <c r="L12" i="318"/>
  <c r="X9" i="319"/>
  <c r="X8" i="320"/>
  <c r="M12" i="318"/>
  <c r="Y8" i="320"/>
  <c r="Y9" i="319"/>
  <c r="K12" i="318"/>
  <c r="W9" i="319"/>
  <c r="W8" i="320"/>
  <c r="M16" i="318"/>
  <c r="Y13" i="319"/>
  <c r="Y12" i="320"/>
  <c r="K16" i="318"/>
  <c r="W12" i="320"/>
  <c r="W13" i="319"/>
  <c r="L16" i="318"/>
  <c r="X12" i="320"/>
  <c r="X13" i="319"/>
  <c r="L15" i="318"/>
  <c r="X11" i="320"/>
  <c r="X12" i="319"/>
  <c r="M15" i="318"/>
  <c r="Y11" i="320"/>
  <c r="Y12" i="319"/>
  <c r="K15" i="318"/>
  <c r="W12" i="319"/>
  <c r="W11" i="320"/>
  <c r="K11" i="318"/>
  <c r="W7" i="320"/>
  <c r="W8" i="319"/>
  <c r="M11" i="318"/>
  <c r="Y7" i="320"/>
  <c r="Y8" i="319"/>
  <c r="L9" i="318"/>
  <c r="X5" i="320"/>
  <c r="X6" i="319"/>
  <c r="K9" i="318"/>
  <c r="W6" i="319"/>
  <c r="W5" i="320"/>
  <c r="M9" i="318"/>
  <c r="Y6" i="319"/>
  <c r="Y5" i="320"/>
  <c r="L13" i="318"/>
  <c r="X9" i="320"/>
  <c r="X10" i="319"/>
  <c r="M13" i="318"/>
  <c r="Y9" i="320"/>
  <c r="Y10" i="319"/>
  <c r="K13" i="318"/>
  <c r="W9" i="320"/>
  <c r="W10" i="319"/>
  <c r="K14" i="318"/>
  <c r="W10" i="320"/>
  <c r="W11" i="319"/>
  <c r="M14" i="318"/>
  <c r="Y10" i="320"/>
  <c r="Y11" i="319"/>
  <c r="AK34" i="267"/>
  <c r="AK29" i="269"/>
  <c r="L11" i="318" l="1"/>
  <c r="X7" i="320"/>
  <c r="X8" i="319"/>
  <c r="L14" i="318"/>
  <c r="X10" i="320"/>
  <c r="X11" i="319"/>
  <c r="AL39" i="260"/>
  <c r="AJ39" i="260"/>
  <c r="AL34" i="257"/>
  <c r="AJ34" i="257"/>
  <c r="S18" i="318"/>
  <c r="AJ44" i="250"/>
  <c r="AJ30" i="255"/>
  <c r="AL30" i="255"/>
  <c r="Q18" i="318"/>
  <c r="R18" i="318"/>
  <c r="AK30" i="255"/>
  <c r="AL44" i="250"/>
  <c r="AK44" i="250"/>
  <c r="W9" i="318" l="1"/>
  <c r="W20" i="319"/>
  <c r="W19" i="320"/>
  <c r="Y9" i="318"/>
  <c r="Y20" i="319"/>
  <c r="Y19" i="320"/>
  <c r="R19" i="318"/>
  <c r="X14" i="320"/>
  <c r="X15" i="319"/>
  <c r="Q19" i="318"/>
  <c r="W14" i="320"/>
  <c r="W15" i="319"/>
  <c r="S19" i="318"/>
  <c r="Y15" i="319"/>
  <c r="Y14" i="320"/>
  <c r="W6" i="318"/>
  <c r="W16" i="320"/>
  <c r="W17" i="319"/>
  <c r="Y6" i="318"/>
  <c r="Y17" i="319"/>
  <c r="Y16" i="320"/>
  <c r="S20" i="318"/>
  <c r="Y15" i="320"/>
  <c r="Y16" i="319"/>
  <c r="Q20" i="318"/>
  <c r="W15" i="320"/>
  <c r="W16" i="319"/>
  <c r="R20" i="318"/>
  <c r="X15" i="320"/>
  <c r="X16" i="319"/>
  <c r="AK39" i="260"/>
  <c r="AK34" i="257"/>
  <c r="N22" i="318" l="1"/>
  <c r="X9" i="318"/>
  <c r="X19" i="320"/>
  <c r="X20" i="319"/>
  <c r="B25" i="318"/>
  <c r="N24" i="318"/>
  <c r="X6" i="318"/>
  <c r="X16" i="320"/>
  <c r="T23" i="320" s="1"/>
  <c r="X17" i="319"/>
  <c r="B27" i="318"/>
  <c r="T25" i="319"/>
  <c r="G25" i="319"/>
  <c r="T23" i="319"/>
  <c r="B23" i="319"/>
  <c r="P24" i="320"/>
  <c r="T24" i="320"/>
  <c r="X22" i="320"/>
  <c r="L22" i="320"/>
  <c r="O23" i="320" l="1"/>
  <c r="D24" i="319"/>
  <c r="T24" i="319"/>
  <c r="N23" i="318"/>
  <c r="B26" i="318"/>
</calcChain>
</file>

<file path=xl/comments1.xml><?xml version="1.0" encoding="utf-8"?>
<comments xmlns="http://schemas.openxmlformats.org/spreadsheetml/2006/main">
  <authors>
    <author>t</author>
  </authors>
  <commentList>
    <comment ref="P5" authorId="0">
      <text>
        <r>
          <rPr>
            <b/>
            <sz val="9"/>
            <color indexed="81"/>
            <rFont val="Tahoma"/>
            <charset val="1"/>
          </rPr>
          <t>t:</t>
        </r>
        <r>
          <rPr>
            <sz val="9"/>
            <color indexed="81"/>
            <rFont val="Tahoma"/>
            <charset val="1"/>
          </rPr>
          <t xml:space="preserve">
SÁNG V;0</t>
        </r>
      </text>
    </comment>
  </commentList>
</comments>
</file>

<file path=xl/comments10.xml><?xml version="1.0" encoding="utf-8"?>
<comments xmlns="http://schemas.openxmlformats.org/spreadsheetml/2006/main">
  <authors>
    <author>LSTC</author>
  </authors>
  <commentList>
    <comment ref="U15" authorId="0">
      <text>
        <r>
          <rPr>
            <b/>
            <sz val="9"/>
            <color indexed="81"/>
            <rFont val="Tahoma"/>
            <family val="2"/>
          </rPr>
          <t>LSTC:</t>
        </r>
        <r>
          <rPr>
            <sz val="9"/>
            <color indexed="81"/>
            <rFont val="Tahoma"/>
            <family val="2"/>
          </rPr>
          <t xml:space="preserve">
Trốn tiết 1-2</t>
        </r>
      </text>
    </comment>
  </commentList>
</comments>
</file>

<file path=xl/comments11.xml><?xml version="1.0" encoding="utf-8"?>
<comments xmlns="http://schemas.openxmlformats.org/spreadsheetml/2006/main">
  <authors>
    <author>LSTC</author>
    <author>anhtuan</author>
  </authors>
  <commentList>
    <comment ref="S5" authorId="0">
      <text>
        <r>
          <rPr>
            <b/>
            <sz val="9"/>
            <color indexed="81"/>
            <rFont val="Tahoma"/>
            <charset val="1"/>
          </rPr>
          <t>LSTC:</t>
        </r>
        <r>
          <rPr>
            <sz val="9"/>
            <color indexed="81"/>
            <rFont val="Tahoma"/>
            <charset val="1"/>
          </rPr>
          <t xml:space="preserve">
V:0</t>
        </r>
      </text>
    </comment>
    <comment ref="L9" authorId="1">
      <text>
        <r>
          <rPr>
            <b/>
            <sz val="9"/>
            <color indexed="81"/>
            <rFont val="Tahoma"/>
            <charset val="1"/>
          </rPr>
          <t>anhtuan:</t>
        </r>
        <r>
          <rPr>
            <sz val="9"/>
            <color indexed="81"/>
            <rFont val="Tahoma"/>
            <charset val="1"/>
          </rPr>
          <t xml:space="preserve">
3T SAU</t>
        </r>
      </text>
    </comment>
    <comment ref="L22" authorId="1">
      <text>
        <r>
          <rPr>
            <b/>
            <sz val="9"/>
            <color indexed="81"/>
            <rFont val="Tahoma"/>
            <charset val="1"/>
          </rPr>
          <t>anhtuan:</t>
        </r>
        <r>
          <rPr>
            <sz val="9"/>
            <color indexed="81"/>
            <rFont val="Tahoma"/>
            <charset val="1"/>
          </rPr>
          <t xml:space="preserve">
3T</t>
        </r>
      </text>
    </comment>
  </commentList>
</comments>
</file>

<file path=xl/comments12.xml><?xml version="1.0" encoding="utf-8"?>
<comments xmlns="http://schemas.openxmlformats.org/spreadsheetml/2006/main">
  <authors>
    <author>anhtuan</author>
    <author>LSTC</author>
  </authors>
  <commentList>
    <comment ref="M5" authorId="0">
      <text>
        <r>
          <rPr>
            <b/>
            <sz val="9"/>
            <color indexed="81"/>
            <rFont val="Tahoma"/>
            <charset val="1"/>
          </rPr>
          <t>anhtuan:</t>
        </r>
        <r>
          <rPr>
            <sz val="9"/>
            <color indexed="81"/>
            <rFont val="Tahoma"/>
            <charset val="1"/>
          </rPr>
          <t xml:space="preserve">
vắng 0</t>
        </r>
      </text>
    </comment>
    <comment ref="P5" authorId="1">
      <text>
        <r>
          <rPr>
            <b/>
            <sz val="9"/>
            <color indexed="81"/>
            <rFont val="Tahoma"/>
            <charset val="1"/>
          </rPr>
          <t>LSTC:</t>
        </r>
        <r>
          <rPr>
            <sz val="9"/>
            <color indexed="81"/>
            <rFont val="Tahoma"/>
            <charset val="1"/>
          </rPr>
          <t xml:space="preserve">
V:0</t>
        </r>
      </text>
    </comment>
  </commentList>
</comments>
</file>

<file path=xl/comments13.xml><?xml version="1.0" encoding="utf-8"?>
<comments xmlns="http://schemas.openxmlformats.org/spreadsheetml/2006/main">
  <authors>
    <author>anhtuan</author>
  </authors>
  <commentList>
    <comment ref="M5" authorId="0">
      <text>
        <r>
          <rPr>
            <b/>
            <sz val="9"/>
            <color indexed="81"/>
            <rFont val="Tahoma"/>
            <charset val="1"/>
          </rPr>
          <t>anhtuan:</t>
        </r>
        <r>
          <rPr>
            <sz val="9"/>
            <color indexed="81"/>
            <rFont val="Tahoma"/>
            <charset val="1"/>
          </rPr>
          <t xml:space="preserve">
vắng 0</t>
        </r>
      </text>
    </comment>
    <comment ref="F6" authorId="0">
      <text>
        <r>
          <rPr>
            <b/>
            <sz val="9"/>
            <color indexed="81"/>
            <rFont val="Tahoma"/>
            <family val="2"/>
          </rPr>
          <t>anhtuan:</t>
        </r>
        <r>
          <rPr>
            <sz val="9"/>
            <color indexed="81"/>
            <rFont val="Tahoma"/>
            <family val="2"/>
          </rPr>
          <t xml:space="preserve">
VẮNG 0</t>
        </r>
      </text>
    </comment>
  </commentList>
</comments>
</file>

<file path=xl/comments14.xml><?xml version="1.0" encoding="utf-8"?>
<comments xmlns="http://schemas.openxmlformats.org/spreadsheetml/2006/main">
  <authors>
    <author>t</author>
  </authors>
  <commentList>
    <comment ref="P21" authorId="0">
      <text>
        <r>
          <rPr>
            <b/>
            <sz val="9"/>
            <color indexed="81"/>
            <rFont val="Tahoma"/>
            <charset val="1"/>
          </rPr>
          <t>t:</t>
        </r>
        <r>
          <rPr>
            <sz val="9"/>
            <color indexed="81"/>
            <rFont val="Tahoma"/>
            <charset val="1"/>
          </rPr>
          <t xml:space="preserve">
1-3</t>
        </r>
      </text>
    </comment>
  </commentList>
</comments>
</file>

<file path=xl/comments15.xml><?xml version="1.0" encoding="utf-8"?>
<comments xmlns="http://schemas.openxmlformats.org/spreadsheetml/2006/main">
  <authors>
    <author>t</author>
  </authors>
  <commentList>
    <comment ref="K5" authorId="0">
      <text>
        <r>
          <rPr>
            <b/>
            <sz val="9"/>
            <color indexed="81"/>
            <rFont val="Tahoma"/>
            <charset val="1"/>
          </rPr>
          <t>t:</t>
        </r>
        <r>
          <rPr>
            <sz val="9"/>
            <color indexed="81"/>
            <rFont val="Tahoma"/>
            <charset val="1"/>
          </rPr>
          <t xml:space="preserve">
SÁNG V;0</t>
        </r>
      </text>
    </comment>
    <comment ref="T5" authorId="0">
      <text>
        <r>
          <rPr>
            <b/>
            <sz val="9"/>
            <color indexed="81"/>
            <rFont val="Tahoma"/>
            <charset val="1"/>
          </rPr>
          <t>t:</t>
        </r>
        <r>
          <rPr>
            <sz val="9"/>
            <color indexed="81"/>
            <rFont val="Tahoma"/>
            <charset val="1"/>
          </rPr>
          <t xml:space="preserve">
SÁNG V;0</t>
        </r>
      </text>
    </comment>
  </commentList>
</comments>
</file>

<file path=xl/comments16.xml><?xml version="1.0" encoding="utf-8"?>
<comments xmlns="http://schemas.openxmlformats.org/spreadsheetml/2006/main">
  <authors>
    <author>LSTC</author>
  </authors>
  <commentList>
    <comment ref="I5" authorId="0">
      <text>
        <r>
          <rPr>
            <b/>
            <sz val="9"/>
            <color indexed="81"/>
            <rFont val="Tahoma"/>
            <family val="2"/>
          </rPr>
          <t>LSTC:</t>
        </r>
        <r>
          <rPr>
            <sz val="9"/>
            <color indexed="81"/>
            <rFont val="Tahoma"/>
            <family val="2"/>
          </rPr>
          <t xml:space="preserve">
V:0</t>
        </r>
      </text>
    </comment>
  </commentList>
</comments>
</file>

<file path=xl/comments17.xml><?xml version="1.0" encoding="utf-8"?>
<comments xmlns="http://schemas.openxmlformats.org/spreadsheetml/2006/main">
  <authors>
    <author>LSTC</author>
  </authors>
  <commentList>
    <comment ref="I5" authorId="0">
      <text>
        <r>
          <rPr>
            <b/>
            <sz val="9"/>
            <color indexed="81"/>
            <rFont val="Tahoma"/>
            <family val="2"/>
          </rPr>
          <t>LSTC:</t>
        </r>
        <r>
          <rPr>
            <sz val="9"/>
            <color indexed="81"/>
            <rFont val="Tahoma"/>
            <family val="2"/>
          </rPr>
          <t xml:space="preserve">
V:0</t>
        </r>
      </text>
    </comment>
  </commentList>
</comments>
</file>

<file path=xl/comments18.xml><?xml version="1.0" encoding="utf-8"?>
<comments xmlns="http://schemas.openxmlformats.org/spreadsheetml/2006/main">
  <authors>
    <author>LSTC</author>
  </authors>
  <commentList>
    <comment ref="S16" authorId="0">
      <text>
        <r>
          <rPr>
            <b/>
            <sz val="9"/>
            <color indexed="81"/>
            <rFont val="Tahoma"/>
            <charset val="1"/>
          </rPr>
          <t>LSTC:</t>
        </r>
        <r>
          <rPr>
            <sz val="9"/>
            <color indexed="81"/>
            <rFont val="Tahoma"/>
            <charset val="1"/>
          </rPr>
          <t xml:space="preserve">
1-3</t>
        </r>
      </text>
    </comment>
  </commentList>
</comments>
</file>

<file path=xl/comments19.xml><?xml version="1.0" encoding="utf-8"?>
<comments xmlns="http://schemas.openxmlformats.org/spreadsheetml/2006/main">
  <authors>
    <author>anhtuan</author>
    <author>t</author>
  </authors>
  <commentList>
    <comment ref="L5" authorId="0">
      <text>
        <r>
          <rPr>
            <b/>
            <sz val="9"/>
            <color indexed="81"/>
            <rFont val="Tahoma"/>
            <charset val="1"/>
          </rPr>
          <t>anhtuan:</t>
        </r>
        <r>
          <rPr>
            <sz val="9"/>
            <color indexed="81"/>
            <rFont val="Tahoma"/>
            <charset val="1"/>
          </rPr>
          <t xml:space="preserve">
VẮNG 0</t>
        </r>
      </text>
    </comment>
    <comment ref="P5" authorId="1">
      <text>
        <r>
          <rPr>
            <b/>
            <sz val="9"/>
            <color indexed="81"/>
            <rFont val="Tahoma"/>
            <charset val="1"/>
          </rPr>
          <t>t:</t>
        </r>
        <r>
          <rPr>
            <sz val="9"/>
            <color indexed="81"/>
            <rFont val="Tahoma"/>
            <charset val="1"/>
          </rPr>
          <t xml:space="preserve">
SÁNG V;0</t>
        </r>
      </text>
    </comment>
  </commentList>
</comments>
</file>

<file path=xl/comments2.xml><?xml version="1.0" encoding="utf-8"?>
<comments xmlns="http://schemas.openxmlformats.org/spreadsheetml/2006/main">
  <authors>
    <author>anhtuan</author>
  </authors>
  <commentList>
    <comment ref="M5" authorId="0">
      <text>
        <r>
          <rPr>
            <b/>
            <sz val="9"/>
            <color indexed="81"/>
            <rFont val="Tahoma"/>
            <charset val="1"/>
          </rPr>
          <t>anhtuan:</t>
        </r>
        <r>
          <rPr>
            <sz val="9"/>
            <color indexed="81"/>
            <rFont val="Tahoma"/>
            <charset val="1"/>
          </rPr>
          <t xml:space="preserve">
VẮNG 0</t>
        </r>
      </text>
    </comment>
  </commentList>
</comments>
</file>

<file path=xl/comments20.xml><?xml version="1.0" encoding="utf-8"?>
<comments xmlns="http://schemas.openxmlformats.org/spreadsheetml/2006/main">
  <authors>
    <author>anhtuan</author>
  </authors>
  <commentList>
    <comment ref="O5" authorId="0">
      <text>
        <r>
          <rPr>
            <b/>
            <sz val="9"/>
            <color indexed="81"/>
            <rFont val="Tahoma"/>
            <charset val="1"/>
          </rPr>
          <t>anhtuan:</t>
        </r>
        <r>
          <rPr>
            <sz val="9"/>
            <color indexed="81"/>
            <rFont val="Tahoma"/>
            <charset val="1"/>
          </rPr>
          <t xml:space="preserve">
vắng 0</t>
        </r>
      </text>
    </comment>
  </commentList>
</comments>
</file>

<file path=xl/comments21.xml><?xml version="1.0" encoding="utf-8"?>
<comments xmlns="http://schemas.openxmlformats.org/spreadsheetml/2006/main">
  <authors>
    <author>anhtuan</author>
    <author>LSTC</author>
  </authors>
  <commentList>
    <comment ref="O5" authorId="0">
      <text>
        <r>
          <rPr>
            <b/>
            <sz val="9"/>
            <color indexed="81"/>
            <rFont val="Tahoma"/>
            <charset val="1"/>
          </rPr>
          <t>anhtuan:</t>
        </r>
        <r>
          <rPr>
            <sz val="9"/>
            <color indexed="81"/>
            <rFont val="Tahoma"/>
            <charset val="1"/>
          </rPr>
          <t xml:space="preserve">
VẮNG 0</t>
        </r>
      </text>
    </comment>
    <comment ref="H16" authorId="0">
      <text>
        <r>
          <rPr>
            <b/>
            <sz val="9"/>
            <color indexed="81"/>
            <rFont val="Tahoma"/>
            <family val="2"/>
          </rPr>
          <t>anhtuan:</t>
        </r>
        <r>
          <rPr>
            <sz val="9"/>
            <color indexed="81"/>
            <rFont val="Tahoma"/>
            <family val="2"/>
          </rPr>
          <t xml:space="preserve">
3T</t>
        </r>
      </text>
    </comment>
    <comment ref="F19" authorId="1">
      <text>
        <r>
          <rPr>
            <b/>
            <sz val="9"/>
            <color indexed="81"/>
            <rFont val="Tahoma"/>
            <family val="2"/>
          </rPr>
          <t>LSTC:</t>
        </r>
        <r>
          <rPr>
            <sz val="9"/>
            <color indexed="81"/>
            <rFont val="Tahoma"/>
            <family val="2"/>
          </rPr>
          <t xml:space="preserve">
4-6</t>
        </r>
      </text>
    </comment>
    <comment ref="F21" authorId="1">
      <text>
        <r>
          <rPr>
            <b/>
            <sz val="9"/>
            <color indexed="81"/>
            <rFont val="Tahoma"/>
            <family val="2"/>
          </rPr>
          <t>LSTC:</t>
        </r>
        <r>
          <rPr>
            <sz val="9"/>
            <color indexed="81"/>
            <rFont val="Tahoma"/>
            <family val="2"/>
          </rPr>
          <t xml:space="preserve">
4-6</t>
        </r>
      </text>
    </comment>
    <comment ref="F22" authorId="1">
      <text>
        <r>
          <rPr>
            <b/>
            <sz val="9"/>
            <color indexed="81"/>
            <rFont val="Tahoma"/>
            <family val="2"/>
          </rPr>
          <t>LSTC:</t>
        </r>
        <r>
          <rPr>
            <sz val="9"/>
            <color indexed="81"/>
            <rFont val="Tahoma"/>
            <family val="2"/>
          </rPr>
          <t xml:space="preserve">
4-6</t>
        </r>
      </text>
    </comment>
    <comment ref="D40" authorId="1">
      <text>
        <r>
          <rPr>
            <b/>
            <sz val="9"/>
            <color indexed="81"/>
            <rFont val="Tahoma"/>
            <family val="2"/>
          </rPr>
          <t xml:space="preserve"> </t>
        </r>
        <r>
          <rPr>
            <sz val="9"/>
            <color indexed="81"/>
            <rFont val="Tahoma"/>
            <family val="2"/>
          </rPr>
          <t xml:space="preserve">
</t>
        </r>
      </text>
    </comment>
  </commentList>
</comments>
</file>

<file path=xl/comments22.xml><?xml version="1.0" encoding="utf-8"?>
<comments xmlns="http://schemas.openxmlformats.org/spreadsheetml/2006/main">
  <authors>
    <author>anhtuan</author>
    <author>t</author>
    <author>LSTC</author>
  </authors>
  <commentList>
    <comment ref="M5" authorId="0">
      <text>
        <r>
          <rPr>
            <b/>
            <sz val="9"/>
            <color indexed="81"/>
            <rFont val="Tahoma"/>
            <charset val="1"/>
          </rPr>
          <t>anhtuan:</t>
        </r>
        <r>
          <rPr>
            <sz val="9"/>
            <color indexed="81"/>
            <rFont val="Tahoma"/>
            <charset val="1"/>
          </rPr>
          <t xml:space="preserve">
vắng 0</t>
        </r>
      </text>
    </comment>
    <comment ref="T5" authorId="1">
      <text>
        <r>
          <rPr>
            <b/>
            <sz val="9"/>
            <color indexed="81"/>
            <rFont val="Tahoma"/>
            <charset val="1"/>
          </rPr>
          <t>t:</t>
        </r>
        <r>
          <rPr>
            <sz val="9"/>
            <color indexed="81"/>
            <rFont val="Tahoma"/>
            <charset val="1"/>
          </rPr>
          <t xml:space="preserve">
SÁNG V;0</t>
        </r>
      </text>
    </comment>
    <comment ref="F6" authorId="2">
      <text>
        <r>
          <rPr>
            <b/>
            <sz val="9"/>
            <color indexed="81"/>
            <rFont val="Tahoma"/>
            <family val="2"/>
          </rPr>
          <t>LSTC:</t>
        </r>
        <r>
          <rPr>
            <sz val="9"/>
            <color indexed="81"/>
            <rFont val="Tahoma"/>
            <family val="2"/>
          </rPr>
          <t xml:space="preserve">
V:0</t>
        </r>
      </text>
    </comment>
  </commentList>
</comments>
</file>

<file path=xl/comments23.xml><?xml version="1.0" encoding="utf-8"?>
<comments xmlns="http://schemas.openxmlformats.org/spreadsheetml/2006/main">
  <authors>
    <author>t</author>
  </authors>
  <commentList>
    <comment ref="K5" authorId="0">
      <text>
        <r>
          <rPr>
            <b/>
            <sz val="9"/>
            <color indexed="81"/>
            <rFont val="Tahoma"/>
            <charset val="1"/>
          </rPr>
          <t>t:</t>
        </r>
        <r>
          <rPr>
            <sz val="9"/>
            <color indexed="81"/>
            <rFont val="Tahoma"/>
            <charset val="1"/>
          </rPr>
          <t xml:space="preserve">
CHIỀU V;0</t>
        </r>
      </text>
    </comment>
    <comment ref="R5" authorId="0">
      <text>
        <r>
          <rPr>
            <b/>
            <sz val="9"/>
            <color indexed="81"/>
            <rFont val="Tahoma"/>
            <charset val="1"/>
          </rPr>
          <t>t:</t>
        </r>
        <r>
          <rPr>
            <sz val="9"/>
            <color indexed="81"/>
            <rFont val="Tahoma"/>
            <charset val="1"/>
          </rPr>
          <t xml:space="preserve">
CHIỀU V;0</t>
        </r>
      </text>
    </comment>
  </commentList>
</comments>
</file>

<file path=xl/comments3.xml><?xml version="1.0" encoding="utf-8"?>
<comments xmlns="http://schemas.openxmlformats.org/spreadsheetml/2006/main">
  <authors>
    <author>LSTC</author>
    <author>t</author>
  </authors>
  <commentList>
    <comment ref="I5" authorId="0">
      <text>
        <r>
          <rPr>
            <b/>
            <sz val="9"/>
            <color indexed="81"/>
            <rFont val="Tahoma"/>
          </rPr>
          <t>LSTC:</t>
        </r>
        <r>
          <rPr>
            <sz val="9"/>
            <color indexed="81"/>
            <rFont val="Tahoma"/>
          </rPr>
          <t xml:space="preserve">
V:0</t>
        </r>
      </text>
    </comment>
    <comment ref="K5" authorId="1">
      <text>
        <r>
          <rPr>
            <b/>
            <sz val="9"/>
            <color indexed="81"/>
            <rFont val="Tahoma"/>
            <charset val="1"/>
          </rPr>
          <t>t:</t>
        </r>
        <r>
          <rPr>
            <sz val="9"/>
            <color indexed="81"/>
            <rFont val="Tahoma"/>
            <charset val="1"/>
          </rPr>
          <t xml:space="preserve">
SÁNG V;0</t>
        </r>
      </text>
    </comment>
  </commentList>
</comments>
</file>

<file path=xl/comments4.xml><?xml version="1.0" encoding="utf-8"?>
<comments xmlns="http://schemas.openxmlformats.org/spreadsheetml/2006/main">
  <authors>
    <author>t</author>
  </authors>
  <commentList>
    <comment ref="K16" authorId="0">
      <text>
        <r>
          <rPr>
            <b/>
            <sz val="9"/>
            <color indexed="81"/>
            <rFont val="Tahoma"/>
            <charset val="1"/>
          </rPr>
          <t>t:</t>
        </r>
        <r>
          <rPr>
            <sz val="9"/>
            <color indexed="81"/>
            <rFont val="Tahoma"/>
            <charset val="1"/>
          </rPr>
          <t xml:space="preserve">
1-3</t>
        </r>
      </text>
    </comment>
  </commentList>
</comments>
</file>

<file path=xl/comments5.xml><?xml version="1.0" encoding="utf-8"?>
<comments xmlns="http://schemas.openxmlformats.org/spreadsheetml/2006/main">
  <authors>
    <author>LSTC</author>
  </authors>
  <commentList>
    <comment ref="I5" authorId="0">
      <text>
        <r>
          <rPr>
            <b/>
            <sz val="9"/>
            <color indexed="81"/>
            <rFont val="Tahoma"/>
            <family val="2"/>
          </rPr>
          <t>LSTC:</t>
        </r>
        <r>
          <rPr>
            <sz val="9"/>
            <color indexed="81"/>
            <rFont val="Tahoma"/>
            <family val="2"/>
          </rPr>
          <t xml:space="preserve">
V:0</t>
        </r>
      </text>
    </comment>
  </commentList>
</comments>
</file>

<file path=xl/comments6.xml><?xml version="1.0" encoding="utf-8"?>
<comments xmlns="http://schemas.openxmlformats.org/spreadsheetml/2006/main">
  <authors>
    <author>win7</author>
  </authors>
  <commentList>
    <comment ref="E15" authorId="0">
      <text>
        <r>
          <rPr>
            <b/>
            <sz val="9"/>
            <color indexed="81"/>
            <rFont val="Tahoma"/>
            <family val="2"/>
          </rPr>
          <t>win7:</t>
        </r>
        <r>
          <rPr>
            <sz val="9"/>
            <color indexed="81"/>
            <rFont val="Tahoma"/>
            <family val="2"/>
          </rPr>
          <t xml:space="preserve">
1-3</t>
        </r>
      </text>
    </comment>
  </commentList>
</comments>
</file>

<file path=xl/comments7.xml><?xml version="1.0" encoding="utf-8"?>
<comments xmlns="http://schemas.openxmlformats.org/spreadsheetml/2006/main">
  <authors>
    <author>anhtuan</author>
  </authors>
  <commentList>
    <comment ref="K5" authorId="0">
      <text>
        <r>
          <rPr>
            <b/>
            <sz val="9"/>
            <color indexed="81"/>
            <rFont val="Tahoma"/>
            <charset val="1"/>
          </rPr>
          <t>anhtuan:</t>
        </r>
        <r>
          <rPr>
            <sz val="9"/>
            <color indexed="81"/>
            <rFont val="Tahoma"/>
            <charset val="1"/>
          </rPr>
          <t xml:space="preserve">
VẮNG 0</t>
        </r>
      </text>
    </comment>
  </commentList>
</comments>
</file>

<file path=xl/comments8.xml><?xml version="1.0" encoding="utf-8"?>
<comments xmlns="http://schemas.openxmlformats.org/spreadsheetml/2006/main">
  <authors>
    <author>t</author>
  </authors>
  <commentList>
    <comment ref="R5" authorId="0">
      <text>
        <r>
          <rPr>
            <b/>
            <sz val="9"/>
            <color indexed="81"/>
            <rFont val="Tahoma"/>
            <charset val="1"/>
          </rPr>
          <t>t:</t>
        </r>
        <r>
          <rPr>
            <sz val="9"/>
            <color indexed="81"/>
            <rFont val="Tahoma"/>
            <charset val="1"/>
          </rPr>
          <t xml:space="preserve">
CHIỀU V;0</t>
        </r>
      </text>
    </comment>
  </commentList>
</comments>
</file>

<file path=xl/comments9.xml><?xml version="1.0" encoding="utf-8"?>
<comments xmlns="http://schemas.openxmlformats.org/spreadsheetml/2006/main">
  <authors>
    <author>t</author>
  </authors>
  <commentList>
    <comment ref="P5" authorId="0">
      <text>
        <r>
          <rPr>
            <b/>
            <sz val="9"/>
            <color indexed="81"/>
            <rFont val="Tahoma"/>
            <charset val="1"/>
          </rPr>
          <t>t:</t>
        </r>
        <r>
          <rPr>
            <sz val="9"/>
            <color indexed="81"/>
            <rFont val="Tahoma"/>
            <charset val="1"/>
          </rPr>
          <t xml:space="preserve">
SÁNG V;0</t>
        </r>
      </text>
    </comment>
  </commentList>
</comments>
</file>

<file path=xl/sharedStrings.xml><?xml version="1.0" encoding="utf-8"?>
<sst xmlns="http://schemas.openxmlformats.org/spreadsheetml/2006/main" count="7727" uniqueCount="2872">
  <si>
    <t>TRƯỜNG TRUNG CẤP KINH TẾ - KỸ THUẬT NGUYỄN HỮU CẢNH</t>
  </si>
  <si>
    <t>CỘNG HÒA XÃ HỘI CHỦ NGHĨA VIỆT NAM</t>
  </si>
  <si>
    <t>Độc lập - Tự do - Hạnh phúc</t>
  </si>
  <si>
    <t>STT</t>
  </si>
  <si>
    <t>MSHS</t>
  </si>
  <si>
    <t>HỌ VÀ TÊN</t>
  </si>
  <si>
    <t>K</t>
  </si>
  <si>
    <t>P</t>
  </si>
  <si>
    <t>T</t>
  </si>
  <si>
    <t>Tài</t>
  </si>
  <si>
    <t>TỔNG CỘNG:</t>
  </si>
  <si>
    <t>CT</t>
  </si>
  <si>
    <t>HT</t>
  </si>
  <si>
    <t>VK</t>
  </si>
  <si>
    <t>Huy</t>
  </si>
  <si>
    <t>Linh</t>
  </si>
  <si>
    <t>Nguyễn Hoàng</t>
  </si>
  <si>
    <t>Tiến</t>
  </si>
  <si>
    <t>Trần Minh</t>
  </si>
  <si>
    <t>Cường</t>
  </si>
  <si>
    <t>Long</t>
  </si>
  <si>
    <t>Phú</t>
  </si>
  <si>
    <t>Thành</t>
  </si>
  <si>
    <t>Trường</t>
  </si>
  <si>
    <t>Nguyễn Quốc</t>
  </si>
  <si>
    <t>Trần Tấn</t>
  </si>
  <si>
    <t>Nhật</t>
  </si>
  <si>
    <t>Giang</t>
  </si>
  <si>
    <t>Nhân</t>
  </si>
  <si>
    <t>Đức</t>
  </si>
  <si>
    <t>Hưng</t>
  </si>
  <si>
    <t>Trần Quốc</t>
  </si>
  <si>
    <t>Mai</t>
  </si>
  <si>
    <t>Khánh</t>
  </si>
  <si>
    <t>Bùi Minh</t>
  </si>
  <si>
    <t>Nguyễn Nhựt</t>
  </si>
  <si>
    <t>An</t>
  </si>
  <si>
    <t>Bảo</t>
  </si>
  <si>
    <t>Nguyễn Thành</t>
  </si>
  <si>
    <t>Đạt</t>
  </si>
  <si>
    <t>Duy</t>
  </si>
  <si>
    <t>Khang</t>
  </si>
  <si>
    <t>Nghĩa</t>
  </si>
  <si>
    <t>Quân</t>
  </si>
  <si>
    <t>Tâm</t>
  </si>
  <si>
    <t>Thanh</t>
  </si>
  <si>
    <t>Thịnh</t>
  </si>
  <si>
    <t>Ân</t>
  </si>
  <si>
    <t>Hào</t>
  </si>
  <si>
    <t>Hậu</t>
  </si>
  <si>
    <t>Hiếu</t>
  </si>
  <si>
    <t>Trần Quang</t>
  </si>
  <si>
    <t>Minh</t>
  </si>
  <si>
    <t>Nam</t>
  </si>
  <si>
    <t>Trần Văn</t>
  </si>
  <si>
    <t>Phát</t>
  </si>
  <si>
    <t>Phi</t>
  </si>
  <si>
    <t>Nguyễn Thanh</t>
  </si>
  <si>
    <t>Thái</t>
  </si>
  <si>
    <t>Tú</t>
  </si>
  <si>
    <t>Vũ</t>
  </si>
  <si>
    <t>Anh</t>
  </si>
  <si>
    <t>Kiệt</t>
  </si>
  <si>
    <t>Sơn</t>
  </si>
  <si>
    <t>Nguyễn Tấn</t>
  </si>
  <si>
    <t>Nguyễn Hữu</t>
  </si>
  <si>
    <t>Tín</t>
  </si>
  <si>
    <t>Toàn</t>
  </si>
  <si>
    <t>Tuấn</t>
  </si>
  <si>
    <t>Nguyễn Tuấn</t>
  </si>
  <si>
    <t>Hiền</t>
  </si>
  <si>
    <t>Phạm Trung</t>
  </si>
  <si>
    <t>Trung</t>
  </si>
  <si>
    <t>Tường</t>
  </si>
  <si>
    <t>Nguyễn Trọng</t>
  </si>
  <si>
    <t>Hoàng</t>
  </si>
  <si>
    <t>Nguyễn Anh</t>
  </si>
  <si>
    <t xml:space="preserve">Nguyễn Hữu </t>
  </si>
  <si>
    <t>Phúc</t>
  </si>
  <si>
    <t>Phương</t>
  </si>
  <si>
    <t>Nguyễn Minh</t>
  </si>
  <si>
    <t>Trí</t>
  </si>
  <si>
    <t>Bình</t>
  </si>
  <si>
    <t>Dũng</t>
  </si>
  <si>
    <t>Thuận</t>
  </si>
  <si>
    <t>Ngân</t>
  </si>
  <si>
    <t>Ngọc</t>
  </si>
  <si>
    <t>Như</t>
  </si>
  <si>
    <t>Nguyễn Hồng</t>
  </si>
  <si>
    <t>Vy</t>
  </si>
  <si>
    <t>Yến</t>
  </si>
  <si>
    <t>Trần Đức</t>
  </si>
  <si>
    <t>Khoa</t>
  </si>
  <si>
    <t xml:space="preserve">Nguyễn Quốc </t>
  </si>
  <si>
    <t>Lộc</t>
  </si>
  <si>
    <t>Nguyễn Ngọc</t>
  </si>
  <si>
    <t>Phạm Hoàng</t>
  </si>
  <si>
    <t>Võ Minh</t>
  </si>
  <si>
    <t>Sang</t>
  </si>
  <si>
    <t>Thiện</t>
  </si>
  <si>
    <t>Vinh</t>
  </si>
  <si>
    <t>Phạm Minh</t>
  </si>
  <si>
    <t>Nguyễn Thị Thanh</t>
  </si>
  <si>
    <t>Nhi</t>
  </si>
  <si>
    <t>Tùng</t>
  </si>
  <si>
    <t>Vân</t>
  </si>
  <si>
    <t>Nguyên</t>
  </si>
  <si>
    <t>Trúc</t>
  </si>
  <si>
    <t>Kim</t>
  </si>
  <si>
    <t>Thi</t>
  </si>
  <si>
    <t>Nguyễn Thị Thúy</t>
  </si>
  <si>
    <t xml:space="preserve">Nguyễn Trọng </t>
  </si>
  <si>
    <t>Thắng</t>
  </si>
  <si>
    <t>Danh</t>
  </si>
  <si>
    <t>Khanh</t>
  </si>
  <si>
    <t>Phan Duy</t>
  </si>
  <si>
    <t>Phượng</t>
  </si>
  <si>
    <t>Hân</t>
  </si>
  <si>
    <t>Trần Anh</t>
  </si>
  <si>
    <t xml:space="preserve">Trần Đình </t>
  </si>
  <si>
    <t>Tấn</t>
  </si>
  <si>
    <t>Nguyễn Gia</t>
  </si>
  <si>
    <t>My</t>
  </si>
  <si>
    <t>Nguyễn Hoàng Minh</t>
  </si>
  <si>
    <t>Nguyễn Viết</t>
  </si>
  <si>
    <t>Việt</t>
  </si>
  <si>
    <t>Khương</t>
  </si>
  <si>
    <t>Nguyễn Xuân Tuấn</t>
  </si>
  <si>
    <t>Lê Trung</t>
  </si>
  <si>
    <t xml:space="preserve">Lê Hoàng </t>
  </si>
  <si>
    <t xml:space="preserve">Trương Hồng </t>
  </si>
  <si>
    <t xml:space="preserve">Ngô Trung </t>
  </si>
  <si>
    <t>1910110019</t>
  </si>
  <si>
    <t>Trần Thanh</t>
  </si>
  <si>
    <t>Duyên</t>
  </si>
  <si>
    <t>1910110005</t>
  </si>
  <si>
    <t>Hải</t>
  </si>
  <si>
    <t>1910180004</t>
  </si>
  <si>
    <t>Lê Ngọc Thu</t>
  </si>
  <si>
    <t>1910110016</t>
  </si>
  <si>
    <t xml:space="preserve">Trần Minh </t>
  </si>
  <si>
    <t>1910110006</t>
  </si>
  <si>
    <t>Đào Quang</t>
  </si>
  <si>
    <t>1910110017</t>
  </si>
  <si>
    <t>Huỳnh Trần Gia</t>
  </si>
  <si>
    <t>1910110022</t>
  </si>
  <si>
    <t>Nguyễn Vũ Minh</t>
  </si>
  <si>
    <t>1910110025</t>
  </si>
  <si>
    <t xml:space="preserve">Nguyễn Đăng </t>
  </si>
  <si>
    <t>1910110026</t>
  </si>
  <si>
    <t>Kiên</t>
  </si>
  <si>
    <t>1910120070</t>
  </si>
  <si>
    <t>Nguyễn Phạm Bảo</t>
  </si>
  <si>
    <t>1910110020</t>
  </si>
  <si>
    <t xml:space="preserve">Lê Văn </t>
  </si>
  <si>
    <t>1910110024</t>
  </si>
  <si>
    <t>Nguyễn Ngọc Cẩm</t>
  </si>
  <si>
    <t>1910110001</t>
  </si>
  <si>
    <t>Huỳnh Nguyễn Kim</t>
  </si>
  <si>
    <t>1910110029</t>
  </si>
  <si>
    <t>Trương Trọng</t>
  </si>
  <si>
    <t>1910110086</t>
  </si>
  <si>
    <t>Phan Thị Tuyết</t>
  </si>
  <si>
    <t>1910110015</t>
  </si>
  <si>
    <t>Lại Thị Kim Mỹ</t>
  </si>
  <si>
    <t>1910110018</t>
  </si>
  <si>
    <t xml:space="preserve">Đào Văn </t>
  </si>
  <si>
    <t>Nhỉ</t>
  </si>
  <si>
    <t>1910110013</t>
  </si>
  <si>
    <t>Lê Huỳnh Minh</t>
  </si>
  <si>
    <t>Nhựt</t>
  </si>
  <si>
    <t>1910110014</t>
  </si>
  <si>
    <t>1910110010</t>
  </si>
  <si>
    <t>Nguyễn Bằng</t>
  </si>
  <si>
    <t>1910110007</t>
  </si>
  <si>
    <t>Nguyễn Lê</t>
  </si>
  <si>
    <t>1910110087</t>
  </si>
  <si>
    <t>1910110096</t>
  </si>
  <si>
    <t>Đào Trọng</t>
  </si>
  <si>
    <t>1910110021</t>
  </si>
  <si>
    <t>Thảo</t>
  </si>
  <si>
    <t>1910110028</t>
  </si>
  <si>
    <t>Đào Quốc</t>
  </si>
  <si>
    <t>1910110012</t>
  </si>
  <si>
    <t xml:space="preserve">Vương Lương </t>
  </si>
  <si>
    <t>Trưởng</t>
  </si>
  <si>
    <t>1910110011</t>
  </si>
  <si>
    <t xml:space="preserve">Ngô Anh </t>
  </si>
  <si>
    <t>1910110009</t>
  </si>
  <si>
    <t xml:space="preserve">Phương Thế </t>
  </si>
  <si>
    <t>1910110046</t>
  </si>
  <si>
    <t>Đỗ Đặng Nhật</t>
  </si>
  <si>
    <t>1910110040</t>
  </si>
  <si>
    <t xml:space="preserve">Phạm Tuấn </t>
  </si>
  <si>
    <t>1910110057</t>
  </si>
  <si>
    <t>1910110064</t>
  </si>
  <si>
    <t>Nguyễn Hoàng Ngọc</t>
  </si>
  <si>
    <t>1910110031</t>
  </si>
  <si>
    <t>Võ Hồ Thành</t>
  </si>
  <si>
    <t>1910110077</t>
  </si>
  <si>
    <t>1910110027</t>
  </si>
  <si>
    <t>1910180002</t>
  </si>
  <si>
    <t>Trần Nguyễn Bảo</t>
  </si>
  <si>
    <t>1910110047</t>
  </si>
  <si>
    <t>Phạm Thị Kim</t>
  </si>
  <si>
    <t>1910110049</t>
  </si>
  <si>
    <t>Trà Đào Nhật</t>
  </si>
  <si>
    <t>Nguyễn Đăng</t>
  </si>
  <si>
    <t>1910110050</t>
  </si>
  <si>
    <t xml:space="preserve">Đổ Trần Đăng </t>
  </si>
  <si>
    <t>1910110093</t>
  </si>
  <si>
    <t>Nguyễn Đình</t>
  </si>
  <si>
    <t>Khôi</t>
  </si>
  <si>
    <t>1910110042</t>
  </si>
  <si>
    <t>Lê Tuấn</t>
  </si>
  <si>
    <t>1910110036</t>
  </si>
  <si>
    <t>Lư Chí Lan</t>
  </si>
  <si>
    <t>1910180005</t>
  </si>
  <si>
    <t>Ngô Quỳnh</t>
  </si>
  <si>
    <t>1910110060</t>
  </si>
  <si>
    <t>Lê Lâm Hữu</t>
  </si>
  <si>
    <t>1910110054</t>
  </si>
  <si>
    <t>Dương Trần Hồng</t>
  </si>
  <si>
    <t>1910110044</t>
  </si>
  <si>
    <t xml:space="preserve">Nguyễn Hoàng </t>
  </si>
  <si>
    <t>1910110052</t>
  </si>
  <si>
    <t xml:space="preserve">Vương Hoàng </t>
  </si>
  <si>
    <t>1910110032</t>
  </si>
  <si>
    <t>Nguyễn Bùi Trung</t>
  </si>
  <si>
    <t xml:space="preserve">Phúc </t>
  </si>
  <si>
    <t>1910110039</t>
  </si>
  <si>
    <t>Nguyễn Trần Ngọc</t>
  </si>
  <si>
    <t>1910110045</t>
  </si>
  <si>
    <t xml:space="preserve">Nguyễn Minh </t>
  </si>
  <si>
    <t xml:space="preserve">Thiện </t>
  </si>
  <si>
    <t>1910110055</t>
  </si>
  <si>
    <t xml:space="preserve">Nguyễn Văn </t>
  </si>
  <si>
    <t>1910110056</t>
  </si>
  <si>
    <t xml:space="preserve">Phạm Hữu </t>
  </si>
  <si>
    <t>1910110058</t>
  </si>
  <si>
    <t>Trần Thịnh</t>
  </si>
  <si>
    <t>Vượng</t>
  </si>
  <si>
    <t>1910110061</t>
  </si>
  <si>
    <t>1910110084</t>
  </si>
  <si>
    <t>Lê Dương Tuấn</t>
  </si>
  <si>
    <t>1910110063</t>
  </si>
  <si>
    <t>Huỳnh Vinh</t>
  </si>
  <si>
    <t>Cao</t>
  </si>
  <si>
    <t>1910110090</t>
  </si>
  <si>
    <t xml:space="preserve">Trần Văn </t>
  </si>
  <si>
    <t>Chung</t>
  </si>
  <si>
    <t xml:space="preserve">Nguyễn Thành </t>
  </si>
  <si>
    <t>1910110062</t>
  </si>
  <si>
    <t>Võ Lê</t>
  </si>
  <si>
    <t>1910110082</t>
  </si>
  <si>
    <t>Trần Lê Gia</t>
  </si>
  <si>
    <t>1910110074</t>
  </si>
  <si>
    <t>1910110041</t>
  </si>
  <si>
    <t>1910110076</t>
  </si>
  <si>
    <t>1910110066</t>
  </si>
  <si>
    <t xml:space="preserve">Phạm Minh </t>
  </si>
  <si>
    <t>1910110075</t>
  </si>
  <si>
    <t>1910110069</t>
  </si>
  <si>
    <t>Phạm Thành</t>
  </si>
  <si>
    <t>1910060039</t>
  </si>
  <si>
    <t>Trần Trúc</t>
  </si>
  <si>
    <t>1910110030</t>
  </si>
  <si>
    <t>Nguyễn Hoàng Bích</t>
  </si>
  <si>
    <t>1910110070</t>
  </si>
  <si>
    <t>Nguyệt</t>
  </si>
  <si>
    <t>1910110065</t>
  </si>
  <si>
    <t>Nguyễn Châu Thiện</t>
  </si>
  <si>
    <t>1910110059</t>
  </si>
  <si>
    <t>Lê An</t>
  </si>
  <si>
    <t>Nhiên</t>
  </si>
  <si>
    <t>1910110083</t>
  </si>
  <si>
    <t xml:space="preserve">Nguyễn Hữu Xuân </t>
  </si>
  <si>
    <t>1910110053</t>
  </si>
  <si>
    <t>Mạch Thị</t>
  </si>
  <si>
    <t>1910110072</t>
  </si>
  <si>
    <t xml:space="preserve">Phan Anh </t>
  </si>
  <si>
    <t>Quý</t>
  </si>
  <si>
    <t>1910110068</t>
  </si>
  <si>
    <t>1910110085</t>
  </si>
  <si>
    <t>Lâm Phương</t>
  </si>
  <si>
    <t>Thủy</t>
  </si>
  <si>
    <t>1910110095</t>
  </si>
  <si>
    <t>Nguyễn Duy</t>
  </si>
  <si>
    <t>1910110073</t>
  </si>
  <si>
    <t>1910120011</t>
  </si>
  <si>
    <t>Nguyễn Ngọc Phương</t>
  </si>
  <si>
    <t>Chi</t>
  </si>
  <si>
    <t>1910120004</t>
  </si>
  <si>
    <t>1910120005</t>
  </si>
  <si>
    <t>Đặng Thị Mỹ</t>
  </si>
  <si>
    <t>1910120028</t>
  </si>
  <si>
    <t>Lê Hồng</t>
  </si>
  <si>
    <t xml:space="preserve">Trần Quốc </t>
  </si>
  <si>
    <t>1910120007</t>
  </si>
  <si>
    <t xml:space="preserve">Nguyễn Trịnh Hoàng </t>
  </si>
  <si>
    <t xml:space="preserve">Huy </t>
  </si>
  <si>
    <t>1910120030</t>
  </si>
  <si>
    <t xml:space="preserve">Giảng Ngọc </t>
  </si>
  <si>
    <t>1910120066</t>
  </si>
  <si>
    <t>1910120067</t>
  </si>
  <si>
    <t>1910120013</t>
  </si>
  <si>
    <t xml:space="preserve">Phạm Tấn </t>
  </si>
  <si>
    <t>1910120010</t>
  </si>
  <si>
    <t>Khuất Đức</t>
  </si>
  <si>
    <t>1910120012</t>
  </si>
  <si>
    <t>Trần Nhật</t>
  </si>
  <si>
    <t>1910120021</t>
  </si>
  <si>
    <t>Trần Trọng</t>
  </si>
  <si>
    <t>1910120023</t>
  </si>
  <si>
    <t xml:space="preserve">Huỳnh Kim </t>
  </si>
  <si>
    <t>1910120026</t>
  </si>
  <si>
    <t>1910120027</t>
  </si>
  <si>
    <t xml:space="preserve">Phạm Kim </t>
  </si>
  <si>
    <t>1910120022</t>
  </si>
  <si>
    <t xml:space="preserve">Phạm Hoàng </t>
  </si>
  <si>
    <t>Tân</t>
  </si>
  <si>
    <t>1910120018</t>
  </si>
  <si>
    <t>Trương Hồ Giác</t>
  </si>
  <si>
    <t>Tánh</t>
  </si>
  <si>
    <t>1910120025</t>
  </si>
  <si>
    <t>Hoàng Bá</t>
  </si>
  <si>
    <t>1910120009</t>
  </si>
  <si>
    <t>Thông</t>
  </si>
  <si>
    <t>1910120001</t>
  </si>
  <si>
    <t>Nguyễn Thị Phương</t>
  </si>
  <si>
    <t>1910120017</t>
  </si>
  <si>
    <t>1910120016</t>
  </si>
  <si>
    <t>Nguyễn Huỳnh Thanh</t>
  </si>
  <si>
    <t>1910120015</t>
  </si>
  <si>
    <t>Phạm Nguyễn Cẩm</t>
  </si>
  <si>
    <t>Lê Minh</t>
  </si>
  <si>
    <t>1910120059</t>
  </si>
  <si>
    <t>1910180001</t>
  </si>
  <si>
    <t>1910120014</t>
  </si>
  <si>
    <t>1910120057</t>
  </si>
  <si>
    <t>Binl</t>
  </si>
  <si>
    <t>1910120045</t>
  </si>
  <si>
    <t>1910120043</t>
  </si>
  <si>
    <t xml:space="preserve">Lê Thị Thu </t>
  </si>
  <si>
    <t>Hằng</t>
  </si>
  <si>
    <t>1910120035</t>
  </si>
  <si>
    <t xml:space="preserve">Nguyễn Phúc Huy </t>
  </si>
  <si>
    <t xml:space="preserve">Hoàng </t>
  </si>
  <si>
    <t>1910120042</t>
  </si>
  <si>
    <t>Lê Văn</t>
  </si>
  <si>
    <t>1910040016</t>
  </si>
  <si>
    <t>Trang Hồ Phúc</t>
  </si>
  <si>
    <t>1910120051</t>
  </si>
  <si>
    <t>1910120036</t>
  </si>
  <si>
    <t>Nguyễn Hoàng Tuyết</t>
  </si>
  <si>
    <t>1910120032</t>
  </si>
  <si>
    <t>Phan Thị Quỳnh</t>
  </si>
  <si>
    <t>1910120044</t>
  </si>
  <si>
    <t xml:space="preserve">Lương Tấn </t>
  </si>
  <si>
    <t>1910120049</t>
  </si>
  <si>
    <t xml:space="preserve">Nguyễn Phạm Hoàng </t>
  </si>
  <si>
    <t>1910120068</t>
  </si>
  <si>
    <t xml:space="preserve">Võ Hoàng </t>
  </si>
  <si>
    <t>Phong</t>
  </si>
  <si>
    <t>1910120053</t>
  </si>
  <si>
    <t xml:space="preserve">Nguyễn Thanh </t>
  </si>
  <si>
    <t>1910120041</t>
  </si>
  <si>
    <t>Hoàng Văn</t>
  </si>
  <si>
    <t>Nguyễn Nhật</t>
  </si>
  <si>
    <t>1910120047</t>
  </si>
  <si>
    <t>Đồng Phương</t>
  </si>
  <si>
    <t>1910120039</t>
  </si>
  <si>
    <t>Hồ Lê Minh</t>
  </si>
  <si>
    <t>1910120055</t>
  </si>
  <si>
    <t>Nguyễn Thị Kim</t>
  </si>
  <si>
    <t>Thu</t>
  </si>
  <si>
    <t>1910120034</t>
  </si>
  <si>
    <t xml:space="preserve">Đặng Nguyễn Bảo </t>
  </si>
  <si>
    <t>Trân</t>
  </si>
  <si>
    <t>1910120031</t>
  </si>
  <si>
    <t xml:space="preserve">Lê Tấn </t>
  </si>
  <si>
    <t>Triển</t>
  </si>
  <si>
    <t>1910120063</t>
  </si>
  <si>
    <t>Mạch Thùy</t>
  </si>
  <si>
    <t>1910130010</t>
  </si>
  <si>
    <t>Võ Thế</t>
  </si>
  <si>
    <t>1910130014</t>
  </si>
  <si>
    <t>1910110051</t>
  </si>
  <si>
    <t>Công</t>
  </si>
  <si>
    <t>1910130023</t>
  </si>
  <si>
    <t>Nguyễn Huỳnh Duy</t>
  </si>
  <si>
    <t>1910130003</t>
  </si>
  <si>
    <t>Nguyễn Dương Thành</t>
  </si>
  <si>
    <t>1910130022</t>
  </si>
  <si>
    <t>1910130024</t>
  </si>
  <si>
    <t xml:space="preserve">Phan Trung </t>
  </si>
  <si>
    <t>Kha</t>
  </si>
  <si>
    <t>1910130004</t>
  </si>
  <si>
    <t>Trương Võ Anh</t>
  </si>
  <si>
    <t>1910080001</t>
  </si>
  <si>
    <t>Khởi</t>
  </si>
  <si>
    <t>1910130007</t>
  </si>
  <si>
    <t>1910130005</t>
  </si>
  <si>
    <t xml:space="preserve">Nguyễn Huỳnh Phú </t>
  </si>
  <si>
    <t>1910130001</t>
  </si>
  <si>
    <t>1910130028</t>
  </si>
  <si>
    <t xml:space="preserve">Phạm Vĩnh </t>
  </si>
  <si>
    <t>1910130018</t>
  </si>
  <si>
    <t xml:space="preserve">Phan Minh </t>
  </si>
  <si>
    <t>1910130009</t>
  </si>
  <si>
    <t>Nguyễn Võ Thành</t>
  </si>
  <si>
    <t>1910130025</t>
  </si>
  <si>
    <t>1910130017</t>
  </si>
  <si>
    <t>Phạm Nguyễn Huy</t>
  </si>
  <si>
    <t>1910130013</t>
  </si>
  <si>
    <t>Vũ Đức</t>
  </si>
  <si>
    <t>1910130008</t>
  </si>
  <si>
    <t>1910130002</t>
  </si>
  <si>
    <t>1910130021</t>
  </si>
  <si>
    <t>Trần Thế Anh</t>
  </si>
  <si>
    <t>1910130020</t>
  </si>
  <si>
    <t>1910130012</t>
  </si>
  <si>
    <t xml:space="preserve">Đỗ Thành </t>
  </si>
  <si>
    <t>1910150014</t>
  </si>
  <si>
    <t>1910150016</t>
  </si>
  <si>
    <t>1910150001</t>
  </si>
  <si>
    <t>1910150006</t>
  </si>
  <si>
    <t xml:space="preserve">Nguyễn Trường </t>
  </si>
  <si>
    <t>1910150005</t>
  </si>
  <si>
    <t>1910150012</t>
  </si>
  <si>
    <t>1910150013</t>
  </si>
  <si>
    <t>Lê Trần Minh</t>
  </si>
  <si>
    <t>1910150018</t>
  </si>
  <si>
    <t>1910150015</t>
  </si>
  <si>
    <t>1910150003</t>
  </si>
  <si>
    <t>Phạm Đăng</t>
  </si>
  <si>
    <t>1910150004</t>
  </si>
  <si>
    <t>1910150010</t>
  </si>
  <si>
    <t xml:space="preserve">Đặng Hoàng </t>
  </si>
  <si>
    <t>1910150007</t>
  </si>
  <si>
    <t>Nguyễn Thế</t>
  </si>
  <si>
    <t>1910150011</t>
  </si>
  <si>
    <t xml:space="preserve">Phạm Quốc </t>
  </si>
  <si>
    <t>1910150019</t>
  </si>
  <si>
    <t xml:space="preserve">Nguyễn Huy </t>
  </si>
  <si>
    <t>1910150017</t>
  </si>
  <si>
    <t>Tuyên</t>
  </si>
  <si>
    <t>1910140008</t>
  </si>
  <si>
    <t>Lê Quốc</t>
  </si>
  <si>
    <t>1910140002</t>
  </si>
  <si>
    <t>Tôn</t>
  </si>
  <si>
    <t>1910140001</t>
  </si>
  <si>
    <t xml:space="preserve">Đặng Minh </t>
  </si>
  <si>
    <t>1910140003</t>
  </si>
  <si>
    <t xml:space="preserve">Trương Tấn </t>
  </si>
  <si>
    <t>Trọng</t>
  </si>
  <si>
    <t>1910160002</t>
  </si>
  <si>
    <t xml:space="preserve">Nguyễn Phạm Thiên </t>
  </si>
  <si>
    <t>1910160009</t>
  </si>
  <si>
    <t>Võ Hòa</t>
  </si>
  <si>
    <t>1910160006</t>
  </si>
  <si>
    <t>Huỳnh Thanh</t>
  </si>
  <si>
    <t>1910160005</t>
  </si>
  <si>
    <t>Trương Lê Minh</t>
  </si>
  <si>
    <t>1910160004</t>
  </si>
  <si>
    <t xml:space="preserve">Nguyễn Anh </t>
  </si>
  <si>
    <t>Pháp</t>
  </si>
  <si>
    <t>1910160001</t>
  </si>
  <si>
    <t xml:space="preserve">Lữ Minh </t>
  </si>
  <si>
    <t>1910110098</t>
  </si>
  <si>
    <t>Trực</t>
  </si>
  <si>
    <t>Cống Công</t>
  </si>
  <si>
    <t>Trần Võ Ngọc</t>
  </si>
  <si>
    <t>Trần Nguyễn Trí</t>
  </si>
  <si>
    <t>1910120073</t>
  </si>
  <si>
    <t xml:space="preserve">Lê Nguyên </t>
  </si>
  <si>
    <t>Lê Vũ Nhật</t>
  </si>
  <si>
    <t>1910130026</t>
  </si>
  <si>
    <t>Hồ Bảo</t>
  </si>
  <si>
    <t>Nguyễn Trương Quốc</t>
  </si>
  <si>
    <t>Vũ Trần Lê Quốc</t>
  </si>
  <si>
    <t>Vương</t>
  </si>
  <si>
    <t xml:space="preserve">Nguyễn Phương </t>
  </si>
  <si>
    <t xml:space="preserve">Nguyễn Tấn </t>
  </si>
  <si>
    <t>1910130029</t>
  </si>
  <si>
    <t>2010110028</t>
  </si>
  <si>
    <t>2010110060</t>
  </si>
  <si>
    <t>2010210003</t>
  </si>
  <si>
    <t>2010110006</t>
  </si>
  <si>
    <t>2010110077</t>
  </si>
  <si>
    <t>Lê Trọng</t>
  </si>
  <si>
    <t>2010110068</t>
  </si>
  <si>
    <t>Nguyễn Lương</t>
  </si>
  <si>
    <t>2010110027</t>
  </si>
  <si>
    <t>Nguyễn Huy</t>
  </si>
  <si>
    <t>2010110044</t>
  </si>
  <si>
    <t>Bùi Quang</t>
  </si>
  <si>
    <t>2010110067</t>
  </si>
  <si>
    <t>2010110070</t>
  </si>
  <si>
    <t>Nguyễn Huỳnh</t>
  </si>
  <si>
    <t>2010110048</t>
  </si>
  <si>
    <t>2010110058</t>
  </si>
  <si>
    <t>2010240044</t>
  </si>
  <si>
    <t>2010110030</t>
  </si>
  <si>
    <t>Trần Đăng Anh</t>
  </si>
  <si>
    <t>2010110032</t>
  </si>
  <si>
    <t>2010110010</t>
  </si>
  <si>
    <t>Dương Thái</t>
  </si>
  <si>
    <t>2010110062</t>
  </si>
  <si>
    <t>Lê Hoàng</t>
  </si>
  <si>
    <t>2010110074</t>
  </si>
  <si>
    <t>2010110031</t>
  </si>
  <si>
    <t>Lê Nguyễn</t>
  </si>
  <si>
    <t>2010110082</t>
  </si>
  <si>
    <t>2010210006</t>
  </si>
  <si>
    <t>Trần Thiện</t>
  </si>
  <si>
    <t>2010090015</t>
  </si>
  <si>
    <t>2010110011</t>
  </si>
  <si>
    <t>Phạm Thiên</t>
  </si>
  <si>
    <t>2010110056</t>
  </si>
  <si>
    <t>Nguyễn Mạnh Minh</t>
  </si>
  <si>
    <t>2010110021</t>
  </si>
  <si>
    <t>2010110012</t>
  </si>
  <si>
    <t>Chu Nguyễn Mạnh</t>
  </si>
  <si>
    <t>2010110073</t>
  </si>
  <si>
    <t>Võ Văn</t>
  </si>
  <si>
    <t>Thêm</t>
  </si>
  <si>
    <t>2010110008</t>
  </si>
  <si>
    <t>Huỳnh Võ Trí</t>
  </si>
  <si>
    <t>2010110009</t>
  </si>
  <si>
    <t>Đỗ Chí</t>
  </si>
  <si>
    <t>2010110024</t>
  </si>
  <si>
    <t>2010110052</t>
  </si>
  <si>
    <t>Võ Thanh</t>
  </si>
  <si>
    <t>2010110043</t>
  </si>
  <si>
    <t>Phạm Huỳnh Yến</t>
  </si>
  <si>
    <t>2010110083</t>
  </si>
  <si>
    <t>Trần Ngọc Gia</t>
  </si>
  <si>
    <t>2010110053</t>
  </si>
  <si>
    <t>Kiều Kiên</t>
  </si>
  <si>
    <t>2010110080</t>
  </si>
  <si>
    <t>Lê Duy</t>
  </si>
  <si>
    <t>2010110020</t>
  </si>
  <si>
    <t>Ngô Văn</t>
  </si>
  <si>
    <t>2010110054</t>
  </si>
  <si>
    <t>Nguyễn Đỗ</t>
  </si>
  <si>
    <t>2010110042</t>
  </si>
  <si>
    <t>Nguyễn Hoàng Tiến</t>
  </si>
  <si>
    <t>2010110025</t>
  </si>
  <si>
    <t>Nguyễn Trường</t>
  </si>
  <si>
    <t>2010110057</t>
  </si>
  <si>
    <t>Cao Anh</t>
  </si>
  <si>
    <t>2010110005</t>
  </si>
  <si>
    <t>Lê Ngọc</t>
  </si>
  <si>
    <t>2010110076</t>
  </si>
  <si>
    <t xml:space="preserve">Trịnh Phúc </t>
  </si>
  <si>
    <t>2010110014</t>
  </si>
  <si>
    <t>Phạm Quốc</t>
  </si>
  <si>
    <t>2010110045</t>
  </si>
  <si>
    <t>Trần Phú</t>
  </si>
  <si>
    <t>2010110051</t>
  </si>
  <si>
    <t>2010110066</t>
  </si>
  <si>
    <t>Khuất Trương Tài</t>
  </si>
  <si>
    <t>2010110035</t>
  </si>
  <si>
    <t>Luận</t>
  </si>
  <si>
    <t>2010110069</t>
  </si>
  <si>
    <t>Diệp Quang</t>
  </si>
  <si>
    <t>2010110015</t>
  </si>
  <si>
    <t>Vương Hoài</t>
  </si>
  <si>
    <t>2010110022</t>
  </si>
  <si>
    <t>Đặng Phạm Minh</t>
  </si>
  <si>
    <t>2010110050</t>
  </si>
  <si>
    <t>Mai Anh</t>
  </si>
  <si>
    <t>2010110013</t>
  </si>
  <si>
    <t>Nguyễn Xuân</t>
  </si>
  <si>
    <t>2010110029</t>
  </si>
  <si>
    <t>2010110059</t>
  </si>
  <si>
    <t>2010110075</t>
  </si>
  <si>
    <t>2010110046</t>
  </si>
  <si>
    <t>Hoàng Nguyên</t>
  </si>
  <si>
    <t>2010110033</t>
  </si>
  <si>
    <t>Phan Minh</t>
  </si>
  <si>
    <t>2010110036</t>
  </si>
  <si>
    <t>Mai Trần Thế</t>
  </si>
  <si>
    <t>2010110065</t>
  </si>
  <si>
    <t>Huỳnh Quang</t>
  </si>
  <si>
    <t>2010110071</t>
  </si>
  <si>
    <t>2010110023</t>
  </si>
  <si>
    <t>Trần Nguyễn Việt</t>
  </si>
  <si>
    <t>2010110061</t>
  </si>
  <si>
    <t>Nguyễn Khoa</t>
  </si>
  <si>
    <t>2010110049</t>
  </si>
  <si>
    <t>Trần Ngọc Duy</t>
  </si>
  <si>
    <t>2010110047</t>
  </si>
  <si>
    <t>Phan Quốc</t>
  </si>
  <si>
    <t>2010180001</t>
  </si>
  <si>
    <t>Đoàn Nhựt</t>
  </si>
  <si>
    <t>2010230013</t>
  </si>
  <si>
    <t>Nguyễn Ngọc Trâm</t>
  </si>
  <si>
    <t>2010210008</t>
  </si>
  <si>
    <t>Phan Huy Bảo</t>
  </si>
  <si>
    <t>2010230035</t>
  </si>
  <si>
    <t>Trần Nguyễn Tuấn</t>
  </si>
  <si>
    <t>2010230015</t>
  </si>
  <si>
    <t>Cương</t>
  </si>
  <si>
    <t>2010230036</t>
  </si>
  <si>
    <t>Kim Khánh</t>
  </si>
  <si>
    <t>2010230041</t>
  </si>
  <si>
    <t>Tôn Ngọc</t>
  </si>
  <si>
    <t>2010230016</t>
  </si>
  <si>
    <t>Ngô Minh</t>
  </si>
  <si>
    <t>2010230005</t>
  </si>
  <si>
    <t>Nguyễn Huỳnh Gia</t>
  </si>
  <si>
    <t>2010230008</t>
  </si>
  <si>
    <t>Võ Quốc</t>
  </si>
  <si>
    <t>2010230014</t>
  </si>
  <si>
    <t>Sarly</t>
  </si>
  <si>
    <t>Jenny</t>
  </si>
  <si>
    <t>2010230052</t>
  </si>
  <si>
    <t>2010230026</t>
  </si>
  <si>
    <t>2010230018</t>
  </si>
  <si>
    <t>Trần Trí Anh</t>
  </si>
  <si>
    <t>2010230003</t>
  </si>
  <si>
    <t>Trần Tuấn</t>
  </si>
  <si>
    <t>2010230004</t>
  </si>
  <si>
    <t>Nguyễn Phi</t>
  </si>
  <si>
    <t>2010230011</t>
  </si>
  <si>
    <t>Võ Thụy Tuyết</t>
  </si>
  <si>
    <t>2010230022</t>
  </si>
  <si>
    <t>Nguyễn Thị Kiều</t>
  </si>
  <si>
    <t>2010210005</t>
  </si>
  <si>
    <t>Nguyễn Ngọc Thanh</t>
  </si>
  <si>
    <t>2010230033</t>
  </si>
  <si>
    <t>Nghiêu Thanh</t>
  </si>
  <si>
    <t>2010230048</t>
  </si>
  <si>
    <t>2010230020</t>
  </si>
  <si>
    <t>Trịnh Phúc</t>
  </si>
  <si>
    <t>Thọ</t>
  </si>
  <si>
    <t>2010230031</t>
  </si>
  <si>
    <t>Lê Thanh</t>
  </si>
  <si>
    <t>2010230032</t>
  </si>
  <si>
    <t>Ngô Anh</t>
  </si>
  <si>
    <t>2010230049</t>
  </si>
  <si>
    <t>2010230021</t>
  </si>
  <si>
    <t>Huỳnh Thị Ngọc</t>
  </si>
  <si>
    <t>2010230047</t>
  </si>
  <si>
    <t>Diệp Văn</t>
  </si>
  <si>
    <t>Chu</t>
  </si>
  <si>
    <t>2010230009</t>
  </si>
  <si>
    <t>Lê Kim</t>
  </si>
  <si>
    <t>Đồng</t>
  </si>
  <si>
    <t>2010230001</t>
  </si>
  <si>
    <t>Nguyễn Kim</t>
  </si>
  <si>
    <t>2010230072</t>
  </si>
  <si>
    <t>2010230039</t>
  </si>
  <si>
    <t>Lê Huỳnh Huy</t>
  </si>
  <si>
    <t>2010230010</t>
  </si>
  <si>
    <t>2010230040</t>
  </si>
  <si>
    <t>Phạm Gia</t>
  </si>
  <si>
    <t>2010230045</t>
  </si>
  <si>
    <t>2010230012</t>
  </si>
  <si>
    <t>Đinh Minh</t>
  </si>
  <si>
    <t>2010230006</t>
  </si>
  <si>
    <t>2010230069</t>
  </si>
  <si>
    <t xml:space="preserve">Phạm Thiện </t>
  </si>
  <si>
    <t>2010230060</t>
  </si>
  <si>
    <t>Nga</t>
  </si>
  <si>
    <t>2010230030</t>
  </si>
  <si>
    <t>Phạm Hoàn Kim</t>
  </si>
  <si>
    <t>2010230038</t>
  </si>
  <si>
    <t>Nguyễn Trung</t>
  </si>
  <si>
    <t>2010230050</t>
  </si>
  <si>
    <t>2010060024</t>
  </si>
  <si>
    <t>Lê Thành</t>
  </si>
  <si>
    <t>2010230027</t>
  </si>
  <si>
    <t>Nguyễn Văn Tấn</t>
  </si>
  <si>
    <t>2010230023</t>
  </si>
  <si>
    <t>Đặng Thành</t>
  </si>
  <si>
    <t>2010230065</t>
  </si>
  <si>
    <t>2010230062</t>
  </si>
  <si>
    <t>Đậu Quang</t>
  </si>
  <si>
    <t>Sáng</t>
  </si>
  <si>
    <t>2010230051</t>
  </si>
  <si>
    <t>2010230046</t>
  </si>
  <si>
    <t>2010210014</t>
  </si>
  <si>
    <t>2010230043</t>
  </si>
  <si>
    <t>Lê Hoàng Minh</t>
  </si>
  <si>
    <t>2010230028</t>
  </si>
  <si>
    <t>2010230042</t>
  </si>
  <si>
    <t>2010210001</t>
  </si>
  <si>
    <t>2010230037</t>
  </si>
  <si>
    <t>2010230057</t>
  </si>
  <si>
    <t>Nguyễn Phạm Ngọc</t>
  </si>
  <si>
    <t>Thạnh</t>
  </si>
  <si>
    <t>2010230044</t>
  </si>
  <si>
    <t>2010230002</t>
  </si>
  <si>
    <t>Bùi Diểm</t>
  </si>
  <si>
    <t>Thy</t>
  </si>
  <si>
    <t>2010230034</t>
  </si>
  <si>
    <t>Thái Hoàng Cẩm</t>
  </si>
  <si>
    <t>Tiên</t>
  </si>
  <si>
    <t>2010230029</t>
  </si>
  <si>
    <t>Dương Đức</t>
  </si>
  <si>
    <t>2010230061</t>
  </si>
  <si>
    <t>2010230070</t>
  </si>
  <si>
    <t>Mai Hoàng Anh</t>
  </si>
  <si>
    <t>2010230017</t>
  </si>
  <si>
    <t>2010210009</t>
  </si>
  <si>
    <t>2010210010</t>
  </si>
  <si>
    <t>Trần Lê Nhật</t>
  </si>
  <si>
    <t>2010230025</t>
  </si>
  <si>
    <t>2010120033</t>
  </si>
  <si>
    <t>Hoàng Đức</t>
  </si>
  <si>
    <t>2010120012</t>
  </si>
  <si>
    <t>Cao Giang Ngọc</t>
  </si>
  <si>
    <t>Bích</t>
  </si>
  <si>
    <t>2010120024</t>
  </si>
  <si>
    <t>Bùi Huy</t>
  </si>
  <si>
    <t>2010120011</t>
  </si>
  <si>
    <t>Đặng Ngọc Thanh</t>
  </si>
  <si>
    <t>2010120028</t>
  </si>
  <si>
    <t>Nguyễn Trần Anh</t>
  </si>
  <si>
    <t>2010120016</t>
  </si>
  <si>
    <t>Trần Hoàng</t>
  </si>
  <si>
    <t>2010120007</t>
  </si>
  <si>
    <t>Phạm Thị Thuý</t>
  </si>
  <si>
    <t>2010120031</t>
  </si>
  <si>
    <t>2010120021</t>
  </si>
  <si>
    <t>2010120005</t>
  </si>
  <si>
    <t>Vũ Minh</t>
  </si>
  <si>
    <t>2010120002</t>
  </si>
  <si>
    <t>Nguyễn Nhơn</t>
  </si>
  <si>
    <t>Hoàn</t>
  </si>
  <si>
    <t>2010120025</t>
  </si>
  <si>
    <t>Bùi Sỹ</t>
  </si>
  <si>
    <t>2010120022</t>
  </si>
  <si>
    <t>Danh Quốc</t>
  </si>
  <si>
    <t>Mẫu</t>
  </si>
  <si>
    <t>2010120017</t>
  </si>
  <si>
    <t>Nguyễn Văn Nhật</t>
  </si>
  <si>
    <t>2010120010</t>
  </si>
  <si>
    <t>Mai Nguyễn Minh</t>
  </si>
  <si>
    <t>2010120032</t>
  </si>
  <si>
    <t>2010120020</t>
  </si>
  <si>
    <t>Lý</t>
  </si>
  <si>
    <t>Quang</t>
  </si>
  <si>
    <t>2010120018</t>
  </si>
  <si>
    <t>2010120008</t>
  </si>
  <si>
    <t>Đoàn Minh</t>
  </si>
  <si>
    <t>2010120001</t>
  </si>
  <si>
    <t>Phạm Nguyễn Ngọc</t>
  </si>
  <si>
    <t>2010120014</t>
  </si>
  <si>
    <t>2010120030</t>
  </si>
  <si>
    <t>Huỳnh Nguyễn Duy</t>
  </si>
  <si>
    <t>Thức</t>
  </si>
  <si>
    <t>2010120003</t>
  </si>
  <si>
    <t>2010120023</t>
  </si>
  <si>
    <t xml:space="preserve">Châu Văn </t>
  </si>
  <si>
    <t>2010120009</t>
  </si>
  <si>
    <t>Trần Lê Thanh</t>
  </si>
  <si>
    <t>Trương</t>
  </si>
  <si>
    <t>2010120015</t>
  </si>
  <si>
    <t>Phạm Trần Anh</t>
  </si>
  <si>
    <t>2010120019</t>
  </si>
  <si>
    <t>Đinh Khánh</t>
  </si>
  <si>
    <t>2010120029</t>
  </si>
  <si>
    <t>Phạm Bùi Anh</t>
  </si>
  <si>
    <t>2010120006</t>
  </si>
  <si>
    <t>Phạm Ngọc Minh</t>
  </si>
  <si>
    <t>2010130011</t>
  </si>
  <si>
    <t>Lê Thế</t>
  </si>
  <si>
    <t>2010130023</t>
  </si>
  <si>
    <t>Trần Kim</t>
  </si>
  <si>
    <t>2010130019</t>
  </si>
  <si>
    <t>Nguyễn Mai Hoài</t>
  </si>
  <si>
    <t>2010130014</t>
  </si>
  <si>
    <t>2010130004</t>
  </si>
  <si>
    <t>2010130015</t>
  </si>
  <si>
    <t>Lê Song</t>
  </si>
  <si>
    <t>Dinh</t>
  </si>
  <si>
    <t>2010230019</t>
  </si>
  <si>
    <t>2010130005</t>
  </si>
  <si>
    <t>Võ Thành</t>
  </si>
  <si>
    <t>2010130016</t>
  </si>
  <si>
    <t>2010130024</t>
  </si>
  <si>
    <t>2010130013</t>
  </si>
  <si>
    <t>2010130020</t>
  </si>
  <si>
    <t>2010130002</t>
  </si>
  <si>
    <t>2010130006</t>
  </si>
  <si>
    <t>2010130009</t>
  </si>
  <si>
    <t>2010130022</t>
  </si>
  <si>
    <t>2010130012</t>
  </si>
  <si>
    <t>Phạm Lê Hồng</t>
  </si>
  <si>
    <t>2010130007</t>
  </si>
  <si>
    <t>Ngô Trường</t>
  </si>
  <si>
    <t>2010130021</t>
  </si>
  <si>
    <t>2010130018</t>
  </si>
  <si>
    <t>La Quốc</t>
  </si>
  <si>
    <t>2010130003</t>
  </si>
  <si>
    <t>Nguyễn Khánh</t>
  </si>
  <si>
    <t>2010130017</t>
  </si>
  <si>
    <t>Trần Lê Anh</t>
  </si>
  <si>
    <t>Nguyễn Văn</t>
  </si>
  <si>
    <t>2010150004</t>
  </si>
  <si>
    <t>Trương Hoàng Đức</t>
  </si>
  <si>
    <t>2010150002</t>
  </si>
  <si>
    <t>2010150001</t>
  </si>
  <si>
    <t xml:space="preserve">Nguyễn Kỳ </t>
  </si>
  <si>
    <t xml:space="preserve">Bửu </t>
  </si>
  <si>
    <t>2010140001</t>
  </si>
  <si>
    <t>2010150006</t>
  </si>
  <si>
    <t>Phan Lê Trung</t>
  </si>
  <si>
    <t>2010150010</t>
  </si>
  <si>
    <t xml:space="preserve">Lê Thanh </t>
  </si>
  <si>
    <t>2010080008</t>
  </si>
  <si>
    <t>Huỳnh Tấn</t>
  </si>
  <si>
    <t>2010140005</t>
  </si>
  <si>
    <t>Huỳnh Đăng</t>
  </si>
  <si>
    <t>2010210012</t>
  </si>
  <si>
    <t>Trần Lê Hải</t>
  </si>
  <si>
    <t>2010140004</t>
  </si>
  <si>
    <t>2010190003</t>
  </si>
  <si>
    <t>Nguyễn Trần Nhật</t>
  </si>
  <si>
    <t>2010150009</t>
  </si>
  <si>
    <t>Nguyễn Da</t>
  </si>
  <si>
    <t>Thoại</t>
  </si>
  <si>
    <t>2010150007</t>
  </si>
  <si>
    <t>2010150005</t>
  </si>
  <si>
    <t>2010140006</t>
  </si>
  <si>
    <t>Lâm Trương Thanh</t>
  </si>
  <si>
    <t>2010140007</t>
  </si>
  <si>
    <t>Hạ Minh</t>
  </si>
  <si>
    <t>2010150003</t>
  </si>
  <si>
    <t>2010150008</t>
  </si>
  <si>
    <t>Tuệ</t>
  </si>
  <si>
    <t>Nhung</t>
  </si>
  <si>
    <t>2010090022</t>
  </si>
  <si>
    <t xml:space="preserve">Nguyễn Thái </t>
  </si>
  <si>
    <t>Đào Huỳnh Sao</t>
  </si>
  <si>
    <t>2010020032</t>
  </si>
  <si>
    <t>Dương Võ Hoàng</t>
  </si>
  <si>
    <t>2010020089</t>
  </si>
  <si>
    <t>Lê Đức</t>
  </si>
  <si>
    <t>Triệu</t>
  </si>
  <si>
    <t>2010020058</t>
  </si>
  <si>
    <t>Lưu Quốc</t>
  </si>
  <si>
    <t>2010090058</t>
  </si>
  <si>
    <t>Lê Tô Thanh</t>
  </si>
  <si>
    <t xml:space="preserve">Bùi Hoàng </t>
  </si>
  <si>
    <t>2010230066</t>
  </si>
  <si>
    <t>2010230067</t>
  </si>
  <si>
    <t>Phan Trung</t>
  </si>
  <si>
    <t>Chí</t>
  </si>
  <si>
    <t>2010230068</t>
  </si>
  <si>
    <t>Cao Lê Minh</t>
  </si>
  <si>
    <t>2010230071</t>
  </si>
  <si>
    <t xml:space="preserve">Phạm La Hoàng </t>
  </si>
  <si>
    <t>2010230076</t>
  </si>
  <si>
    <t>Nguyễn Ngọc Minh</t>
  </si>
  <si>
    <t>2010210011</t>
  </si>
  <si>
    <t>Nguyễn Hồ Ngọc</t>
  </si>
  <si>
    <t>2010230075</t>
  </si>
  <si>
    <t>Nguyễn Bảo</t>
  </si>
  <si>
    <t>2010230073</t>
  </si>
  <si>
    <t>Lê Phước</t>
  </si>
  <si>
    <t>2010230053</t>
  </si>
  <si>
    <t>2010230074</t>
  </si>
  <si>
    <t>Trần Ngọc Phương</t>
  </si>
  <si>
    <t>2010230059</t>
  </si>
  <si>
    <t>Nguyễn Hồ Khánh</t>
  </si>
  <si>
    <t>2010110072</t>
  </si>
  <si>
    <t>2010230054</t>
  </si>
  <si>
    <t>Thắm</t>
  </si>
  <si>
    <t>2010230064</t>
  </si>
  <si>
    <t>Hồ Thị Ngọc</t>
  </si>
  <si>
    <t>2010210013</t>
  </si>
  <si>
    <t>Nguyễn Huỳnh Nhã</t>
  </si>
  <si>
    <t>2010230056</t>
  </si>
  <si>
    <t>Đặng Kỳ</t>
  </si>
  <si>
    <t>2010230063</t>
  </si>
  <si>
    <t>Nguyễn Lộc</t>
  </si>
  <si>
    <t>2010230055</t>
  </si>
  <si>
    <t>Phạm Anh</t>
  </si>
  <si>
    <t xml:space="preserve">Lê Gia </t>
  </si>
  <si>
    <t>Hồ Bửu Thanh</t>
  </si>
  <si>
    <t>Thiên</t>
  </si>
  <si>
    <t xml:space="preserve">Trần Ái Nhĩ </t>
  </si>
  <si>
    <t>Lan</t>
  </si>
  <si>
    <t xml:space="preserve">Huỳnh Công </t>
  </si>
  <si>
    <t>Võ Hồ Mẩn</t>
  </si>
  <si>
    <t>Hảo</t>
  </si>
  <si>
    <t xml:space="preserve">Đỗ Đức </t>
  </si>
  <si>
    <t xml:space="preserve">Trương Thành </t>
  </si>
  <si>
    <t>Nguyễn Đức</t>
  </si>
  <si>
    <t>Phòng Tuyển sinh - Công tác học sinh</t>
  </si>
  <si>
    <r>
      <t xml:space="preserve">BẢNG ĐIỂM DANH LỚP </t>
    </r>
    <r>
      <rPr>
        <b/>
        <sz val="18"/>
        <color rgb="FFFF0000"/>
        <rFont val="Times New Roman"/>
        <family val="1"/>
      </rPr>
      <t>THUD20.2</t>
    </r>
    <r>
      <rPr>
        <b/>
        <sz val="14"/>
        <color rgb="FFFF0000"/>
        <rFont val="Times New Roman"/>
        <family val="1"/>
      </rPr>
      <t xml:space="preserve"> </t>
    </r>
    <r>
      <rPr>
        <b/>
        <sz val="14"/>
        <rFont val="Times New Roman"/>
        <family val="1"/>
      </rPr>
      <t>HÀNG NGÀY</t>
    </r>
  </si>
  <si>
    <t xml:space="preserve">Nguyễn Đức </t>
  </si>
  <si>
    <r>
      <t xml:space="preserve">BẢNG ĐIỂM DANH LỚP </t>
    </r>
    <r>
      <rPr>
        <b/>
        <sz val="18"/>
        <color rgb="FFFF0000"/>
        <rFont val="Times New Roman"/>
        <family val="1"/>
      </rPr>
      <t>THUD20.3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</si>
  <si>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</si>
  <si>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</si>
  <si>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</si>
  <si>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</si>
  <si>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</si>
  <si>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</si>
  <si>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</si>
  <si>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</si>
  <si>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</si>
  <si>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TQW19.1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</si>
  <si>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TQW19.2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</si>
  <si>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</si>
  <si>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</si>
  <si>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ĐTCN19</t>
    </r>
    <r>
      <rPr>
        <b/>
        <sz val="14"/>
        <color rgb="FFFF0000"/>
        <rFont val="Times New Roman"/>
        <family val="1"/>
      </rPr>
      <t xml:space="preserve"> </t>
    </r>
    <r>
      <rPr>
        <b/>
        <sz val="14"/>
        <rFont val="Times New Roman"/>
        <family val="1"/>
      </rPr>
      <t>HÀNG NGÀY</t>
    </r>
  </si>
  <si>
    <t>NGHỈ HỌC LUÔN</t>
  </si>
  <si>
    <r>
      <t xml:space="preserve">BẢNG ĐIỂM DANH LỚP </t>
    </r>
    <r>
      <rPr>
        <b/>
        <sz val="18"/>
        <color rgb="FFFF0000"/>
        <rFont val="Times New Roman"/>
        <family val="1"/>
      </rPr>
      <t>KTDN20.1</t>
    </r>
    <r>
      <rPr>
        <b/>
        <sz val="14"/>
        <color rgb="FFFF0000"/>
        <rFont val="Times New Roman"/>
        <family val="1"/>
      </rPr>
      <t xml:space="preserve"> </t>
    </r>
    <r>
      <rPr>
        <b/>
        <sz val="14"/>
        <rFont val="Times New Roman"/>
        <family val="1"/>
      </rPr>
      <t>HÀNG NGÀY</t>
    </r>
  </si>
  <si>
    <t>2010060018</t>
  </si>
  <si>
    <t>Vương Nguyễn Hương</t>
  </si>
  <si>
    <t>Mạch Các</t>
  </si>
  <si>
    <t>Các</t>
  </si>
  <si>
    <t>2010060040</t>
  </si>
  <si>
    <t>Nguyễn Thị Thu</t>
  </si>
  <si>
    <t>2010240049</t>
  </si>
  <si>
    <t>Hoàng Thị Thu</t>
  </si>
  <si>
    <t>2010060009</t>
  </si>
  <si>
    <t>Trần Trung</t>
  </si>
  <si>
    <t xml:space="preserve">Trần Nguyễn Ngọc </t>
  </si>
  <si>
    <t>Hương</t>
  </si>
  <si>
    <t>2010060012</t>
  </si>
  <si>
    <t>Huỳnh Thị Mỹ</t>
  </si>
  <si>
    <t>Huyền</t>
  </si>
  <si>
    <t>2010060041</t>
  </si>
  <si>
    <t xml:space="preserve">Bùi Thị Thùy </t>
  </si>
  <si>
    <t>2010060019</t>
  </si>
  <si>
    <t>Nguyễn Thị Thuỳ</t>
  </si>
  <si>
    <t>2010060025</t>
  </si>
  <si>
    <t>Trần Lâm Kim</t>
  </si>
  <si>
    <t>2010060007</t>
  </si>
  <si>
    <t>Vũ Yến Kim</t>
  </si>
  <si>
    <t>Lư Kim</t>
  </si>
  <si>
    <t>2010060039</t>
  </si>
  <si>
    <t>2010060023</t>
  </si>
  <si>
    <t>Thư</t>
  </si>
  <si>
    <t>2010060014</t>
  </si>
  <si>
    <t>Lưu Ngọc Anh</t>
  </si>
  <si>
    <t>2010060033</t>
  </si>
  <si>
    <t>Ngô Trần Minh</t>
  </si>
  <si>
    <t>2010060020</t>
  </si>
  <si>
    <t>Đỗ Thị Bích</t>
  </si>
  <si>
    <t>Trâm</t>
  </si>
  <si>
    <t>2010060016</t>
  </si>
  <si>
    <t>Trần Thị Thu</t>
  </si>
  <si>
    <t>2010240029</t>
  </si>
  <si>
    <t>Nguyễn Ngọc Hồng</t>
  </si>
  <si>
    <t>Trang</t>
  </si>
  <si>
    <t>2010060017</t>
  </si>
  <si>
    <t>Võ Hồng Thanh</t>
  </si>
  <si>
    <t xml:space="preserve">Nguyễn Huỳnh Tường </t>
  </si>
  <si>
    <t>2010060027</t>
  </si>
  <si>
    <t>Nguyễn Lê Tường</t>
  </si>
  <si>
    <t>2010060042</t>
  </si>
  <si>
    <t>Nguyễn Đoàn Mộng</t>
  </si>
  <si>
    <t>Châu</t>
  </si>
  <si>
    <t>2010200014</t>
  </si>
  <si>
    <t>Nguyễn Thị Quỳnh</t>
  </si>
  <si>
    <t>2010200053</t>
  </si>
  <si>
    <t>Lê Tấn</t>
  </si>
  <si>
    <t>2010200029</t>
  </si>
  <si>
    <t>Hà Khánh</t>
  </si>
  <si>
    <t>2010200055</t>
  </si>
  <si>
    <t>2010200068</t>
  </si>
  <si>
    <t>2010200027</t>
  </si>
  <si>
    <t>Võ Thị Kim</t>
  </si>
  <si>
    <t>2010200009</t>
  </si>
  <si>
    <t>Nguyễn Ngô Anh</t>
  </si>
  <si>
    <t>2010200020</t>
  </si>
  <si>
    <t>Nguyễn Huỳnh Minh</t>
  </si>
  <si>
    <t>2010200005</t>
  </si>
  <si>
    <t>Nguyễn Nữ Kim</t>
  </si>
  <si>
    <t>2010200036</t>
  </si>
  <si>
    <t>Nguyễn Lê Phúc</t>
  </si>
  <si>
    <t>2010200007</t>
  </si>
  <si>
    <t>Nguyễn Thị Ngọc</t>
  </si>
  <si>
    <t>2010200011</t>
  </si>
  <si>
    <t>Đặng Thuỳ</t>
  </si>
  <si>
    <t>2010200004</t>
  </si>
  <si>
    <t>Trần Thị Ngọc</t>
  </si>
  <si>
    <t>Trinh</t>
  </si>
  <si>
    <t>2010200039</t>
  </si>
  <si>
    <t>Ngô Thanh</t>
  </si>
  <si>
    <t>2010040015</t>
  </si>
  <si>
    <t>Tăng Huỳnh Anh</t>
  </si>
  <si>
    <t>2010200056</t>
  </si>
  <si>
    <t>Nguyễn Thuý</t>
  </si>
  <si>
    <t>2010200040</t>
  </si>
  <si>
    <t>Đinh Hải</t>
  </si>
  <si>
    <r>
      <t xml:space="preserve">BẢNG ĐIỂM DANH LỚP </t>
    </r>
    <r>
      <rPr>
        <b/>
        <sz val="18"/>
        <color rgb="FFFF0000"/>
        <rFont val="Times New Roman"/>
        <family val="1"/>
      </rPr>
      <t>KTDN20.2</t>
    </r>
    <r>
      <rPr>
        <b/>
        <sz val="14"/>
        <color rgb="FFFF0000"/>
        <rFont val="Times New Roman"/>
        <family val="1"/>
      </rPr>
      <t xml:space="preserve"> </t>
    </r>
    <r>
      <rPr>
        <b/>
        <sz val="14"/>
        <rFont val="Times New Roman"/>
        <family val="1"/>
      </rPr>
      <t>HÀNG NGÀY</t>
    </r>
  </si>
  <si>
    <t>2010060010</t>
  </si>
  <si>
    <t>Lê Thị Thuỳ</t>
  </si>
  <si>
    <t>Dương</t>
  </si>
  <si>
    <t>2010060011</t>
  </si>
  <si>
    <t>Nguyễn Phương</t>
  </si>
  <si>
    <t>2010060003</t>
  </si>
  <si>
    <t>Hồ Ngọc</t>
  </si>
  <si>
    <t>Phạm Phú</t>
  </si>
  <si>
    <t>Hảng</t>
  </si>
  <si>
    <t>Trần Phạm Nguyên</t>
  </si>
  <si>
    <t>Huỳnh Văn</t>
  </si>
  <si>
    <t>2010060038</t>
  </si>
  <si>
    <t>Trần Thị Mỹ</t>
  </si>
  <si>
    <t>Miều</t>
  </si>
  <si>
    <t>2010060013</t>
  </si>
  <si>
    <t>Sa Thị Tuyết</t>
  </si>
  <si>
    <t>2010060031</t>
  </si>
  <si>
    <t>Võ Thị Trúc</t>
  </si>
  <si>
    <t>Ngoan</t>
  </si>
  <si>
    <t>2010060034</t>
  </si>
  <si>
    <t>Huỳnh Kim</t>
  </si>
  <si>
    <t>2010060008</t>
  </si>
  <si>
    <t>Đào Trần Thục</t>
  </si>
  <si>
    <t>Nguyễn Thị Tuyết</t>
  </si>
  <si>
    <t>2010060026</t>
  </si>
  <si>
    <t>Trần Lê Quỳnh</t>
  </si>
  <si>
    <t>2010060037</t>
  </si>
  <si>
    <t>Oanh</t>
  </si>
  <si>
    <t>2010060035</t>
  </si>
  <si>
    <t>Lâm Thị Mỹ</t>
  </si>
  <si>
    <t>Quyền</t>
  </si>
  <si>
    <t>2010060004</t>
  </si>
  <si>
    <t>Nguyễn Thị</t>
  </si>
  <si>
    <t>Quỳnh</t>
  </si>
  <si>
    <t>2010060006</t>
  </si>
  <si>
    <t>2010060036</t>
  </si>
  <si>
    <t>Nguyễn Thị Xuân</t>
  </si>
  <si>
    <t>2010060028</t>
  </si>
  <si>
    <t>Nguyễn Ngọc Anh</t>
  </si>
  <si>
    <t>Nguyễn Thị Hồng</t>
  </si>
  <si>
    <t>Tuyết</t>
  </si>
  <si>
    <t>2010060029</t>
  </si>
  <si>
    <t>Lê Trường</t>
  </si>
  <si>
    <t>2010060005</t>
  </si>
  <si>
    <t>Phạm Thị Bích</t>
  </si>
  <si>
    <t xml:space="preserve">Nguyễn Lê Phương </t>
  </si>
  <si>
    <t>2010060030</t>
  </si>
  <si>
    <r>
      <t xml:space="preserve">BẢNG ĐIỂM DANH LỚP </t>
    </r>
    <r>
      <rPr>
        <b/>
        <sz val="18"/>
        <color rgb="FFFF0000"/>
        <rFont val="Times New Roman"/>
        <family val="1"/>
      </rPr>
      <t>TCNH20</t>
    </r>
    <r>
      <rPr>
        <b/>
        <sz val="14"/>
        <color rgb="FFFF0000"/>
        <rFont val="Times New Roman"/>
        <family val="1"/>
      </rPr>
      <t xml:space="preserve"> </t>
    </r>
    <r>
      <rPr>
        <b/>
        <sz val="14"/>
        <rFont val="Times New Roman"/>
        <family val="1"/>
      </rPr>
      <t>HÀNG NGÀY</t>
    </r>
  </si>
  <si>
    <t>2010050011</t>
  </si>
  <si>
    <t>Nguyễn Huỳnh Thiên</t>
  </si>
  <si>
    <t>2010050001</t>
  </si>
  <si>
    <t>Phạm Nhựt</t>
  </si>
  <si>
    <t>Bằng</t>
  </si>
  <si>
    <t>2010050006</t>
  </si>
  <si>
    <t>Chúc</t>
  </si>
  <si>
    <t>2010050022</t>
  </si>
  <si>
    <t>Đinh Thị Ngọc</t>
  </si>
  <si>
    <t>Giàu</t>
  </si>
  <si>
    <t>2010050016</t>
  </si>
  <si>
    <t>2010050017</t>
  </si>
  <si>
    <t>Nguyễn Thị Trúc</t>
  </si>
  <si>
    <t>2010050005</t>
  </si>
  <si>
    <t>Lê Thị Quế</t>
  </si>
  <si>
    <t>Hồng</t>
  </si>
  <si>
    <t>2010050013</t>
  </si>
  <si>
    <t>Võ Ngọc Mỹ</t>
  </si>
  <si>
    <t>2010060022</t>
  </si>
  <si>
    <t>Quách Bảo</t>
  </si>
  <si>
    <t>2010050020</t>
  </si>
  <si>
    <t>2010050007</t>
  </si>
  <si>
    <t>Đỗ Ngọc Yến</t>
  </si>
  <si>
    <t>2010050014</t>
  </si>
  <si>
    <t>Đoàn Thị Yến</t>
  </si>
  <si>
    <t>2010050018</t>
  </si>
  <si>
    <t>2010050021</t>
  </si>
  <si>
    <t>Trần Quỳnh Trọng</t>
  </si>
  <si>
    <t>2010050004</t>
  </si>
  <si>
    <t>Đặng Tú</t>
  </si>
  <si>
    <t>Quyên</t>
  </si>
  <si>
    <t>2010050012</t>
  </si>
  <si>
    <t>2010050025</t>
  </si>
  <si>
    <t>Nguyễn Chí</t>
  </si>
  <si>
    <t>2010050008</t>
  </si>
  <si>
    <t>Trương Thị Cẩm</t>
  </si>
  <si>
    <t>2010050010</t>
  </si>
  <si>
    <t>Huỳnh Ngọc Uyên</t>
  </si>
  <si>
    <t>2010050023</t>
  </si>
  <si>
    <t xml:space="preserve">Hoàng Văn </t>
  </si>
  <si>
    <t>2010040011</t>
  </si>
  <si>
    <t>2010050009</t>
  </si>
  <si>
    <t>Hà Bạch Kim</t>
  </si>
  <si>
    <t>Tuyền</t>
  </si>
  <si>
    <t>2010050003</t>
  </si>
  <si>
    <t>Lê Thị Bích</t>
  </si>
  <si>
    <t>2010050019</t>
  </si>
  <si>
    <t>Lê Cát Tường</t>
  </si>
  <si>
    <t>2010050015</t>
  </si>
  <si>
    <t>Phạm Như</t>
  </si>
  <si>
    <t>Ý</t>
  </si>
  <si>
    <r>
      <t xml:space="preserve">BẢNG ĐIỂM DANH LỚP </t>
    </r>
    <r>
      <rPr>
        <b/>
        <sz val="18"/>
        <color rgb="FFFF0000"/>
        <rFont val="Times New Roman"/>
        <family val="1"/>
      </rPr>
      <t>LGT20</t>
    </r>
    <r>
      <rPr>
        <b/>
        <sz val="14"/>
        <color rgb="FFFF0000"/>
        <rFont val="Times New Roman"/>
        <family val="1"/>
      </rPr>
      <t xml:space="preserve"> </t>
    </r>
    <r>
      <rPr>
        <b/>
        <sz val="14"/>
        <rFont val="Times New Roman"/>
        <family val="1"/>
      </rPr>
      <t>HÀNG NGÀY</t>
    </r>
  </si>
  <si>
    <t>2010070022</t>
  </si>
  <si>
    <t>Huỳnh Quốc</t>
  </si>
  <si>
    <t>Hồ Thị Mỹ</t>
  </si>
  <si>
    <t xml:space="preserve">Trần Hồng </t>
  </si>
  <si>
    <t>2010070018</t>
  </si>
  <si>
    <t>Đặng Hoàng Gia</t>
  </si>
  <si>
    <t>2010070012</t>
  </si>
  <si>
    <t>Đặng Hoàng</t>
  </si>
  <si>
    <t>Khải</t>
  </si>
  <si>
    <t>2010070011</t>
  </si>
  <si>
    <t>Trần Minh Thái</t>
  </si>
  <si>
    <t>2010070006</t>
  </si>
  <si>
    <t>2010040009</t>
  </si>
  <si>
    <t>Nguyễn Thị Diễm</t>
  </si>
  <si>
    <t>Kiều</t>
  </si>
  <si>
    <t>2010070003</t>
  </si>
  <si>
    <t>Bùi Mai Ánh</t>
  </si>
  <si>
    <t xml:space="preserve">Thái Hoàng </t>
  </si>
  <si>
    <t>2010040001</t>
  </si>
  <si>
    <t>2010070021</t>
  </si>
  <si>
    <t>2010070014</t>
  </si>
  <si>
    <t>Nguyễn Ngọc Yến</t>
  </si>
  <si>
    <t>2010070017</t>
  </si>
  <si>
    <t>Lê Thị Thanh</t>
  </si>
  <si>
    <t>2010070008</t>
  </si>
  <si>
    <t>Phan Nguyễn Kiều</t>
  </si>
  <si>
    <t>2010040010</t>
  </si>
  <si>
    <t>Đào Đại</t>
  </si>
  <si>
    <t>2010040002</t>
  </si>
  <si>
    <t>2010070005</t>
  </si>
  <si>
    <t>Phạm Hữu</t>
  </si>
  <si>
    <t>Quốc</t>
  </si>
  <si>
    <t>2010040004</t>
  </si>
  <si>
    <t>Lê Trúc</t>
  </si>
  <si>
    <t>2010070023</t>
  </si>
  <si>
    <t xml:space="preserve">Võ Thị Hồng </t>
  </si>
  <si>
    <t>2010070007</t>
  </si>
  <si>
    <t>2010070010</t>
  </si>
  <si>
    <t>Huỳnh Nguyễn Phát</t>
  </si>
  <si>
    <t>2010180002</t>
  </si>
  <si>
    <t>Đỗ Ngọc Kim</t>
  </si>
  <si>
    <t>2010040007</t>
  </si>
  <si>
    <t>Nguyễn Lâm Anh</t>
  </si>
  <si>
    <t>2010040013</t>
  </si>
  <si>
    <t>Bùi Ngọc Tuyết</t>
  </si>
  <si>
    <t>2010070013</t>
  </si>
  <si>
    <t>Dương Ngọc Bích</t>
  </si>
  <si>
    <t>2010070009</t>
  </si>
  <si>
    <t>2010060002</t>
  </si>
  <si>
    <t>Phạm Thị Quế</t>
  </si>
  <si>
    <t>2010040006</t>
  </si>
  <si>
    <t>Hoàng Trần Thanh</t>
  </si>
  <si>
    <t>2010070016</t>
  </si>
  <si>
    <t>Lê Huyền</t>
  </si>
  <si>
    <t>2010070004</t>
  </si>
  <si>
    <t>2010040014</t>
  </si>
  <si>
    <t>Thái Thị Mỹ</t>
  </si>
  <si>
    <t>2010040003</t>
  </si>
  <si>
    <t>2010070020</t>
  </si>
  <si>
    <t>Phan Thành</t>
  </si>
  <si>
    <t>2010070001</t>
  </si>
  <si>
    <t>Đoàn Quốc</t>
  </si>
  <si>
    <t>2010070015</t>
  </si>
  <si>
    <t>Phạm Ngọc Thuý</t>
  </si>
  <si>
    <t>2010040005</t>
  </si>
  <si>
    <t>Trần Lê Hồng</t>
  </si>
  <si>
    <t>2010050024</t>
  </si>
  <si>
    <t>VẮNG</t>
  </si>
  <si>
    <r>
      <t xml:space="preserve">BẢNG ĐIỂM DANH LỚP </t>
    </r>
    <r>
      <rPr>
        <b/>
        <sz val="18"/>
        <color rgb="FFFF0000"/>
        <rFont val="Times New Roman"/>
        <family val="1"/>
      </rPr>
      <t>BHST20.1</t>
    </r>
    <r>
      <rPr>
        <b/>
        <sz val="14"/>
        <color rgb="FFFF0000"/>
        <rFont val="Times New Roman"/>
        <family val="1"/>
      </rPr>
      <t xml:space="preserve"> </t>
    </r>
    <r>
      <rPr>
        <b/>
        <sz val="14"/>
        <rFont val="Times New Roman"/>
        <family val="1"/>
      </rPr>
      <t>HÀNG NGÀY</t>
    </r>
  </si>
  <si>
    <t>2010200065</t>
  </si>
  <si>
    <t>Bùi Hoàng Ngọc</t>
  </si>
  <si>
    <t>Ánh</t>
  </si>
  <si>
    <t>2010200001</t>
  </si>
  <si>
    <t>Cao Thị Hoàng</t>
  </si>
  <si>
    <t>Dung</t>
  </si>
  <si>
    <t xml:space="preserve">Đặng Huỳnh </t>
  </si>
  <si>
    <t>2010200038</t>
  </si>
  <si>
    <t>Hồi Nguyễn Huỳnh Mỹ</t>
  </si>
  <si>
    <t>2010200060</t>
  </si>
  <si>
    <t>Nguyễn Ngọc Quỳnh</t>
  </si>
  <si>
    <t>Giao</t>
  </si>
  <si>
    <t>2010200072</t>
  </si>
  <si>
    <t>2010200031</t>
  </si>
  <si>
    <t>Phạm Thị Ngọc</t>
  </si>
  <si>
    <t>2010200012</t>
  </si>
  <si>
    <t>Trương Tôn Hoàng</t>
  </si>
  <si>
    <t>2010200048</t>
  </si>
  <si>
    <t>Phạm Tùng</t>
  </si>
  <si>
    <t>Lâm</t>
  </si>
  <si>
    <t>2010200003</t>
  </si>
  <si>
    <t>Nguyễn Ngọc Hoàng</t>
  </si>
  <si>
    <t>2010200035</t>
  </si>
  <si>
    <t>Võ Lê Thanh</t>
  </si>
  <si>
    <t>Ly</t>
  </si>
  <si>
    <t>2010200015</t>
  </si>
  <si>
    <t>Vương Huệ</t>
  </si>
  <si>
    <t>Mẫn</t>
  </si>
  <si>
    <t>2010200059</t>
  </si>
  <si>
    <t>Châu Hải</t>
  </si>
  <si>
    <t>2010200070</t>
  </si>
  <si>
    <t>Lê Kiều</t>
  </si>
  <si>
    <t>2010200017</t>
  </si>
  <si>
    <t>Nguyễn Thị Hằng</t>
  </si>
  <si>
    <t>Hà Ngọc Kim</t>
  </si>
  <si>
    <t>2010200046</t>
  </si>
  <si>
    <t>Bùi Thị Uyên</t>
  </si>
  <si>
    <t>2010200030</t>
  </si>
  <si>
    <t>2010200019</t>
  </si>
  <si>
    <t>Trần Thị Yến</t>
  </si>
  <si>
    <t>2010200037</t>
  </si>
  <si>
    <t>Văn Nguyễn Phương</t>
  </si>
  <si>
    <r>
      <t xml:space="preserve">BẢNG ĐIỂM DANH LỚP </t>
    </r>
    <r>
      <rPr>
        <b/>
        <sz val="18"/>
        <color rgb="FFFF0000"/>
        <rFont val="Times New Roman"/>
        <family val="1"/>
      </rPr>
      <t>BHST20.2</t>
    </r>
    <r>
      <rPr>
        <b/>
        <sz val="14"/>
        <color rgb="FFFF0000"/>
        <rFont val="Times New Roman"/>
        <family val="1"/>
      </rPr>
      <t xml:space="preserve"> </t>
    </r>
    <r>
      <rPr>
        <b/>
        <sz val="14"/>
        <rFont val="Times New Roman"/>
        <family val="1"/>
      </rPr>
      <t>HÀNG NGÀY</t>
    </r>
  </si>
  <si>
    <t>2010200071</t>
  </si>
  <si>
    <t>Lê Thành Ân</t>
  </si>
  <si>
    <t xml:space="preserve">Phạm Trần Việt </t>
  </si>
  <si>
    <t>2010200026</t>
  </si>
  <si>
    <t>Lê Bảo</t>
  </si>
  <si>
    <t>2010200042</t>
  </si>
  <si>
    <t>Phạm Thị Thuỳ</t>
  </si>
  <si>
    <t>2010200024</t>
  </si>
  <si>
    <t>Bùi Thị Ngọc</t>
  </si>
  <si>
    <t>2010200058</t>
  </si>
  <si>
    <t>2010200067</t>
  </si>
  <si>
    <t>2010200010</t>
  </si>
  <si>
    <t>Đỗ Minh</t>
  </si>
  <si>
    <t>2010200041</t>
  </si>
  <si>
    <t>2010200022</t>
  </si>
  <si>
    <t>2010200034</t>
  </si>
  <si>
    <t>Dương Thiên</t>
  </si>
  <si>
    <t>2010200044</t>
  </si>
  <si>
    <t>Phạm Thị Ái</t>
  </si>
  <si>
    <t>2010200051</t>
  </si>
  <si>
    <t>Nguyễn Thuận Nhơn</t>
  </si>
  <si>
    <t>2010200047</t>
  </si>
  <si>
    <t>Huỳnh Tuyết</t>
  </si>
  <si>
    <t>2010200063</t>
  </si>
  <si>
    <t>Nhạn</t>
  </si>
  <si>
    <t>2010200002</t>
  </si>
  <si>
    <t>Lương Thị Yến</t>
  </si>
  <si>
    <t>2010200016</t>
  </si>
  <si>
    <t>Trần Lê Thảo</t>
  </si>
  <si>
    <t>2010200023</t>
  </si>
  <si>
    <t>2010200049</t>
  </si>
  <si>
    <t>Đặng Thị Quỳnh</t>
  </si>
  <si>
    <t>2010200054</t>
  </si>
  <si>
    <t>2010200025</t>
  </si>
  <si>
    <t>Lê Thị Thu</t>
  </si>
  <si>
    <t>2010200050</t>
  </si>
  <si>
    <t>2010200006</t>
  </si>
  <si>
    <t>Trần Nam</t>
  </si>
  <si>
    <t>2010200069</t>
  </si>
  <si>
    <t>Quí</t>
  </si>
  <si>
    <t>2010200021</t>
  </si>
  <si>
    <t>Võ Ngọc Thanh</t>
  </si>
  <si>
    <t>2010200032</t>
  </si>
  <si>
    <t>Nguyễn Hoàng Anh</t>
  </si>
  <si>
    <t>2010200008</t>
  </si>
  <si>
    <t>2010200061</t>
  </si>
  <si>
    <t>2010200066</t>
  </si>
  <si>
    <t>Lê Thị Ngọc</t>
  </si>
  <si>
    <t>2010200043</t>
  </si>
  <si>
    <t>Trần Mỹ</t>
  </si>
  <si>
    <t>2010200028</t>
  </si>
  <si>
    <t>Huỳnh Thị Kim</t>
  </si>
  <si>
    <t>2010200057</t>
  </si>
  <si>
    <t>Liên Huỳnh Kim</t>
  </si>
  <si>
    <t>2010200062</t>
  </si>
  <si>
    <t>2010200018</t>
  </si>
  <si>
    <t>Đặng Thị Phương</t>
  </si>
  <si>
    <t>Uyên</t>
  </si>
  <si>
    <t>2010200052</t>
  </si>
  <si>
    <t>Nguyễn Tú</t>
  </si>
  <si>
    <t>2010240033</t>
  </si>
  <si>
    <t>Dương Thái Phương</t>
  </si>
  <si>
    <t>2010200013</t>
  </si>
  <si>
    <t>Nguyễn Vũ Tường</t>
  </si>
  <si>
    <r>
      <t xml:space="preserve">BẢNG ĐIỂM DANH LỚP </t>
    </r>
    <r>
      <rPr>
        <b/>
        <sz val="18"/>
        <color rgb="FFFF0000"/>
        <rFont val="Times New Roman"/>
        <family val="1"/>
      </rPr>
      <t>KTDN19.1</t>
    </r>
    <r>
      <rPr>
        <b/>
        <sz val="14"/>
        <color rgb="FFFF0000"/>
        <rFont val="Times New Roman"/>
        <family val="1"/>
      </rPr>
      <t xml:space="preserve"> </t>
    </r>
    <r>
      <rPr>
        <b/>
        <sz val="14"/>
        <rFont val="Times New Roman"/>
        <family val="1"/>
      </rPr>
      <t>HÀNG NGÀY</t>
    </r>
  </si>
  <si>
    <t>1910060005</t>
  </si>
  <si>
    <t xml:space="preserve">Lưu Thị Tuyết </t>
  </si>
  <si>
    <t>1910060062</t>
  </si>
  <si>
    <t>Lường Thị</t>
  </si>
  <si>
    <t>Chinh</t>
  </si>
  <si>
    <t>1910060065</t>
  </si>
  <si>
    <t>Ngô Thị Châu</t>
  </si>
  <si>
    <t>Đoan</t>
  </si>
  <si>
    <t>1910060026</t>
  </si>
  <si>
    <t>Trịnh Ngọc Kiều</t>
  </si>
  <si>
    <t>1910060027</t>
  </si>
  <si>
    <t xml:space="preserve">Phạm Văn </t>
  </si>
  <si>
    <t>1910060068</t>
  </si>
  <si>
    <t>1910060013</t>
  </si>
  <si>
    <t>Võ Đăng</t>
  </si>
  <si>
    <t>1910060028</t>
  </si>
  <si>
    <t>Huỳnh Thị Ánh</t>
  </si>
  <si>
    <t>Lụa</t>
  </si>
  <si>
    <t>1910060009</t>
  </si>
  <si>
    <t>Nguyễn Ngọc Đa</t>
  </si>
  <si>
    <t>1910060007</t>
  </si>
  <si>
    <t>Trần Nguyễn Thanh</t>
  </si>
  <si>
    <t>1910060023</t>
  </si>
  <si>
    <t xml:space="preserve">Lê Thúy </t>
  </si>
  <si>
    <t>1910060016</t>
  </si>
  <si>
    <t xml:space="preserve">Nguyễn Huỳnh Yến </t>
  </si>
  <si>
    <t>1910060025</t>
  </si>
  <si>
    <t xml:space="preserve">Trần Ngọc Huỳnh </t>
  </si>
  <si>
    <t>1910060024</t>
  </si>
  <si>
    <t>Trần Ngọc Ý</t>
  </si>
  <si>
    <t>1910060029</t>
  </si>
  <si>
    <t>Hoàng Mai</t>
  </si>
  <si>
    <t>1910060066</t>
  </si>
  <si>
    <t>Dương Thúy</t>
  </si>
  <si>
    <t>1910060008</t>
  </si>
  <si>
    <t>Ngô Ngọc</t>
  </si>
  <si>
    <t>Thơ</t>
  </si>
  <si>
    <t>1910060012</t>
  </si>
  <si>
    <t>1910060018</t>
  </si>
  <si>
    <t>Thúy</t>
  </si>
  <si>
    <t>1910060004</t>
  </si>
  <si>
    <t>Dương Trần Ngọc</t>
  </si>
  <si>
    <t>1910060011</t>
  </si>
  <si>
    <t>1910060019</t>
  </si>
  <si>
    <t>Hồ Thanh</t>
  </si>
  <si>
    <t>1910060003</t>
  </si>
  <si>
    <t>1910060064</t>
  </si>
  <si>
    <t>Xuyến</t>
  </si>
  <si>
    <t>1910060022</t>
  </si>
  <si>
    <t>Nguyễn Ngọc Thảo</t>
  </si>
  <si>
    <r>
      <t xml:space="preserve">BẢNG ĐIỂM DANH LỚP </t>
    </r>
    <r>
      <rPr>
        <b/>
        <sz val="18"/>
        <color rgb="FFFF0000"/>
        <rFont val="Times New Roman"/>
        <family val="1"/>
      </rPr>
      <t>KTDN19.2</t>
    </r>
    <r>
      <rPr>
        <b/>
        <sz val="14"/>
        <color rgb="FFFF0000"/>
        <rFont val="Times New Roman"/>
        <family val="1"/>
      </rPr>
      <t xml:space="preserve"> </t>
    </r>
    <r>
      <rPr>
        <b/>
        <sz val="14"/>
        <rFont val="Times New Roman"/>
        <family val="1"/>
      </rPr>
      <t>HÀNG NGÀY</t>
    </r>
  </si>
  <si>
    <t>1910060050</t>
  </si>
  <si>
    <t>1910060057</t>
  </si>
  <si>
    <t>Nguyễn Ngọc Xuân</t>
  </si>
  <si>
    <t>Đào</t>
  </si>
  <si>
    <t>1910100014</t>
  </si>
  <si>
    <t>Tất Ngọc</t>
  </si>
  <si>
    <t>1910060036</t>
  </si>
  <si>
    <t>Nguyễn Quang</t>
  </si>
  <si>
    <t>1910060037</t>
  </si>
  <si>
    <t xml:space="preserve">Phan Nguyễn Mỹ </t>
  </si>
  <si>
    <t>1910060069</t>
  </si>
  <si>
    <t>1910060048</t>
  </si>
  <si>
    <t>Thái Trần Ngọc</t>
  </si>
  <si>
    <t>1910060056</t>
  </si>
  <si>
    <t xml:space="preserve">Quách Hầu Đình </t>
  </si>
  <si>
    <t>Nghi</t>
  </si>
  <si>
    <t>1910180003</t>
  </si>
  <si>
    <t>Đinh Nguyễn Thảo</t>
  </si>
  <si>
    <t>1910060044</t>
  </si>
  <si>
    <t>1910060045</t>
  </si>
  <si>
    <t>Huỳnh Phong</t>
  </si>
  <si>
    <t>1910120056</t>
  </si>
  <si>
    <t>Trần Nguyễn Long</t>
  </si>
  <si>
    <t>Phụng</t>
  </si>
  <si>
    <t>1910060032</t>
  </si>
  <si>
    <t>1910060059</t>
  </si>
  <si>
    <t>1910060051</t>
  </si>
  <si>
    <t xml:space="preserve">Huỳnh Anh </t>
  </si>
  <si>
    <t>1910060035</t>
  </si>
  <si>
    <t>Lâm Ngọc Minh</t>
  </si>
  <si>
    <t>1910060049</t>
  </si>
  <si>
    <t>Nguyễn Thị Minh</t>
  </si>
  <si>
    <t>1910060053</t>
  </si>
  <si>
    <t xml:space="preserve">Võ Hồng Bảo </t>
  </si>
  <si>
    <t>1910060040</t>
  </si>
  <si>
    <t xml:space="preserve">Nguyễn Lê Thanh </t>
  </si>
  <si>
    <t>1910060058</t>
  </si>
  <si>
    <t>Hoàng Thị</t>
  </si>
  <si>
    <t>Tươi</t>
  </si>
  <si>
    <t>1910060038</t>
  </si>
  <si>
    <t>Cao Thị Thảo</t>
  </si>
  <si>
    <t>1910060046</t>
  </si>
  <si>
    <t xml:space="preserve">Nguyễn Thị Cẩm </t>
  </si>
  <si>
    <t>Xuân</t>
  </si>
  <si>
    <r>
      <t xml:space="preserve">BẢNG ĐIỂM DANH LỚP </t>
    </r>
    <r>
      <rPr>
        <b/>
        <sz val="18"/>
        <color rgb="FFFF0000"/>
        <rFont val="Times New Roman"/>
        <family val="1"/>
      </rPr>
      <t>TCNH19</t>
    </r>
    <r>
      <rPr>
        <b/>
        <sz val="14"/>
        <color rgb="FFFF0000"/>
        <rFont val="Times New Roman"/>
        <family val="1"/>
      </rPr>
      <t xml:space="preserve"> </t>
    </r>
    <r>
      <rPr>
        <b/>
        <sz val="14"/>
        <rFont val="Times New Roman"/>
        <family val="1"/>
      </rPr>
      <t>HÀNG NGÀY</t>
    </r>
  </si>
  <si>
    <t>1910050029</t>
  </si>
  <si>
    <t xml:space="preserve">Phạm Mỹ Trâm </t>
  </si>
  <si>
    <t>1910050013</t>
  </si>
  <si>
    <t>Ca Thu</t>
  </si>
  <si>
    <t>1910050014</t>
  </si>
  <si>
    <t xml:space="preserve">Trần Phạm Lý </t>
  </si>
  <si>
    <t>1910050005</t>
  </si>
  <si>
    <t>Đặng Thị Thảo</t>
  </si>
  <si>
    <t>1910050027</t>
  </si>
  <si>
    <t>Nguyễn Ngọc Kim</t>
  </si>
  <si>
    <t>1910050023</t>
  </si>
  <si>
    <t>1910050009</t>
  </si>
  <si>
    <t xml:space="preserve">Trần Phương Thảo </t>
  </si>
  <si>
    <t>1910050020</t>
  </si>
  <si>
    <t xml:space="preserve">Vi Huy </t>
  </si>
  <si>
    <t>Ni</t>
  </si>
  <si>
    <t>1910050008</t>
  </si>
  <si>
    <t xml:space="preserve">Đặng Thị Kiều </t>
  </si>
  <si>
    <t>1910050024</t>
  </si>
  <si>
    <t>Trần Ngọc Thiên</t>
  </si>
  <si>
    <t>1910050016</t>
  </si>
  <si>
    <t>Phạm Thị Thảo</t>
  </si>
  <si>
    <t>Sương</t>
  </si>
  <si>
    <t>1910050028</t>
  </si>
  <si>
    <t>Nguyễn Mai</t>
  </si>
  <si>
    <t>Nguyễn Thị Bích</t>
  </si>
  <si>
    <t>1910050015</t>
  </si>
  <si>
    <t>1910050019</t>
  </si>
  <si>
    <t>Đặng Cao</t>
  </si>
  <si>
    <t>1910050025</t>
  </si>
  <si>
    <t>Đào Thanh</t>
  </si>
  <si>
    <t>1910050012</t>
  </si>
  <si>
    <t>Uy</t>
  </si>
  <si>
    <t>1910050021</t>
  </si>
  <si>
    <r>
      <t xml:space="preserve">BẢNG ĐIỂM DANH LỚP </t>
    </r>
    <r>
      <rPr>
        <b/>
        <sz val="18"/>
        <color rgb="FFFF0000"/>
        <rFont val="Times New Roman"/>
        <family val="1"/>
      </rPr>
      <t>LGT19.1</t>
    </r>
    <r>
      <rPr>
        <b/>
        <sz val="14"/>
        <color rgb="FFFF0000"/>
        <rFont val="Times New Roman"/>
        <family val="1"/>
      </rPr>
      <t xml:space="preserve"> </t>
    </r>
    <r>
      <rPr>
        <b/>
        <sz val="14"/>
        <rFont val="Times New Roman"/>
        <family val="1"/>
      </rPr>
      <t>HÀNG NGÀY</t>
    </r>
  </si>
  <si>
    <t>1910070010</t>
  </si>
  <si>
    <t>Hà Thị Ngọc</t>
  </si>
  <si>
    <t>1910070002</t>
  </si>
  <si>
    <t xml:space="preserve">Nguyễn Lê Thùy </t>
  </si>
  <si>
    <t>1910070012</t>
  </si>
  <si>
    <t>Đỗ Tuấn</t>
  </si>
  <si>
    <t>1910070052</t>
  </si>
  <si>
    <t>Lưu Bá Thùy</t>
  </si>
  <si>
    <t>1910070023</t>
  </si>
  <si>
    <t xml:space="preserve">Phạm Nguyễn </t>
  </si>
  <si>
    <t>1910070003</t>
  </si>
  <si>
    <t xml:space="preserve">Nguyễn Thị Ngọc </t>
  </si>
  <si>
    <t>1910070011</t>
  </si>
  <si>
    <t xml:space="preserve">Hoàng Trọng </t>
  </si>
  <si>
    <t>1910070020</t>
  </si>
  <si>
    <t>Nguyễn Trúc</t>
  </si>
  <si>
    <t>1910070005</t>
  </si>
  <si>
    <t xml:space="preserve">Đỗ Ngọc Kim </t>
  </si>
  <si>
    <t>1910070026</t>
  </si>
  <si>
    <t>1910070004</t>
  </si>
  <si>
    <t>Trần Hiếu</t>
  </si>
  <si>
    <t>1910070018</t>
  </si>
  <si>
    <t>1910070019</t>
  </si>
  <si>
    <t xml:space="preserve">Trình Thanh </t>
  </si>
  <si>
    <t>1910070022</t>
  </si>
  <si>
    <t>1910070025</t>
  </si>
  <si>
    <t>Huỳnh Gia</t>
  </si>
  <si>
    <t>1910040008</t>
  </si>
  <si>
    <t>Chế Thị Kiều</t>
  </si>
  <si>
    <t>1910070008</t>
  </si>
  <si>
    <t xml:space="preserve">Lê Huỳnh Hồng Bá </t>
  </si>
  <si>
    <t>1910060015</t>
  </si>
  <si>
    <t>1910070001</t>
  </si>
  <si>
    <t>1910070013</t>
  </si>
  <si>
    <t>Viên Phạm Nhật</t>
  </si>
  <si>
    <t>1910070016</t>
  </si>
  <si>
    <t xml:space="preserve">Huỳnh Nguyễn Phương </t>
  </si>
  <si>
    <t>1910070007</t>
  </si>
  <si>
    <t>Mai Hoàng Phương</t>
  </si>
  <si>
    <t>1910070009</t>
  </si>
  <si>
    <t xml:space="preserve">Nguyễn Phạm Nhật </t>
  </si>
  <si>
    <t>1910070021</t>
  </si>
  <si>
    <t>Nguyễn Trần Thanh</t>
  </si>
  <si>
    <t>1910070050</t>
  </si>
  <si>
    <t>Sao Nhật</t>
  </si>
  <si>
    <t>BẢO LƯU</t>
  </si>
  <si>
    <r>
      <t xml:space="preserve">BẢNG ĐIỂM DANH LỚP </t>
    </r>
    <r>
      <rPr>
        <b/>
        <sz val="18"/>
        <color rgb="FFFF0000"/>
        <rFont val="Times New Roman"/>
        <family val="1"/>
      </rPr>
      <t>LGT19.2</t>
    </r>
    <r>
      <rPr>
        <b/>
        <sz val="14"/>
        <color rgb="FFFF0000"/>
        <rFont val="Times New Roman"/>
        <family val="1"/>
      </rPr>
      <t xml:space="preserve"> </t>
    </r>
    <r>
      <rPr>
        <b/>
        <sz val="14"/>
        <rFont val="Times New Roman"/>
        <family val="1"/>
      </rPr>
      <t>HÀNG NGÀY</t>
    </r>
  </si>
  <si>
    <t>1910070043</t>
  </si>
  <si>
    <t>1910070041</t>
  </si>
  <si>
    <t>1910070046</t>
  </si>
  <si>
    <t>Lê Huỳnh Gia</t>
  </si>
  <si>
    <t>1910070037</t>
  </si>
  <si>
    <t>Nguyễn Mạnh</t>
  </si>
  <si>
    <t>1910110071</t>
  </si>
  <si>
    <t>Nguyễn Đỗ Đăng</t>
  </si>
  <si>
    <t>1910070027</t>
  </si>
  <si>
    <t>Hoàng Tôn Minh</t>
  </si>
  <si>
    <t>1910090021</t>
  </si>
  <si>
    <t>Lợi</t>
  </si>
  <si>
    <t>1910180007</t>
  </si>
  <si>
    <t>Ngô Vũ Khải</t>
  </si>
  <si>
    <t>1910070034</t>
  </si>
  <si>
    <t>1910070028</t>
  </si>
  <si>
    <t>Nguyễn Hằng</t>
  </si>
  <si>
    <t>1910070035</t>
  </si>
  <si>
    <t>1910070036</t>
  </si>
  <si>
    <t xml:space="preserve">Phan Ngọc </t>
  </si>
  <si>
    <t>1910070045</t>
  </si>
  <si>
    <t>Bùi Ngọc Thảo</t>
  </si>
  <si>
    <t>1910070051</t>
  </si>
  <si>
    <t>Nguyễn Thủy Hoàng</t>
  </si>
  <si>
    <t>1910070029</t>
  </si>
  <si>
    <t>Nguyễn Phan Tấn</t>
  </si>
  <si>
    <t>1910070024</t>
  </si>
  <si>
    <t>1910070048</t>
  </si>
  <si>
    <t>1910070044</t>
  </si>
  <si>
    <t>1910070042</t>
  </si>
  <si>
    <t xml:space="preserve">Nguyễn Thị Diễm </t>
  </si>
  <si>
    <t>1910070047</t>
  </si>
  <si>
    <t xml:space="preserve">Trần Phạm Ngọc </t>
  </si>
  <si>
    <t>1910070040</t>
  </si>
  <si>
    <t>Nguyễn Trí</t>
  </si>
  <si>
    <t>Vĩ</t>
  </si>
  <si>
    <t>1910070033</t>
  </si>
  <si>
    <t>1910070038</t>
  </si>
  <si>
    <t xml:space="preserve">Võ Thị Như </t>
  </si>
  <si>
    <t>1910070055</t>
  </si>
  <si>
    <t xml:space="preserve">Lê Nhật </t>
  </si>
  <si>
    <t>Bảo lưu</t>
  </si>
  <si>
    <t>1910070039</t>
  </si>
  <si>
    <t xml:space="preserve">Trần Hoàng </t>
  </si>
  <si>
    <t>Trần Thị Kim</t>
  </si>
  <si>
    <r>
      <t xml:space="preserve">BẢNG ĐIỂM DANH LỚP </t>
    </r>
    <r>
      <rPr>
        <b/>
        <sz val="18"/>
        <color rgb="FFFF0000"/>
        <rFont val="Times New Roman"/>
        <family val="1"/>
      </rPr>
      <t>XNK19.1</t>
    </r>
    <r>
      <rPr>
        <b/>
        <sz val="14"/>
        <color rgb="FFFF0000"/>
        <rFont val="Times New Roman"/>
        <family val="1"/>
      </rPr>
      <t xml:space="preserve"> </t>
    </r>
    <r>
      <rPr>
        <b/>
        <sz val="14"/>
        <rFont val="Times New Roman"/>
        <family val="1"/>
      </rPr>
      <t>HÀNG NGÀY</t>
    </r>
  </si>
  <si>
    <t>1910040014</t>
  </si>
  <si>
    <t>1910040015</t>
  </si>
  <si>
    <t>Nguyễn Lâm</t>
  </si>
  <si>
    <t>1910040044</t>
  </si>
  <si>
    <t>1910040004</t>
  </si>
  <si>
    <t>Văn Thục</t>
  </si>
  <si>
    <t>Đan</t>
  </si>
  <si>
    <t>1910020105</t>
  </si>
  <si>
    <t>1910040017</t>
  </si>
  <si>
    <t>Nguyễn Thị Thùy</t>
  </si>
  <si>
    <t>1910040040</t>
  </si>
  <si>
    <t>Dương Thu</t>
  </si>
  <si>
    <t>1910040028</t>
  </si>
  <si>
    <t>Huỳnh Nguyễn Bích</t>
  </si>
  <si>
    <t>1910040006</t>
  </si>
  <si>
    <t>Huỳnh Thị Yến</t>
  </si>
  <si>
    <t>1910040018</t>
  </si>
  <si>
    <t xml:space="preserve">Võ Thành </t>
  </si>
  <si>
    <t>1910040011</t>
  </si>
  <si>
    <t>Nguyễn Hoài Trúc</t>
  </si>
  <si>
    <t>1910100026</t>
  </si>
  <si>
    <t>Nguyễn Đặng Quỳnh</t>
  </si>
  <si>
    <t>1910040013</t>
  </si>
  <si>
    <t>Võ Tấn</t>
  </si>
  <si>
    <t>1910040007</t>
  </si>
  <si>
    <t>Nguyễn Thị Yến</t>
  </si>
  <si>
    <t>1910040001</t>
  </si>
  <si>
    <t xml:space="preserve">Trần Tuấn </t>
  </si>
  <si>
    <t>1910040005</t>
  </si>
  <si>
    <t xml:space="preserve">Hồ Kim Anh </t>
  </si>
  <si>
    <t>1910040002</t>
  </si>
  <si>
    <t xml:space="preserve">Nguyễn Lâm Hoàng </t>
  </si>
  <si>
    <t>1910040010</t>
  </si>
  <si>
    <t>Phạm Nguyễn Thùy</t>
  </si>
  <si>
    <r>
      <t xml:space="preserve">BẢNG ĐIỂM DANH LỚP </t>
    </r>
    <r>
      <rPr>
        <b/>
        <sz val="18"/>
        <color rgb="FFFF0000"/>
        <rFont val="Times New Roman"/>
        <family val="1"/>
      </rPr>
      <t>XNK19.2</t>
    </r>
    <r>
      <rPr>
        <b/>
        <sz val="14"/>
        <color rgb="FFFF0000"/>
        <rFont val="Times New Roman"/>
        <family val="1"/>
      </rPr>
      <t xml:space="preserve"> </t>
    </r>
    <r>
      <rPr>
        <b/>
        <sz val="14"/>
        <rFont val="Times New Roman"/>
        <family val="1"/>
      </rPr>
      <t>HÀNG NGÀY</t>
    </r>
  </si>
  <si>
    <t>1910080034</t>
  </si>
  <si>
    <t>1910040022</t>
  </si>
  <si>
    <t>Đào Thành</t>
  </si>
  <si>
    <t>1910040024</t>
  </si>
  <si>
    <t>Âu Việt</t>
  </si>
  <si>
    <t>1910040026</t>
  </si>
  <si>
    <t>Hồ Bùi Ngọc</t>
  </si>
  <si>
    <t>Hà</t>
  </si>
  <si>
    <t>1910040036</t>
  </si>
  <si>
    <t>Đặng Gia</t>
  </si>
  <si>
    <t>1910040025</t>
  </si>
  <si>
    <t>Trần Phi</t>
  </si>
  <si>
    <t>Hùng</t>
  </si>
  <si>
    <t>1910040037</t>
  </si>
  <si>
    <t>Đặng Minh</t>
  </si>
  <si>
    <t>1910110048</t>
  </si>
  <si>
    <t>Vũ Phước</t>
  </si>
  <si>
    <t>1910080035</t>
  </si>
  <si>
    <t>Huỳnh Thế</t>
  </si>
  <si>
    <t>1910040033</t>
  </si>
  <si>
    <t>Luân</t>
  </si>
  <si>
    <t>1910040020</t>
  </si>
  <si>
    <t>Nguyễn Ngọc Tuyết</t>
  </si>
  <si>
    <t>1910040031</t>
  </si>
  <si>
    <t>1910040029</t>
  </si>
  <si>
    <t>Bùi Thị Như</t>
  </si>
  <si>
    <t>1910040023</t>
  </si>
  <si>
    <t>1910040038</t>
  </si>
  <si>
    <t>Trương Võ Minh</t>
  </si>
  <si>
    <t>1910120029</t>
  </si>
  <si>
    <t>1910040030</t>
  </si>
  <si>
    <t>Lê Thị Kim</t>
  </si>
  <si>
    <t>1910040035</t>
  </si>
  <si>
    <t xml:space="preserve">Phạm Ngọc </t>
  </si>
  <si>
    <t>1910040039</t>
  </si>
  <si>
    <t>Phạm Thanh</t>
  </si>
  <si>
    <r>
      <t xml:space="preserve">BẢNG ĐIỂM DANH LỚP </t>
    </r>
    <r>
      <rPr>
        <b/>
        <sz val="18"/>
        <color rgb="FFFF0000"/>
        <rFont val="Times New Roman"/>
        <family val="1"/>
      </rPr>
      <t>BHST19</t>
    </r>
    <r>
      <rPr>
        <b/>
        <sz val="14"/>
        <color rgb="FFFF0000"/>
        <rFont val="Times New Roman"/>
        <family val="1"/>
      </rPr>
      <t xml:space="preserve"> </t>
    </r>
    <r>
      <rPr>
        <b/>
        <sz val="14"/>
        <rFont val="Times New Roman"/>
        <family val="1"/>
      </rPr>
      <t>HÀNG NGÀY</t>
    </r>
  </si>
  <si>
    <t>1910200019</t>
  </si>
  <si>
    <t>Hồ Thanh Minh</t>
  </si>
  <si>
    <t>1910200022</t>
  </si>
  <si>
    <t>Hoàng Hải</t>
  </si>
  <si>
    <t>Đăng</t>
  </si>
  <si>
    <t>1910200016</t>
  </si>
  <si>
    <t>1910200027</t>
  </si>
  <si>
    <t>1910200031</t>
  </si>
  <si>
    <t>1910200014</t>
  </si>
  <si>
    <t>1910200033</t>
  </si>
  <si>
    <t>1910200004</t>
  </si>
  <si>
    <t>Huỳnh Thúy</t>
  </si>
  <si>
    <t>1910200010</t>
  </si>
  <si>
    <t>Trần Vi Thanh</t>
  </si>
  <si>
    <t>1910200021</t>
  </si>
  <si>
    <t xml:space="preserve">Lê Phương </t>
  </si>
  <si>
    <t xml:space="preserve">Ngọc </t>
  </si>
  <si>
    <t>1910200037</t>
  </si>
  <si>
    <t>1910200017</t>
  </si>
  <si>
    <t>Huỳnh Thị Tuyết</t>
  </si>
  <si>
    <t>1910200034</t>
  </si>
  <si>
    <t>1910200006</t>
  </si>
  <si>
    <t>Phan Thị Cẩm</t>
  </si>
  <si>
    <t>1910200026</t>
  </si>
  <si>
    <t xml:space="preserve">Nguyễn Thị Mỹ </t>
  </si>
  <si>
    <t>1910090017</t>
  </si>
  <si>
    <t>Nguyễn Lam Hoàng</t>
  </si>
  <si>
    <t>1910200011</t>
  </si>
  <si>
    <t>Huỳnh Nguyễn Tấn</t>
  </si>
  <si>
    <t>1910200025</t>
  </si>
  <si>
    <t xml:space="preserve">Phạm Thị Mỹ </t>
  </si>
  <si>
    <t>1910200002</t>
  </si>
  <si>
    <t xml:space="preserve">Lã Thị Thanh </t>
  </si>
  <si>
    <t>1910200007</t>
  </si>
  <si>
    <t xml:space="preserve">Nguyễn Lê Nhựt </t>
  </si>
  <si>
    <t>1910200020</t>
  </si>
  <si>
    <t xml:space="preserve">Nguyễn Tấn Thùy </t>
  </si>
  <si>
    <t>1910200023</t>
  </si>
  <si>
    <t xml:space="preserve">Phan Lý Thanh </t>
  </si>
  <si>
    <t>1910200012</t>
  </si>
  <si>
    <t>Huỳnh Trương Thanh</t>
  </si>
  <si>
    <t>1910200024</t>
  </si>
  <si>
    <t>Hoàng Nguyễn Thúy</t>
  </si>
  <si>
    <t>1910200009</t>
  </si>
  <si>
    <t xml:space="preserve">Lâm Thị Cẩm </t>
  </si>
  <si>
    <t>1910200015</t>
  </si>
  <si>
    <t>Lê Ngọc Như</t>
  </si>
  <si>
    <r>
      <t>BẢNG ĐIỂM DANH LỚP</t>
    </r>
    <r>
      <rPr>
        <b/>
        <sz val="18"/>
        <rFont val="Times New Roman"/>
        <family val="1"/>
      </rPr>
      <t xml:space="preserve"> </t>
    </r>
    <r>
      <rPr>
        <b/>
        <sz val="18"/>
        <color rgb="FFFF0000"/>
        <rFont val="Times New Roman"/>
        <family val="1"/>
      </rPr>
      <t>TKTT19</t>
    </r>
    <r>
      <rPr>
        <b/>
        <sz val="14"/>
        <color rgb="FFFF0000"/>
        <rFont val="Times New Roman"/>
        <family val="1"/>
      </rPr>
      <t xml:space="preserve"> </t>
    </r>
    <r>
      <rPr>
        <b/>
        <sz val="14"/>
        <rFont val="Times New Roman"/>
        <family val="1"/>
      </rPr>
      <t>HÀNG NGÀY</t>
    </r>
  </si>
  <si>
    <t>1910100003</t>
  </si>
  <si>
    <t>Vũ Nguyễn Châu</t>
  </si>
  <si>
    <t>1910100019</t>
  </si>
  <si>
    <t>Đỗ Nguyễn Ngọc</t>
  </si>
  <si>
    <t>1910100010</t>
  </si>
  <si>
    <t xml:space="preserve">Phùng Lâm Phạm Mỹ </t>
  </si>
  <si>
    <t>1910100029</t>
  </si>
  <si>
    <t>1910100023</t>
  </si>
  <si>
    <t>1910100007</t>
  </si>
  <si>
    <t>Nguyễn Hồng Thúy</t>
  </si>
  <si>
    <t>1910100002</t>
  </si>
  <si>
    <t xml:space="preserve">Trương Huỳnh Mỹ </t>
  </si>
  <si>
    <t>1910100017</t>
  </si>
  <si>
    <t>Võ Thị Xuân</t>
  </si>
  <si>
    <t>1910100028</t>
  </si>
  <si>
    <t>1910100018</t>
  </si>
  <si>
    <t>Lê Thùy Ý</t>
  </si>
  <si>
    <t>1910060041</t>
  </si>
  <si>
    <t>Trần Nguyễn Tuyết</t>
  </si>
  <si>
    <t>1910100008</t>
  </si>
  <si>
    <t>Lại Trần Thảo</t>
  </si>
  <si>
    <t>1910100016</t>
  </si>
  <si>
    <t>Trần Thị Thủy</t>
  </si>
  <si>
    <t>1910100020</t>
  </si>
  <si>
    <t>1910100006</t>
  </si>
  <si>
    <t xml:space="preserve">Lưu Gia Bảo </t>
  </si>
  <si>
    <t>1910100012</t>
  </si>
  <si>
    <t xml:space="preserve">Đoàn Lê Diễm </t>
  </si>
  <si>
    <t>1910100005</t>
  </si>
  <si>
    <t>Bùi Ngọc Thanh</t>
  </si>
  <si>
    <t>1910100015</t>
  </si>
  <si>
    <t>Võ Hồng</t>
  </si>
  <si>
    <t>1910100024</t>
  </si>
  <si>
    <t>1910100025</t>
  </si>
  <si>
    <t>Nguyễn Âu Phi</t>
  </si>
  <si>
    <t>1910100011</t>
  </si>
  <si>
    <t>Nguyễn Hồng Xuân</t>
  </si>
  <si>
    <r>
      <t xml:space="preserve">BẢNG ĐIỂM DANH LỚP </t>
    </r>
    <r>
      <rPr>
        <b/>
        <sz val="18"/>
        <color rgb="FFFF0000"/>
        <rFont val="Times New Roman"/>
        <family val="1"/>
      </rPr>
      <t>CSSĐ20.1</t>
    </r>
    <r>
      <rPr>
        <b/>
        <sz val="14"/>
        <rFont val="Times New Roman"/>
        <family val="1"/>
      </rPr>
      <t xml:space="preserve"> HÀNG NGÀY</t>
    </r>
  </si>
  <si>
    <t>2010240012</t>
  </si>
  <si>
    <t>Nguyễn Hoàng Kiều</t>
  </si>
  <si>
    <t>2010240019</t>
  </si>
  <si>
    <t>Lưu Đức</t>
  </si>
  <si>
    <t>2010240004</t>
  </si>
  <si>
    <t>Diệu</t>
  </si>
  <si>
    <t>2010100024</t>
  </si>
  <si>
    <t>Hồ THị Mỹ</t>
  </si>
  <si>
    <t>Hạnh</t>
  </si>
  <si>
    <t>2010240068</t>
  </si>
  <si>
    <t>Nguyễn Thị Khánh</t>
  </si>
  <si>
    <t>Hòa</t>
  </si>
  <si>
    <t>2010240072</t>
  </si>
  <si>
    <t>Trần Nguyễn Trúc</t>
  </si>
  <si>
    <t>2010240073</t>
  </si>
  <si>
    <t>Võ Thị Thùy</t>
  </si>
  <si>
    <t>2010240005</t>
  </si>
  <si>
    <t>Lưu Thị Mai</t>
  </si>
  <si>
    <t>2010240006</t>
  </si>
  <si>
    <t>Lưu Thị Trúc</t>
  </si>
  <si>
    <t>2010060032</t>
  </si>
  <si>
    <t>Lê Hoàng Thiên</t>
  </si>
  <si>
    <t>2010240030</t>
  </si>
  <si>
    <t>2010240065</t>
  </si>
  <si>
    <t>Lâm Thị Diễm</t>
  </si>
  <si>
    <t>2010240066</t>
  </si>
  <si>
    <t>Nguyễn Như</t>
  </si>
  <si>
    <t>2010240056</t>
  </si>
  <si>
    <t>Nguyễn Thị Bảo</t>
  </si>
  <si>
    <t>2010100017</t>
  </si>
  <si>
    <t>2010240053</t>
  </si>
  <si>
    <t>Nguyễn Thị Phương Hồng</t>
  </si>
  <si>
    <t>2010240008</t>
  </si>
  <si>
    <t>Nguyễn Hoàng Như</t>
  </si>
  <si>
    <t>2010240009</t>
  </si>
  <si>
    <t>Lê Ngọc Thanh</t>
  </si>
  <si>
    <t>Thuý</t>
  </si>
  <si>
    <t>2010240007</t>
  </si>
  <si>
    <t>2010240010</t>
  </si>
  <si>
    <t>Phạm Kim</t>
  </si>
  <si>
    <t>2010240035</t>
  </si>
  <si>
    <t>Trần Ngọc Mỷ</t>
  </si>
  <si>
    <t>2010240055</t>
  </si>
  <si>
    <t>Nguyễn Hoàng Khánh</t>
  </si>
  <si>
    <t>Huỳnh Nguyễn Phương</t>
  </si>
  <si>
    <t>2010240013</t>
  </si>
  <si>
    <t>Huỳnh Thị Khánh</t>
  </si>
  <si>
    <t>Vi</t>
  </si>
  <si>
    <t>2010240074</t>
  </si>
  <si>
    <t>2010240001</t>
  </si>
  <si>
    <t>Hồ Thị Phương</t>
  </si>
  <si>
    <r>
      <t xml:space="preserve">BẢNG ĐIỂM DANH LỚP </t>
    </r>
    <r>
      <rPr>
        <b/>
        <sz val="18"/>
        <color rgb="FFFF0000"/>
        <rFont val="Times New Roman"/>
        <family val="1"/>
      </rPr>
      <t>CSSĐ20.2</t>
    </r>
    <r>
      <rPr>
        <b/>
        <sz val="14"/>
        <rFont val="Times New Roman"/>
        <family val="1"/>
      </rPr>
      <t xml:space="preserve"> HÀNG NGÀY</t>
    </r>
  </si>
  <si>
    <t>2010240031</t>
  </si>
  <si>
    <t>2010240069</t>
  </si>
  <si>
    <t>Lê Vũ Minh</t>
  </si>
  <si>
    <t>2010240028</t>
  </si>
  <si>
    <t>Nguyễn Thu</t>
  </si>
  <si>
    <t>2010240064</t>
  </si>
  <si>
    <t>Nguyễn An</t>
  </si>
  <si>
    <t>2010240071</t>
  </si>
  <si>
    <t>Nguyễn Thị Mỹ</t>
  </si>
  <si>
    <t>Lê</t>
  </si>
  <si>
    <t>2010240016</t>
  </si>
  <si>
    <t>2010240018</t>
  </si>
  <si>
    <t>2010240020</t>
  </si>
  <si>
    <t>2010240039</t>
  </si>
  <si>
    <t>Phan Thị Huyền</t>
  </si>
  <si>
    <t>2010100026</t>
  </si>
  <si>
    <t>Phạm Thảo</t>
  </si>
  <si>
    <t>2010240042</t>
  </si>
  <si>
    <t>Nguyễn Võ Tuyết</t>
  </si>
  <si>
    <t>2010240057</t>
  </si>
  <si>
    <t>2010240058</t>
  </si>
  <si>
    <t>Lê Nguyễn Kim</t>
  </si>
  <si>
    <t>2010240048</t>
  </si>
  <si>
    <t>2010240021</t>
  </si>
  <si>
    <t>2010240052</t>
  </si>
  <si>
    <t>2010240027</t>
  </si>
  <si>
    <t>Phạm Thị Huỳnh</t>
  </si>
  <si>
    <t xml:space="preserve">Nguyễn Hà Mỹ </t>
  </si>
  <si>
    <t>2010240002</t>
  </si>
  <si>
    <t>Nguyễn Ngọc Bảo</t>
  </si>
  <si>
    <t>2010240051</t>
  </si>
  <si>
    <t>Nguyễn Thị Tú</t>
  </si>
  <si>
    <t>2010240037</t>
  </si>
  <si>
    <t>Ngô Ngọc Anh</t>
  </si>
  <si>
    <t>2010240032</t>
  </si>
  <si>
    <t>2010240014</t>
  </si>
  <si>
    <t>Tiền</t>
  </si>
  <si>
    <t>2010240011</t>
  </si>
  <si>
    <t>2010240076</t>
  </si>
  <si>
    <t>Mai Thanh</t>
  </si>
  <si>
    <t>Nguyễn Ngọc Tường</t>
  </si>
  <si>
    <t>2010240003</t>
  </si>
  <si>
    <t>Nguyễn Trần Tường</t>
  </si>
  <si>
    <t>2010240017</t>
  </si>
  <si>
    <t>Ngô Lê Mỹ</t>
  </si>
  <si>
    <r>
      <t xml:space="preserve">BẢNG ĐIỂM DANH LỚP </t>
    </r>
    <r>
      <rPr>
        <b/>
        <sz val="18"/>
        <color rgb="FFFF0000"/>
        <rFont val="Times New Roman"/>
        <family val="1"/>
      </rPr>
      <t>CSSĐ20.3</t>
    </r>
    <r>
      <rPr>
        <b/>
        <sz val="14"/>
        <rFont val="Times New Roman"/>
        <family val="1"/>
      </rPr>
      <t xml:space="preserve"> HÀNG NGÀY</t>
    </r>
  </si>
  <si>
    <t>2010240054</t>
  </si>
  <si>
    <t>Lê Thị Hồng</t>
  </si>
  <si>
    <t>2010240023</t>
  </si>
  <si>
    <t>Diễm</t>
  </si>
  <si>
    <t>2010100028</t>
  </si>
  <si>
    <t>Trần Thị Kiều</t>
  </si>
  <si>
    <t>2010240041</t>
  </si>
  <si>
    <t>Trương Hồng</t>
  </si>
  <si>
    <t>2010240077</t>
  </si>
  <si>
    <t>Dương Thị Cẩm</t>
  </si>
  <si>
    <t>2010240022</t>
  </si>
  <si>
    <t>Đào Lê</t>
  </si>
  <si>
    <t>2010240063</t>
  </si>
  <si>
    <t>Nguyễn  Đăng</t>
  </si>
  <si>
    <t>2010100030</t>
  </si>
  <si>
    <t>2010240060</t>
  </si>
  <si>
    <t>2010240059</t>
  </si>
  <si>
    <t>Huỳnh Thị Phương</t>
  </si>
  <si>
    <t>2010240034</t>
  </si>
  <si>
    <t>Lê Ngọc Tuyết</t>
  </si>
  <si>
    <t>2010240026</t>
  </si>
  <si>
    <t>Vũ Thị Kim</t>
  </si>
  <si>
    <t>2010240047</t>
  </si>
  <si>
    <t>Huỳnh Hồng</t>
  </si>
  <si>
    <t>2010240024</t>
  </si>
  <si>
    <t>Âu Phương</t>
  </si>
  <si>
    <t xml:space="preserve"> </t>
  </si>
  <si>
    <t>2010240050</t>
  </si>
  <si>
    <t>2010240061</t>
  </si>
  <si>
    <t>Phạm Hoàng Anh</t>
  </si>
  <si>
    <t>2010240075</t>
  </si>
  <si>
    <t>2010240067</t>
  </si>
  <si>
    <t>Nguyễn Chin Wana</t>
  </si>
  <si>
    <t>Soni</t>
  </si>
  <si>
    <t>2010240045</t>
  </si>
  <si>
    <t>Vũ Anh</t>
  </si>
  <si>
    <t>2010240025</t>
  </si>
  <si>
    <t>Lý Kim</t>
  </si>
  <si>
    <t>2010240043</t>
  </si>
  <si>
    <t>Ngô Thị Mộng</t>
  </si>
  <si>
    <t>2010240036</t>
  </si>
  <si>
    <t>2010240015</t>
  </si>
  <si>
    <t>Đoàn Thị Ánh</t>
  </si>
  <si>
    <t>2010100029</t>
  </si>
  <si>
    <t xml:space="preserve">Trần Thị Cẩm </t>
  </si>
  <si>
    <t>2010240062</t>
  </si>
  <si>
    <t>Dương Thị Như</t>
  </si>
  <si>
    <t>2010100020</t>
  </si>
  <si>
    <t>2010240040</t>
  </si>
  <si>
    <t>Nguyễn Ngọc Thu</t>
  </si>
  <si>
    <t>2010240038</t>
  </si>
  <si>
    <t>Nguyễn Dương Ánh</t>
  </si>
  <si>
    <r>
      <t xml:space="preserve">BẢNG ĐIỂM DANH LỚP </t>
    </r>
    <r>
      <rPr>
        <b/>
        <sz val="18"/>
        <color rgb="FFFF0000"/>
        <rFont val="Times New Roman"/>
        <family val="1"/>
      </rPr>
      <t>TKTT20</t>
    </r>
    <r>
      <rPr>
        <b/>
        <sz val="14"/>
        <color rgb="FFFF0000"/>
        <rFont val="Times New Roman"/>
        <family val="1"/>
      </rPr>
      <t xml:space="preserve"> </t>
    </r>
    <r>
      <rPr>
        <b/>
        <sz val="14"/>
        <rFont val="Times New Roman"/>
        <family val="1"/>
      </rPr>
      <t>HÀNG NGÀY</t>
    </r>
  </si>
  <si>
    <t>2010100002</t>
  </si>
  <si>
    <t>Nguyễn Ngọc Vân</t>
  </si>
  <si>
    <t>2010100015</t>
  </si>
  <si>
    <t>2010100021</t>
  </si>
  <si>
    <t xml:space="preserve">Lê Nguyễn Ngọc </t>
  </si>
  <si>
    <t>2010100013</t>
  </si>
  <si>
    <t>Trần Thị Diệu</t>
  </si>
  <si>
    <t>2010040012</t>
  </si>
  <si>
    <t>Lê Huỳnh Diệu</t>
  </si>
  <si>
    <t>2010100025</t>
  </si>
  <si>
    <t>2010100016</t>
  </si>
  <si>
    <t>2010100011</t>
  </si>
  <si>
    <t>Mai Nguyễn Kim</t>
  </si>
  <si>
    <t>2010100023</t>
  </si>
  <si>
    <t xml:space="preserve">Phan Thị Thanh </t>
  </si>
  <si>
    <t>2010100005</t>
  </si>
  <si>
    <t>Trần Thành</t>
  </si>
  <si>
    <t>2010100006</t>
  </si>
  <si>
    <t>Huỳnh Anh</t>
  </si>
  <si>
    <t>2010100012</t>
  </si>
  <si>
    <t>Trần Nguyễn Kiều</t>
  </si>
  <si>
    <t>2010100001</t>
  </si>
  <si>
    <t>Lê Thị</t>
  </si>
  <si>
    <t>2010100014</t>
  </si>
  <si>
    <t>2010100027</t>
  </si>
  <si>
    <t>Huỳnh Nguyễn Thị Mỹ</t>
  </si>
  <si>
    <t>2010100007</t>
  </si>
  <si>
    <t>Lại Thuỳ</t>
  </si>
  <si>
    <t>2010100018</t>
  </si>
  <si>
    <t>2010100010</t>
  </si>
  <si>
    <t>Nguyễn Nhật Khả</t>
  </si>
  <si>
    <t>2010100003</t>
  </si>
  <si>
    <t>Trương Khánh</t>
  </si>
  <si>
    <t>2010100008</t>
  </si>
  <si>
    <r>
      <t xml:space="preserve">BẢNG ĐIỂM DANH LỚP </t>
    </r>
    <r>
      <rPr>
        <b/>
        <sz val="18"/>
        <color rgb="FFFF0000"/>
        <rFont val="Times New Roman"/>
        <family val="1"/>
      </rPr>
      <t>ĐCN20.1</t>
    </r>
    <r>
      <rPr>
        <b/>
        <sz val="14"/>
        <color rgb="FFFF0000"/>
        <rFont val="Times New Roman"/>
        <family val="1"/>
      </rPr>
      <t xml:space="preserve"> </t>
    </r>
    <r>
      <rPr>
        <b/>
        <sz val="14"/>
        <rFont val="Times New Roman"/>
        <family val="1"/>
      </rPr>
      <t>HÀNG NGÀY</t>
    </r>
  </si>
  <si>
    <t>2010080031</t>
  </si>
  <si>
    <t>Phùng Duy</t>
  </si>
  <si>
    <t>2010080001</t>
  </si>
  <si>
    <t>2010080014</t>
  </si>
  <si>
    <t>2010080010</t>
  </si>
  <si>
    <t>Nguyễn Hữu Quang</t>
  </si>
  <si>
    <t>2010080018</t>
  </si>
  <si>
    <t>Trần Thái</t>
  </si>
  <si>
    <t>Hoà</t>
  </si>
  <si>
    <t>2010080015</t>
  </si>
  <si>
    <t>Trần Gia</t>
  </si>
  <si>
    <t>2010080012</t>
  </si>
  <si>
    <t>2010080042</t>
  </si>
  <si>
    <t>Kiều Lê Đăng</t>
  </si>
  <si>
    <t>2010080020</t>
  </si>
  <si>
    <t>2010080029</t>
  </si>
  <si>
    <t>Nguyễn Cao</t>
  </si>
  <si>
    <t>2010080032</t>
  </si>
  <si>
    <t>2010080011</t>
  </si>
  <si>
    <t>Văn Vĩnh</t>
  </si>
  <si>
    <t>2010080023</t>
  </si>
  <si>
    <t>Lê Xuân</t>
  </si>
  <si>
    <t>Mạnh</t>
  </si>
  <si>
    <t>2010080016</t>
  </si>
  <si>
    <t>Nguyễn Hoàng Thảo</t>
  </si>
  <si>
    <t>2010080044</t>
  </si>
  <si>
    <t>Đỗ Nguyễn Tấn</t>
  </si>
  <si>
    <t>2010020049</t>
  </si>
  <si>
    <t>Gíng Huyền</t>
  </si>
  <si>
    <t>2010080013</t>
  </si>
  <si>
    <t>2010080019</t>
  </si>
  <si>
    <t>2010080022</t>
  </si>
  <si>
    <t>Mai Văn</t>
  </si>
  <si>
    <t>2010080028</t>
  </si>
  <si>
    <t>2010080036</t>
  </si>
  <si>
    <t>Lê Phan Đới</t>
  </si>
  <si>
    <t>2010080035</t>
  </si>
  <si>
    <t>Tô Minh</t>
  </si>
  <si>
    <t>2010080021</t>
  </si>
  <si>
    <t>Võ Đức</t>
  </si>
  <si>
    <t>2010080053</t>
  </si>
  <si>
    <t>Trần Đình</t>
  </si>
  <si>
    <t>2010080052</t>
  </si>
  <si>
    <t>Nguyễn Huỳnh Quang</t>
  </si>
  <si>
    <r>
      <t xml:space="preserve">BẢNG ĐIỂM DANH LỚP </t>
    </r>
    <r>
      <rPr>
        <b/>
        <sz val="18"/>
        <color rgb="FFFF0000"/>
        <rFont val="Times New Roman"/>
        <family val="1"/>
      </rPr>
      <t>ĐCN20.2</t>
    </r>
    <r>
      <rPr>
        <b/>
        <sz val="14"/>
        <color rgb="FFFF0000"/>
        <rFont val="Times New Roman"/>
        <family val="1"/>
      </rPr>
      <t xml:space="preserve"> </t>
    </r>
    <r>
      <rPr>
        <b/>
        <sz val="14"/>
        <rFont val="Times New Roman"/>
        <family val="1"/>
      </rPr>
      <t>HÀNG NGÀY</t>
    </r>
  </si>
  <si>
    <t>2010080045</t>
  </si>
  <si>
    <t>Trần Giang</t>
  </si>
  <si>
    <t>2010080009</t>
  </si>
  <si>
    <t>2010080002</t>
  </si>
  <si>
    <t>Trần Thế</t>
  </si>
  <si>
    <t>Hiển</t>
  </si>
  <si>
    <t>2010080033</t>
  </si>
  <si>
    <t>Trịnh Thanh</t>
  </si>
  <si>
    <t>2010080006</t>
  </si>
  <si>
    <t>2010080046</t>
  </si>
  <si>
    <t xml:space="preserve">Trịnh Xuân </t>
  </si>
  <si>
    <t>2010080027</t>
  </si>
  <si>
    <t>2010080040</t>
  </si>
  <si>
    <t>Tô Hoàng Trọng</t>
  </si>
  <si>
    <t>2010080026</t>
  </si>
  <si>
    <t>Huỳnh Đăng Thế</t>
  </si>
  <si>
    <t>2010080039</t>
  </si>
  <si>
    <t>2010080004</t>
  </si>
  <si>
    <t>Trần Hải</t>
  </si>
  <si>
    <t>2010080047</t>
  </si>
  <si>
    <t>Phạm Võ Minh</t>
  </si>
  <si>
    <t>2010080048</t>
  </si>
  <si>
    <t>2010080025</t>
  </si>
  <si>
    <t>2010080041</t>
  </si>
  <si>
    <t>Huỳnh Trí</t>
  </si>
  <si>
    <t>2010080037</t>
  </si>
  <si>
    <t>Đỗ Khắc</t>
  </si>
  <si>
    <t>2010080038</t>
  </si>
  <si>
    <t>Văn Lê Nhật</t>
  </si>
  <si>
    <t>Ổn</t>
  </si>
  <si>
    <t>2010190004</t>
  </si>
  <si>
    <t>2010080007</t>
  </si>
  <si>
    <t>2010080030</t>
  </si>
  <si>
    <t>Chiến</t>
  </si>
  <si>
    <t>Lê Nguyễn Minh</t>
  </si>
  <si>
    <t>2010080005</t>
  </si>
  <si>
    <t>Huỳnh Ngọc</t>
  </si>
  <si>
    <t>2010080017</t>
  </si>
  <si>
    <t>Lê Nhật</t>
  </si>
  <si>
    <r>
      <t xml:space="preserve">BẢNG ĐIỂM DANH LỚP </t>
    </r>
    <r>
      <rPr>
        <b/>
        <sz val="18"/>
        <color rgb="FFFF0000"/>
        <rFont val="Times New Roman"/>
        <family val="1"/>
      </rPr>
      <t>TBN20.1</t>
    </r>
    <r>
      <rPr>
        <b/>
        <sz val="14"/>
        <color rgb="FFFF0000"/>
        <rFont val="Times New Roman"/>
        <family val="1"/>
      </rPr>
      <t xml:space="preserve"> </t>
    </r>
    <r>
      <rPr>
        <b/>
        <sz val="14"/>
        <rFont val="Times New Roman"/>
        <family val="1"/>
      </rPr>
      <t>HÀNG NGÀY</t>
    </r>
  </si>
  <si>
    <t>2010090050</t>
  </si>
  <si>
    <t>2010090051</t>
  </si>
  <si>
    <t>Ngô Tiến</t>
  </si>
  <si>
    <t>2010090009</t>
  </si>
  <si>
    <t>2010090073</t>
  </si>
  <si>
    <t>2010090007</t>
  </si>
  <si>
    <t>2010090085</t>
  </si>
  <si>
    <t>Lê Anh</t>
  </si>
  <si>
    <t>2010090025</t>
  </si>
  <si>
    <t>2010090020</t>
  </si>
  <si>
    <t>Phạm Thế</t>
  </si>
  <si>
    <t>2010090092</t>
  </si>
  <si>
    <t>Nguyễn Khang</t>
  </si>
  <si>
    <t>Hy</t>
  </si>
  <si>
    <t>2010090077</t>
  </si>
  <si>
    <t>Đặng Hữu</t>
  </si>
  <si>
    <t>2010090052</t>
  </si>
  <si>
    <t>Nguyễn Vương Đăng</t>
  </si>
  <si>
    <t>2010090017</t>
  </si>
  <si>
    <t>2010090035</t>
  </si>
  <si>
    <t>2010090006</t>
  </si>
  <si>
    <t>2010090076</t>
  </si>
  <si>
    <t>2010090053</t>
  </si>
  <si>
    <t>2010090028</t>
  </si>
  <si>
    <t>Phạm Huy</t>
  </si>
  <si>
    <t>2010020020</t>
  </si>
  <si>
    <t>2010090089</t>
  </si>
  <si>
    <t>2010090023</t>
  </si>
  <si>
    <t>Nguyễn Nhân</t>
  </si>
  <si>
    <t>2010090059</t>
  </si>
  <si>
    <t>Hồ Nguyễn Hoàng</t>
  </si>
  <si>
    <t>2010090078</t>
  </si>
  <si>
    <t>2010090018</t>
  </si>
  <si>
    <t>Dương Đức Hưng</t>
  </si>
  <si>
    <t>2010090034</t>
  </si>
  <si>
    <t>2010090081</t>
  </si>
  <si>
    <t>Thuần</t>
  </si>
  <si>
    <t>2010090016</t>
  </si>
  <si>
    <t>2010020077</t>
  </si>
  <si>
    <t>2010090079</t>
  </si>
  <si>
    <t>2010090046</t>
  </si>
  <si>
    <t>Nguyễn Hoàng A</t>
  </si>
  <si>
    <t>2010090019</t>
  </si>
  <si>
    <t>Chế Triều</t>
  </si>
  <si>
    <t>Vỹ</t>
  </si>
  <si>
    <t>2010090056</t>
  </si>
  <si>
    <t>Trương Tuấn</t>
  </si>
  <si>
    <t>2010090003</t>
  </si>
  <si>
    <t>Dương Văn Chí</t>
  </si>
  <si>
    <t>2010090002</t>
  </si>
  <si>
    <t>Lý Hoài</t>
  </si>
  <si>
    <t>2010090054</t>
  </si>
  <si>
    <t>Lương Minh</t>
  </si>
  <si>
    <t>2010090014</t>
  </si>
  <si>
    <r>
      <t xml:space="preserve">BẢNG ĐIỂM DANH LỚP </t>
    </r>
    <r>
      <rPr>
        <b/>
        <sz val="18"/>
        <color rgb="FFFF0000"/>
        <rFont val="Times New Roman"/>
        <family val="1"/>
      </rPr>
      <t>TBN20.2</t>
    </r>
    <r>
      <rPr>
        <b/>
        <sz val="14"/>
        <color rgb="FFFF0000"/>
        <rFont val="Times New Roman"/>
        <family val="1"/>
      </rPr>
      <t xml:space="preserve"> </t>
    </r>
    <r>
      <rPr>
        <b/>
        <sz val="14"/>
        <rFont val="Times New Roman"/>
        <family val="1"/>
      </rPr>
      <t>HÀNG NGÀY</t>
    </r>
  </si>
  <si>
    <t>2010090044</t>
  </si>
  <si>
    <t>Lê Nguyễn Hoàng</t>
  </si>
  <si>
    <t>2010090037</t>
  </si>
  <si>
    <t>Trần Huỳnh Gia</t>
  </si>
  <si>
    <t>2010090004</t>
  </si>
  <si>
    <t>Đạo</t>
  </si>
  <si>
    <t>2010190002</t>
  </si>
  <si>
    <t>2010090080</t>
  </si>
  <si>
    <t>Nguyễn Trương Thanh</t>
  </si>
  <si>
    <t>2010090029</t>
  </si>
  <si>
    <t>2010090049</t>
  </si>
  <si>
    <t>2010090062</t>
  </si>
  <si>
    <t>Ngô Chí</t>
  </si>
  <si>
    <t>Lê Nguyễn Phước</t>
  </si>
  <si>
    <t>2010090066</t>
  </si>
  <si>
    <t>2010130010</t>
  </si>
  <si>
    <t>Trần Nguyễn Quốc</t>
  </si>
  <si>
    <t>2010090031</t>
  </si>
  <si>
    <t>Võ Anh</t>
  </si>
  <si>
    <t>2010090045</t>
  </si>
  <si>
    <t>2010090033</t>
  </si>
  <si>
    <t>Hà Hồ Hoàng</t>
  </si>
  <si>
    <t>2010090055</t>
  </si>
  <si>
    <t>Lư Hoàng</t>
  </si>
  <si>
    <t>2010090043</t>
  </si>
  <si>
    <t>2010090064</t>
  </si>
  <si>
    <t>2010090042</t>
  </si>
  <si>
    <t>Nguyễn Lữ Ngọc</t>
  </si>
  <si>
    <t>2010090082</t>
  </si>
  <si>
    <t>Trần Hữu</t>
  </si>
  <si>
    <t>2010090048</t>
  </si>
  <si>
    <t>2010090069</t>
  </si>
  <si>
    <t>Trần Phước</t>
  </si>
  <si>
    <t>2010090047</t>
  </si>
  <si>
    <t>Đoàn Vĩnh</t>
  </si>
  <si>
    <t>2010200033</t>
  </si>
  <si>
    <t>Phan Hồng</t>
  </si>
  <si>
    <t>2010090090</t>
  </si>
  <si>
    <t>Tây</t>
  </si>
  <si>
    <t>2010090008</t>
  </si>
  <si>
    <t>2010090024</t>
  </si>
  <si>
    <t>Phạm Trường</t>
  </si>
  <si>
    <t>2010090038</t>
  </si>
  <si>
    <t>2010090012</t>
  </si>
  <si>
    <t>2010090039</t>
  </si>
  <si>
    <t>Nguyễn Phúc Vĩnh</t>
  </si>
  <si>
    <t>2010090063</t>
  </si>
  <si>
    <t>2010090086</t>
  </si>
  <si>
    <t>Tình</t>
  </si>
  <si>
    <t>2010090013</t>
  </si>
  <si>
    <r>
      <t xml:space="preserve">BẢNG ĐIỂM DANH LỚP </t>
    </r>
    <r>
      <rPr>
        <b/>
        <sz val="18"/>
        <color rgb="FFFF0000"/>
        <rFont val="Times New Roman"/>
        <family val="1"/>
      </rPr>
      <t>TBN20.3</t>
    </r>
    <r>
      <rPr>
        <b/>
        <sz val="14"/>
        <color rgb="FFFF0000"/>
        <rFont val="Times New Roman"/>
        <family val="1"/>
      </rPr>
      <t xml:space="preserve"> </t>
    </r>
    <r>
      <rPr>
        <b/>
        <sz val="14"/>
        <rFont val="Times New Roman"/>
        <family val="1"/>
      </rPr>
      <t>HÀNG NGÀY</t>
    </r>
  </si>
  <si>
    <t>2010090030</t>
  </si>
  <si>
    <t>Trương Chí</t>
  </si>
  <si>
    <t>2010120027</t>
  </si>
  <si>
    <t>Trịnh Gia</t>
  </si>
  <si>
    <t>2010090070</t>
  </si>
  <si>
    <t>Nhâm Quốc</t>
  </si>
  <si>
    <t>Đại</t>
  </si>
  <si>
    <t>2010090021</t>
  </si>
  <si>
    <t>2010090084</t>
  </si>
  <si>
    <t>Trần Khánh</t>
  </si>
  <si>
    <t>2010090071</t>
  </si>
  <si>
    <t>2010090067</t>
  </si>
  <si>
    <t>2010020004</t>
  </si>
  <si>
    <t>2010090093</t>
  </si>
  <si>
    <t>2010090005</t>
  </si>
  <si>
    <t>Trần Bảo</t>
  </si>
  <si>
    <t>2010090001</t>
  </si>
  <si>
    <t>2010090072</t>
  </si>
  <si>
    <t>2010090026</t>
  </si>
  <si>
    <t>Trần Võ Sĩ</t>
  </si>
  <si>
    <t>2010090041</t>
  </si>
  <si>
    <t>2010020023</t>
  </si>
  <si>
    <t>2010210007</t>
  </si>
  <si>
    <t>2010120026</t>
  </si>
  <si>
    <t>Phạm Văn</t>
  </si>
  <si>
    <t>2010090057</t>
  </si>
  <si>
    <t>Trần Võ Phương</t>
  </si>
  <si>
    <t>2010110064</t>
  </si>
  <si>
    <t>Nhã</t>
  </si>
  <si>
    <t>2010090011</t>
  </si>
  <si>
    <t>2010090074</t>
  </si>
  <si>
    <t>2010090027</t>
  </si>
  <si>
    <t>2010090060</t>
  </si>
  <si>
    <t>2010090083</t>
  </si>
  <si>
    <t>Phan Hồ</t>
  </si>
  <si>
    <t>2010090040</t>
  </si>
  <si>
    <t>Võ Văn Tuấn</t>
  </si>
  <si>
    <t>2010090036</t>
  </si>
  <si>
    <t>Lê Phúc</t>
  </si>
  <si>
    <t>2010090032</t>
  </si>
  <si>
    <t>2010090065</t>
  </si>
  <si>
    <t>Hà Huy</t>
  </si>
  <si>
    <t>2010090010</t>
  </si>
  <si>
    <t>Đặng Văn Châu</t>
  </si>
  <si>
    <t>2010090068</t>
  </si>
  <si>
    <t>2010090061</t>
  </si>
  <si>
    <t>Lê Quang</t>
  </si>
  <si>
    <t xml:space="preserve">NGHỈ HỌC LUÔN </t>
  </si>
  <si>
    <r>
      <t xml:space="preserve">BẢNG ĐIỂM DANH LỚP </t>
    </r>
    <r>
      <rPr>
        <b/>
        <sz val="18"/>
        <color rgb="FFFF0000"/>
        <rFont val="Times New Roman"/>
        <family val="1"/>
      </rPr>
      <t>ĐCN19</t>
    </r>
    <r>
      <rPr>
        <b/>
        <sz val="14"/>
        <color rgb="FFFF0000"/>
        <rFont val="Times New Roman"/>
        <family val="1"/>
      </rPr>
      <t xml:space="preserve"> </t>
    </r>
    <r>
      <rPr>
        <b/>
        <sz val="14"/>
        <rFont val="Times New Roman"/>
        <family val="1"/>
      </rPr>
      <t>HÀNG NGÀY</t>
    </r>
  </si>
  <si>
    <t>1910080010</t>
  </si>
  <si>
    <t>Bắc</t>
  </si>
  <si>
    <t>1910080005</t>
  </si>
  <si>
    <t xml:space="preserve">Huỳnh Gia </t>
  </si>
  <si>
    <t>1910080012</t>
  </si>
  <si>
    <t xml:space="preserve">Lưu Gia </t>
  </si>
  <si>
    <t xml:space="preserve">Tống Thanh </t>
  </si>
  <si>
    <t>1910080013</t>
  </si>
  <si>
    <t>1910080041</t>
  </si>
  <si>
    <t xml:space="preserve">Hồ Tấn </t>
  </si>
  <si>
    <t>1910080018</t>
  </si>
  <si>
    <t>1910080027</t>
  </si>
  <si>
    <t xml:space="preserve">Bùi Anh </t>
  </si>
  <si>
    <t>1910080021</t>
  </si>
  <si>
    <t>Trần Xuân</t>
  </si>
  <si>
    <t>1910080020</t>
  </si>
  <si>
    <t xml:space="preserve">Đỗ Thế </t>
  </si>
  <si>
    <t>1910190002</t>
  </si>
  <si>
    <t>1910080047</t>
  </si>
  <si>
    <t>1910080036</t>
  </si>
  <si>
    <t>1910080028</t>
  </si>
  <si>
    <t>1910080004</t>
  </si>
  <si>
    <t>1910080017</t>
  </si>
  <si>
    <t>Nguyễn Phạm Nhựt</t>
  </si>
  <si>
    <t>1910080024</t>
  </si>
  <si>
    <t>1910080040</t>
  </si>
  <si>
    <t xml:space="preserve">Lê Thành </t>
  </si>
  <si>
    <t>1910080045</t>
  </si>
  <si>
    <t>Đặng Nguyễn Hồng</t>
  </si>
  <si>
    <t>1910080038</t>
  </si>
  <si>
    <t>Nguyễn Vi Bảo</t>
  </si>
  <si>
    <t>1910080025</t>
  </si>
  <si>
    <t xml:space="preserve">Nguyễn Huỳnh Anh </t>
  </si>
  <si>
    <t>1910080043</t>
  </si>
  <si>
    <t>1910080023</t>
  </si>
  <si>
    <t xml:space="preserve">Phạm Thành </t>
  </si>
  <si>
    <t>1910080032</t>
  </si>
  <si>
    <t>1910080026</t>
  </si>
  <si>
    <t>1910080002</t>
  </si>
  <si>
    <t xml:space="preserve">Nguyễn Chí </t>
  </si>
  <si>
    <t>1910080022</t>
  </si>
  <si>
    <t>Đỗ Văn Thành</t>
  </si>
  <si>
    <r>
      <t xml:space="preserve">BẢNG ĐIỂM DANH LỚP </t>
    </r>
    <r>
      <rPr>
        <b/>
        <sz val="18"/>
        <color rgb="FFFF0000"/>
        <rFont val="Times New Roman"/>
        <family val="1"/>
      </rPr>
      <t xml:space="preserve">TBN19.1 </t>
    </r>
    <r>
      <rPr>
        <b/>
        <sz val="14"/>
        <rFont val="Times New Roman"/>
        <family val="1"/>
      </rPr>
      <t>HÀNG NGÀY</t>
    </r>
  </si>
  <si>
    <t>1910020002</t>
  </si>
  <si>
    <t>Võ Nhựt</t>
  </si>
  <si>
    <t>1910090070</t>
  </si>
  <si>
    <t>1910090005</t>
  </si>
  <si>
    <t>1910090032</t>
  </si>
  <si>
    <t>Ngô Thành</t>
  </si>
  <si>
    <t>1910090061</t>
  </si>
  <si>
    <t>1910090053</t>
  </si>
  <si>
    <t>1910080091</t>
  </si>
  <si>
    <t xml:space="preserve">Võ Văn </t>
  </si>
  <si>
    <t>1910090022</t>
  </si>
  <si>
    <t>1910090002</t>
  </si>
  <si>
    <t>Nguyễn Hiếu</t>
  </si>
  <si>
    <t>Hiệp</t>
  </si>
  <si>
    <t>1910170002</t>
  </si>
  <si>
    <t>1910090058</t>
  </si>
  <si>
    <t>Phạm Điền</t>
  </si>
  <si>
    <t>1910090001</t>
  </si>
  <si>
    <t>Dương Văn A</t>
  </si>
  <si>
    <t>1910090007</t>
  </si>
  <si>
    <t>1910090062</t>
  </si>
  <si>
    <t>Cao Tấn</t>
  </si>
  <si>
    <t>1910090012</t>
  </si>
  <si>
    <t>1910090064</t>
  </si>
  <si>
    <t>1910090004</t>
  </si>
  <si>
    <t>1910050017</t>
  </si>
  <si>
    <t>1910090068</t>
  </si>
  <si>
    <t>Châu Tuấn</t>
  </si>
  <si>
    <t>1910090016</t>
  </si>
  <si>
    <t>1910090008</t>
  </si>
  <si>
    <t>Phạm Đăng Anh</t>
  </si>
  <si>
    <t>1910090090</t>
  </si>
  <si>
    <t>1910090072</t>
  </si>
  <si>
    <t>1910090014</t>
  </si>
  <si>
    <t xml:space="preserve">Đào Hải </t>
  </si>
  <si>
    <t>1910090079</t>
  </si>
  <si>
    <t>Vũ Nguyễn Ngọc</t>
  </si>
  <si>
    <t>1910090023</t>
  </si>
  <si>
    <t>1910090006</t>
  </si>
  <si>
    <t xml:space="preserve">Trương Nhật </t>
  </si>
  <si>
    <t>1910090020</t>
  </si>
  <si>
    <t>Tạo</t>
  </si>
  <si>
    <t>1910090019</t>
  </si>
  <si>
    <t>1910090011</t>
  </si>
  <si>
    <t>1910090047</t>
  </si>
  <si>
    <t>Nguyễn Chánh</t>
  </si>
  <si>
    <t>1910090059</t>
  </si>
  <si>
    <t>1910090089</t>
  </si>
  <si>
    <t>1910090010</t>
  </si>
  <si>
    <t>Phan Ngọc</t>
  </si>
  <si>
    <t>1910090054</t>
  </si>
  <si>
    <t>Huỳnh Lê Tấn</t>
  </si>
  <si>
    <t>1910090057</t>
  </si>
  <si>
    <r>
      <t xml:space="preserve">BẢNG ĐIỂM DANH LỚP </t>
    </r>
    <r>
      <rPr>
        <b/>
        <sz val="18"/>
        <color rgb="FFFF0000"/>
        <rFont val="Times New Roman"/>
        <family val="1"/>
      </rPr>
      <t>TBN19.2</t>
    </r>
    <r>
      <rPr>
        <b/>
        <sz val="14"/>
        <color rgb="FFFF0000"/>
        <rFont val="Times New Roman"/>
        <family val="1"/>
      </rPr>
      <t xml:space="preserve"> </t>
    </r>
    <r>
      <rPr>
        <b/>
        <sz val="14"/>
        <rFont val="Times New Roman"/>
        <family val="1"/>
      </rPr>
      <t>HÀNG NGÀY</t>
    </r>
  </si>
  <si>
    <t>1910090052</t>
  </si>
  <si>
    <t>1910090078</t>
  </si>
  <si>
    <t>1910090095</t>
  </si>
  <si>
    <t>1910090075</t>
  </si>
  <si>
    <t xml:space="preserve">Bùi Văn </t>
  </si>
  <si>
    <t>Đảm</t>
  </si>
  <si>
    <t>1910090026</t>
  </si>
  <si>
    <t>Diệp Thành</t>
  </si>
  <si>
    <t>1910090031</t>
  </si>
  <si>
    <t>1910090045</t>
  </si>
  <si>
    <t>Đỗ Quang</t>
  </si>
  <si>
    <t>1910090035</t>
  </si>
  <si>
    <t>Phạm Linh</t>
  </si>
  <si>
    <t>1910090074</t>
  </si>
  <si>
    <t xml:space="preserve">Đặng Phước </t>
  </si>
  <si>
    <t>1910090042</t>
  </si>
  <si>
    <t>Trần Đỗ Nhật</t>
  </si>
  <si>
    <t>1910090034</t>
  </si>
  <si>
    <t>Võ Huỳnh Minh</t>
  </si>
  <si>
    <t>1910090025</t>
  </si>
  <si>
    <t>1910090050</t>
  </si>
  <si>
    <t>Võ Nhật</t>
  </si>
  <si>
    <t>1910090037</t>
  </si>
  <si>
    <t>Đỗ Tấn</t>
  </si>
  <si>
    <t>1910090060</t>
  </si>
  <si>
    <t>Phan Đăng</t>
  </si>
  <si>
    <t>1910020059</t>
  </si>
  <si>
    <t>1910090036</t>
  </si>
  <si>
    <t>Lâm Hoàng Sinh</t>
  </si>
  <si>
    <t>Kỳ</t>
  </si>
  <si>
    <t>1910090040</t>
  </si>
  <si>
    <t xml:space="preserve">Trương Phước </t>
  </si>
  <si>
    <t>1910090049</t>
  </si>
  <si>
    <t>Nguyễn Hồng Tấn</t>
  </si>
  <si>
    <t>Mỹ</t>
  </si>
  <si>
    <t>1910090028</t>
  </si>
  <si>
    <t>Nguyễn Hoàng Chí</t>
  </si>
  <si>
    <t>Nguyện</t>
  </si>
  <si>
    <t>1910090066</t>
  </si>
  <si>
    <t xml:space="preserve">Nhiệm </t>
  </si>
  <si>
    <t>1910090041</t>
  </si>
  <si>
    <t>Bùi Hữu</t>
  </si>
  <si>
    <t>1910090024</t>
  </si>
  <si>
    <t>1910090039</t>
  </si>
  <si>
    <t xml:space="preserve">Dương Minh </t>
  </si>
  <si>
    <t>1910090029</t>
  </si>
  <si>
    <t>1910020072</t>
  </si>
  <si>
    <t>Phạm Lâm</t>
  </si>
  <si>
    <t>1910090073</t>
  </si>
  <si>
    <t xml:space="preserve">Mai Hưng </t>
  </si>
  <si>
    <t>1910090063</t>
  </si>
  <si>
    <t xml:space="preserve">Lê Toàn </t>
  </si>
  <si>
    <t>1910090046</t>
  </si>
  <si>
    <t>1910090055</t>
  </si>
  <si>
    <t>1910090038</t>
  </si>
  <si>
    <t>1910090071</t>
  </si>
  <si>
    <t xml:space="preserve">Trần Duy </t>
  </si>
  <si>
    <t>1910090069</t>
  </si>
  <si>
    <t>2010010001</t>
  </si>
  <si>
    <t>2010010008</t>
  </si>
  <si>
    <t>2010010014</t>
  </si>
  <si>
    <t>Đặng Trung</t>
  </si>
  <si>
    <t>2010010009</t>
  </si>
  <si>
    <t>Võ Thu</t>
  </si>
  <si>
    <t>2010010013</t>
  </si>
  <si>
    <t>Nguyễn Phước</t>
  </si>
  <si>
    <t>2010010002</t>
  </si>
  <si>
    <t>Liễu Gia</t>
  </si>
  <si>
    <t>2010010015</t>
  </si>
  <si>
    <t>Huỳnh Tiến</t>
  </si>
  <si>
    <t>2010010005</t>
  </si>
  <si>
    <t>Lê Trần Tuấn</t>
  </si>
  <si>
    <t>2010010016</t>
  </si>
  <si>
    <t>Châu Gia</t>
  </si>
  <si>
    <t>2010010024</t>
  </si>
  <si>
    <t>2010010018</t>
  </si>
  <si>
    <t xml:space="preserve">Đào Công </t>
  </si>
  <si>
    <t>2010010003</t>
  </si>
  <si>
    <t>Trương Thế</t>
  </si>
  <si>
    <t>2010010026</t>
  </si>
  <si>
    <t>2010010007</t>
  </si>
  <si>
    <t>Phạm Tân</t>
  </si>
  <si>
    <t>2010010010</t>
  </si>
  <si>
    <t>2010010006</t>
  </si>
  <si>
    <t>Phước</t>
  </si>
  <si>
    <t>2010010017</t>
  </si>
  <si>
    <t>2010010012</t>
  </si>
  <si>
    <t>Huỳnh Minh</t>
  </si>
  <si>
    <t>Tần</t>
  </si>
  <si>
    <t>2010010004</t>
  </si>
  <si>
    <t>2010010019</t>
  </si>
  <si>
    <t>Vẹn</t>
  </si>
  <si>
    <t>2010010037</t>
  </si>
  <si>
    <t xml:space="preserve">Nguyễn Trương Trọng </t>
  </si>
  <si>
    <t>2010010021</t>
  </si>
  <si>
    <t>Trần Đạo</t>
  </si>
  <si>
    <t>2010020094</t>
  </si>
  <si>
    <t>2010010027</t>
  </si>
  <si>
    <t>Võ Hữu</t>
  </si>
  <si>
    <t>2010020026</t>
  </si>
  <si>
    <t>2010020095</t>
  </si>
  <si>
    <t>Hoài</t>
  </si>
  <si>
    <t>2010010034</t>
  </si>
  <si>
    <t>2010010022</t>
  </si>
  <si>
    <t>Phạm Nguyễn Hoàng</t>
  </si>
  <si>
    <t>2010010029</t>
  </si>
  <si>
    <t>2010010030</t>
  </si>
  <si>
    <t>Nguyễn Phú</t>
  </si>
  <si>
    <t>2010020017</t>
  </si>
  <si>
    <t>Lịch</t>
  </si>
  <si>
    <t>2010020025</t>
  </si>
  <si>
    <t>2010010023</t>
  </si>
  <si>
    <t>2010010032</t>
  </si>
  <si>
    <t>Nguyễn Võ Quang</t>
  </si>
  <si>
    <t>2010010036</t>
  </si>
  <si>
    <t xml:space="preserve">Lê Đoàn Minh </t>
  </si>
  <si>
    <t>2010020090</t>
  </si>
  <si>
    <t>2010010033</t>
  </si>
  <si>
    <t>2010010028</t>
  </si>
  <si>
    <t>2010010025</t>
  </si>
  <si>
    <t>2010010020</t>
  </si>
  <si>
    <t>Phạm Ngọc Thông</t>
  </si>
  <si>
    <t>2010010031</t>
  </si>
  <si>
    <t>Ngô Hiếu</t>
  </si>
  <si>
    <t>2010120013</t>
  </si>
  <si>
    <t>Ngô Quang</t>
  </si>
  <si>
    <t>2010020093</t>
  </si>
  <si>
    <t>Cao Trung</t>
  </si>
  <si>
    <t>2010020007</t>
  </si>
  <si>
    <t>Phương Gia</t>
  </si>
  <si>
    <t>2010020037</t>
  </si>
  <si>
    <t>Ngô Lê Thanh</t>
  </si>
  <si>
    <t>2010020046</t>
  </si>
  <si>
    <t>2010020092</t>
  </si>
  <si>
    <t>Nguyễn Đặng Hoài</t>
  </si>
  <si>
    <t>2010020125</t>
  </si>
  <si>
    <t>2010020142</t>
  </si>
  <si>
    <t>Vũ Hoàng</t>
  </si>
  <si>
    <t>2010020084</t>
  </si>
  <si>
    <t>2010020085</t>
  </si>
  <si>
    <t>Phạm Công</t>
  </si>
  <si>
    <t>Doanh</t>
  </si>
  <si>
    <t>2010020091</t>
  </si>
  <si>
    <t>Hồ Minh</t>
  </si>
  <si>
    <t>2010020126</t>
  </si>
  <si>
    <t>2010020086</t>
  </si>
  <si>
    <t>Vũ Tiến</t>
  </si>
  <si>
    <t>2010020113</t>
  </si>
  <si>
    <t>Hội</t>
  </si>
  <si>
    <t>2010020059</t>
  </si>
  <si>
    <t>Phan Văn</t>
  </si>
  <si>
    <t>2010020050</t>
  </si>
  <si>
    <t>Trần Văn Minh</t>
  </si>
  <si>
    <t>2010020035</t>
  </si>
  <si>
    <t>Cao Thành</t>
  </si>
  <si>
    <t>2010020069</t>
  </si>
  <si>
    <t>2010020107</t>
  </si>
  <si>
    <t>Nguyễn Huỳnh Tấn</t>
  </si>
  <si>
    <t>2010020064</t>
  </si>
  <si>
    <t>2010020047</t>
  </si>
  <si>
    <t>2010020033</t>
  </si>
  <si>
    <t>2010020001</t>
  </si>
  <si>
    <t>2010020061</t>
  </si>
  <si>
    <t>2010020122</t>
  </si>
  <si>
    <t>Phan Nguyễn Huy</t>
  </si>
  <si>
    <t>2010020097</t>
  </si>
  <si>
    <t>Nguyễn</t>
  </si>
  <si>
    <t>2010020105</t>
  </si>
  <si>
    <t>2010020078</t>
  </si>
  <si>
    <t>2010020099</t>
  </si>
  <si>
    <t>2010020082</t>
  </si>
  <si>
    <t>2010020043</t>
  </si>
  <si>
    <t>Đỗ Xuân Đông</t>
  </si>
  <si>
    <t>2010020067</t>
  </si>
  <si>
    <t>2010020062</t>
  </si>
  <si>
    <t>Hồ Quang</t>
  </si>
  <si>
    <t>2010020057</t>
  </si>
  <si>
    <t>Phạm Ngọc Anh</t>
  </si>
  <si>
    <t>2010020133</t>
  </si>
  <si>
    <t>Hồ Văn</t>
  </si>
  <si>
    <t>2010020119</t>
  </si>
  <si>
    <t>Nguyễn Lê Thạch</t>
  </si>
  <si>
    <t>2010020008</t>
  </si>
  <si>
    <t>Bùi Hoàng</t>
  </si>
  <si>
    <t>2010020036</t>
  </si>
  <si>
    <t>Vũ Đình</t>
  </si>
  <si>
    <t>2010020127</t>
  </si>
  <si>
    <t>Lường Việt</t>
  </si>
  <si>
    <t>2010020022</t>
  </si>
  <si>
    <t>2010020128</t>
  </si>
  <si>
    <t>Tăng Quốc</t>
  </si>
  <si>
    <t>2010020053</t>
  </si>
  <si>
    <t>Nguyễn Thanh Khoa</t>
  </si>
  <si>
    <t>2010020110</t>
  </si>
  <si>
    <t>Nguyễn Việt</t>
  </si>
  <si>
    <t>2010020044</t>
  </si>
  <si>
    <t>Nguyễn Vũ</t>
  </si>
  <si>
    <t>2010020002</t>
  </si>
  <si>
    <t>Tô Quang</t>
  </si>
  <si>
    <t>2010020010</t>
  </si>
  <si>
    <t>2010020040</t>
  </si>
  <si>
    <t>Nguyễn Đắc Phi</t>
  </si>
  <si>
    <t>2010140002</t>
  </si>
  <si>
    <t>2010020015</t>
  </si>
  <si>
    <t>Lý Nhựt</t>
  </si>
  <si>
    <t>2010020016</t>
  </si>
  <si>
    <t>2010020041</t>
  </si>
  <si>
    <t>Trương Nguyên</t>
  </si>
  <si>
    <t>2010020045</t>
  </si>
  <si>
    <t>2010020060</t>
  </si>
  <si>
    <t>2010020051</t>
  </si>
  <si>
    <t>2010020100</t>
  </si>
  <si>
    <t>Đinh Văn</t>
  </si>
  <si>
    <t>2010020076</t>
  </si>
  <si>
    <t>Lê Hoàng Gia</t>
  </si>
  <si>
    <t>2010020138</t>
  </si>
  <si>
    <t>2010020115</t>
  </si>
  <si>
    <t>2010020109</t>
  </si>
  <si>
    <t>2010020136</t>
  </si>
  <si>
    <t xml:space="preserve">Nguyễn Phạm Chí </t>
  </si>
  <si>
    <t>2010020027</t>
  </si>
  <si>
    <t>2010020021</t>
  </si>
  <si>
    <t>Phạm Hoàng Hữu</t>
  </si>
  <si>
    <t>2010020072</t>
  </si>
  <si>
    <t>Nguyễn Lê Hùng</t>
  </si>
  <si>
    <t>2010020123</t>
  </si>
  <si>
    <t>2010020140</t>
  </si>
  <si>
    <t>2010020019</t>
  </si>
  <si>
    <t>Huỳnh Tấn Ngọc</t>
  </si>
  <si>
    <t>2010020052</t>
  </si>
  <si>
    <t>2010020144</t>
  </si>
  <si>
    <t>2010020042</t>
  </si>
  <si>
    <t>Lê Mai Triệu</t>
  </si>
  <si>
    <t>2010020018</t>
  </si>
  <si>
    <t>Hồ Hải</t>
  </si>
  <si>
    <t>Âu</t>
  </si>
  <si>
    <t>Lê Đại</t>
  </si>
  <si>
    <t>2010020075</t>
  </si>
  <si>
    <t>Phạm Nguyễn Gia</t>
  </si>
  <si>
    <t>Đinh Lê Tuấn</t>
  </si>
  <si>
    <t>2010020029</t>
  </si>
  <si>
    <t>Ngô Lê Thành</t>
  </si>
  <si>
    <t>2010020038</t>
  </si>
  <si>
    <t>Bùi Việt</t>
  </si>
  <si>
    <t>2010020024</t>
  </si>
  <si>
    <t>2010020013</t>
  </si>
  <si>
    <t>Ngô Nguyễn Minh</t>
  </si>
  <si>
    <t>2010020005</t>
  </si>
  <si>
    <t>2010020028</t>
  </si>
  <si>
    <t>2010020030</t>
  </si>
  <si>
    <t>2010020079</t>
  </si>
  <si>
    <t>Phan Bảo</t>
  </si>
  <si>
    <t>2010020048</t>
  </si>
  <si>
    <t>2010020141</t>
  </si>
  <si>
    <t>2010020145</t>
  </si>
  <si>
    <t>Trần Thiên</t>
  </si>
  <si>
    <t>2010020120</t>
  </si>
  <si>
    <t>2010020112</t>
  </si>
  <si>
    <t>Lâm Quang Phước</t>
  </si>
  <si>
    <t>2010020137</t>
  </si>
  <si>
    <t>Nguyễn Tiến</t>
  </si>
  <si>
    <t>Sỹ</t>
  </si>
  <si>
    <t>2010020121</t>
  </si>
  <si>
    <t>2010020012</t>
  </si>
  <si>
    <t>2010020014</t>
  </si>
  <si>
    <t>Võ Chí</t>
  </si>
  <si>
    <t>2010020088</t>
  </si>
  <si>
    <t>2010020103</t>
  </si>
  <si>
    <t>Huỳnh Phạm Minh</t>
  </si>
  <si>
    <t>2010020129</t>
  </si>
  <si>
    <t>2010020134</t>
  </si>
  <si>
    <t>Ung Quang Thế</t>
  </si>
  <si>
    <t>Huỳnh Hải</t>
  </si>
  <si>
    <t>2010020118</t>
  </si>
  <si>
    <t>Nguyễn Lê Chí</t>
  </si>
  <si>
    <t>2010020071</t>
  </si>
  <si>
    <t>2010020068</t>
  </si>
  <si>
    <t>Phan Tuấn</t>
  </si>
  <si>
    <t>2010020132</t>
  </si>
  <si>
    <t>2010020073</t>
  </si>
  <si>
    <t>Đỗ Anh</t>
  </si>
  <si>
    <t>2010020080</t>
  </si>
  <si>
    <t>Huỳnh Vương Quốc</t>
  </si>
  <si>
    <t>2010020117</t>
  </si>
  <si>
    <t>Phạm Giang</t>
  </si>
  <si>
    <t>2010020006</t>
  </si>
  <si>
    <t>Tăng Lưu Quang</t>
  </si>
  <si>
    <t>2010020114</t>
  </si>
  <si>
    <t>Vương Nguyễn Ngọc</t>
  </si>
  <si>
    <t>2010020083</t>
  </si>
  <si>
    <t>2010020009</t>
  </si>
  <si>
    <t>Nguyễn Võ Anh</t>
  </si>
  <si>
    <t>2010020065</t>
  </si>
  <si>
    <t>2010020135</t>
  </si>
  <si>
    <t>Đặng Tấn</t>
  </si>
  <si>
    <t>2010020087</t>
  </si>
  <si>
    <t>Lâm Nguyễn Tấn</t>
  </si>
  <si>
    <t>2010020111</t>
  </si>
  <si>
    <t>Lê Bá</t>
  </si>
  <si>
    <t>2010020056</t>
  </si>
  <si>
    <t>Nguyễn Mạnh Hồng</t>
  </si>
  <si>
    <t>2010020034</t>
  </si>
  <si>
    <t>2010020108</t>
  </si>
  <si>
    <t>Trương Thanh</t>
  </si>
  <si>
    <t>2010020066</t>
  </si>
  <si>
    <t>2010020098</t>
  </si>
  <si>
    <t>2010020106</t>
  </si>
  <si>
    <t>Lâm Quốc</t>
  </si>
  <si>
    <t>2010020139</t>
  </si>
  <si>
    <t>Nguyễn Khắc Minh</t>
  </si>
  <si>
    <t>2010020063</t>
  </si>
  <si>
    <t>Dương Tấn</t>
  </si>
  <si>
    <t>2010020031</t>
  </si>
  <si>
    <t>2010020131</t>
  </si>
  <si>
    <t>2010020070</t>
  </si>
  <si>
    <t>2010020116</t>
  </si>
  <si>
    <t>Mai Công</t>
  </si>
  <si>
    <t>Trứ</t>
  </si>
  <si>
    <t>2010020101</t>
  </si>
  <si>
    <t>Đặng Nhựt</t>
  </si>
  <si>
    <t>2010020124</t>
  </si>
  <si>
    <t xml:space="preserve">Nguyễn Mỹ </t>
  </si>
  <si>
    <t>2010020011</t>
  </si>
  <si>
    <t>Thái Hiệp</t>
  </si>
  <si>
    <t>2010020096</t>
  </si>
  <si>
    <t>2010020074</t>
  </si>
  <si>
    <t>Ngô Quốc</t>
  </si>
  <si>
    <t>2010020081</t>
  </si>
  <si>
    <t>Nguyễn Hoàng Tứ</t>
  </si>
  <si>
    <t>Xuyên</t>
  </si>
  <si>
    <t>1910010007</t>
  </si>
  <si>
    <t>1910010047</t>
  </si>
  <si>
    <t>1910010066</t>
  </si>
  <si>
    <t>Đậu Cao</t>
  </si>
  <si>
    <t>1910010065</t>
  </si>
  <si>
    <t>Trương Tấn</t>
  </si>
  <si>
    <t>1910010005</t>
  </si>
  <si>
    <t xml:space="preserve">Lê Thịnh </t>
  </si>
  <si>
    <t>1910010014</t>
  </si>
  <si>
    <t xml:space="preserve">Tôn Nguyễn Minh </t>
  </si>
  <si>
    <t>1910010011</t>
  </si>
  <si>
    <t>Lý Quốc</t>
  </si>
  <si>
    <t>1910010022</t>
  </si>
  <si>
    <t>Dương Loan An</t>
  </si>
  <si>
    <t>1910010067</t>
  </si>
  <si>
    <t>Lê Ngọc Phi</t>
  </si>
  <si>
    <t>1910010028</t>
  </si>
  <si>
    <t xml:space="preserve">Dương Hoàng Nhật </t>
  </si>
  <si>
    <t>1910010013</t>
  </si>
  <si>
    <t xml:space="preserve">Dương Ngọc </t>
  </si>
  <si>
    <t>1910010006</t>
  </si>
  <si>
    <t>1910010012</t>
  </si>
  <si>
    <t>1910010029</t>
  </si>
  <si>
    <t>1910010023</t>
  </si>
  <si>
    <t xml:space="preserve">Đoàn Phan Thanh </t>
  </si>
  <si>
    <t>1910010016</t>
  </si>
  <si>
    <t>Trần Lâm</t>
  </si>
  <si>
    <t>1910010015</t>
  </si>
  <si>
    <t xml:space="preserve">Trương Đại </t>
  </si>
  <si>
    <t>1910010020</t>
  </si>
  <si>
    <t>1910010003</t>
  </si>
  <si>
    <t>1910010018</t>
  </si>
  <si>
    <t>1910010025</t>
  </si>
  <si>
    <t>1910010026</t>
  </si>
  <si>
    <t xml:space="preserve">Trương Minh </t>
  </si>
  <si>
    <t>1910010021</t>
  </si>
  <si>
    <t>Trương Minh</t>
  </si>
  <si>
    <t>1910010010</t>
  </si>
  <si>
    <t>1910010002</t>
  </si>
  <si>
    <t>1910010027</t>
  </si>
  <si>
    <t>1910010059</t>
  </si>
  <si>
    <t xml:space="preserve">Trần Phúc </t>
  </si>
  <si>
    <t>1910010062</t>
  </si>
  <si>
    <t>1910010034</t>
  </si>
  <si>
    <t xml:space="preserve">Đặng Thái </t>
  </si>
  <si>
    <t>1910010036</t>
  </si>
  <si>
    <t>1910010049</t>
  </si>
  <si>
    <t>1910010040</t>
  </si>
  <si>
    <t>Lý Chí</t>
  </si>
  <si>
    <t>1910010031</t>
  </si>
  <si>
    <t>Nguyễn Bích</t>
  </si>
  <si>
    <t>1910010045</t>
  </si>
  <si>
    <t>Đặng Nguyễn Ngọc Trường</t>
  </si>
  <si>
    <t>1910010061</t>
  </si>
  <si>
    <t xml:space="preserve">Phạm Công </t>
  </si>
  <si>
    <t>1910010050</t>
  </si>
  <si>
    <t>1910110002</t>
  </si>
  <si>
    <t>Châu Minh</t>
  </si>
  <si>
    <t>1910010043</t>
  </si>
  <si>
    <t>1910010058</t>
  </si>
  <si>
    <t>Trịnh Quang</t>
  </si>
  <si>
    <t>Nguyễn Phạm Cao</t>
  </si>
  <si>
    <t>1910010051</t>
  </si>
  <si>
    <t>Trần Đặng Hoàng</t>
  </si>
  <si>
    <t>1910010044</t>
  </si>
  <si>
    <t>Ngà</t>
  </si>
  <si>
    <t>1910010037</t>
  </si>
  <si>
    <t xml:space="preserve">Huỳnh Thanh </t>
  </si>
  <si>
    <t xml:space="preserve">Phong </t>
  </si>
  <si>
    <t>1910010042</t>
  </si>
  <si>
    <t>Đỗ Nguyễn Hoàng</t>
  </si>
  <si>
    <t>1910010046</t>
  </si>
  <si>
    <t xml:space="preserve">Lê Lâm Thế </t>
  </si>
  <si>
    <t>1910010048</t>
  </si>
  <si>
    <t xml:space="preserve">Nguyễn Thuận </t>
  </si>
  <si>
    <t>1910010057</t>
  </si>
  <si>
    <t>Phạm Ngọc</t>
  </si>
  <si>
    <t>1910010052</t>
  </si>
  <si>
    <t>Huỳnh Công</t>
  </si>
  <si>
    <t>1910010019</t>
  </si>
  <si>
    <t>1910010053</t>
  </si>
  <si>
    <t xml:space="preserve">Đặng Thành </t>
  </si>
  <si>
    <t>1910010033</t>
  </si>
  <si>
    <t>1910010054</t>
  </si>
  <si>
    <t>Đặng Khải</t>
  </si>
  <si>
    <t>1910010063</t>
  </si>
  <si>
    <t>Hồ Anh</t>
  </si>
  <si>
    <t>1910010055</t>
  </si>
  <si>
    <t>Hồng Thế</t>
  </si>
  <si>
    <t>1910020079</t>
  </si>
  <si>
    <t>1910010009</t>
  </si>
  <si>
    <t>Lưu Gia</t>
  </si>
  <si>
    <t>1910170001</t>
  </si>
  <si>
    <t>1910020063</t>
  </si>
  <si>
    <t xml:space="preserve">Lê Hồng </t>
  </si>
  <si>
    <t>1910020019</t>
  </si>
  <si>
    <t>1910020076</t>
  </si>
  <si>
    <t>Đặng Hoàn Cảnh</t>
  </si>
  <si>
    <t>1910020151</t>
  </si>
  <si>
    <t>1910020016</t>
  </si>
  <si>
    <t>Đoàn Thanh</t>
  </si>
  <si>
    <t>1910020150</t>
  </si>
  <si>
    <t>Nguyễn Ngô Gia</t>
  </si>
  <si>
    <t>1910020025</t>
  </si>
  <si>
    <t xml:space="preserve">Nguyễn Nhật </t>
  </si>
  <si>
    <t>1910020090</t>
  </si>
  <si>
    <t>1910010038</t>
  </si>
  <si>
    <t>1910020167</t>
  </si>
  <si>
    <t>1910020015</t>
  </si>
  <si>
    <t>Lực</t>
  </si>
  <si>
    <t>1910020158</t>
  </si>
  <si>
    <t>Đặng Thái</t>
  </si>
  <si>
    <t>1910020024</t>
  </si>
  <si>
    <t xml:space="preserve">Lê Trọng </t>
  </si>
  <si>
    <t xml:space="preserve">Nghĩa </t>
  </si>
  <si>
    <t>1910020001</t>
  </si>
  <si>
    <t>Huỳnh Nguyễn Minh</t>
  </si>
  <si>
    <t>1910020018</t>
  </si>
  <si>
    <t>Lương Tấn</t>
  </si>
  <si>
    <t>1910020010</t>
  </si>
  <si>
    <t>Phan Trường</t>
  </si>
  <si>
    <t>1910020157</t>
  </si>
  <si>
    <t>1910020008</t>
  </si>
  <si>
    <t>1910020017</t>
  </si>
  <si>
    <t>Trần Nhựt</t>
  </si>
  <si>
    <t>1910020164</t>
  </si>
  <si>
    <t>Phạm Đức</t>
  </si>
  <si>
    <t>1910020140</t>
  </si>
  <si>
    <t>Trần Hoài</t>
  </si>
  <si>
    <t>Thương</t>
  </si>
  <si>
    <t>1910020066</t>
  </si>
  <si>
    <t>1910020139</t>
  </si>
  <si>
    <t>Bùi Tuấn</t>
  </si>
  <si>
    <t>1910020013</t>
  </si>
  <si>
    <t>Phan Anh</t>
  </si>
  <si>
    <t>1910020052</t>
  </si>
  <si>
    <t>Nguyễn Lạc</t>
  </si>
  <si>
    <t>1910020021</t>
  </si>
  <si>
    <t>1910020131</t>
  </si>
  <si>
    <t>1910020101</t>
  </si>
  <si>
    <t>1910020118</t>
  </si>
  <si>
    <t>1910020073</t>
  </si>
  <si>
    <t>Vũ Chí</t>
  </si>
  <si>
    <t>1910020119</t>
  </si>
  <si>
    <t>Hứa Phước</t>
  </si>
  <si>
    <t>1910020058</t>
  </si>
  <si>
    <t>1910020006</t>
  </si>
  <si>
    <t>1910020051</t>
  </si>
  <si>
    <t>1910020039</t>
  </si>
  <si>
    <t>Trần Nguyễn Đăng</t>
  </si>
  <si>
    <t>1910020121</t>
  </si>
  <si>
    <t>Nguyễn Đỗ Nguyên</t>
  </si>
  <si>
    <t>1910020022</t>
  </si>
  <si>
    <t>1910020125</t>
  </si>
  <si>
    <t>1910020083</t>
  </si>
  <si>
    <t>Phạm Chí</t>
  </si>
  <si>
    <t>1910020023</t>
  </si>
  <si>
    <t>Dương Công</t>
  </si>
  <si>
    <t>1910020111</t>
  </si>
  <si>
    <t>1910020011</t>
  </si>
  <si>
    <t>1910020078</t>
  </si>
  <si>
    <t>Nguyễn Trần Hoàng</t>
  </si>
  <si>
    <t>1910020037</t>
  </si>
  <si>
    <t>1910020070</t>
  </si>
  <si>
    <t>Trần Khải</t>
  </si>
  <si>
    <t>1910020030</t>
  </si>
  <si>
    <t>1910020103</t>
  </si>
  <si>
    <t>1910020054</t>
  </si>
  <si>
    <t>1910020127</t>
  </si>
  <si>
    <t>1910020082</t>
  </si>
  <si>
    <t>Thái Phi</t>
  </si>
  <si>
    <t>1910020031</t>
  </si>
  <si>
    <t>Nguyễn Văn Trường</t>
  </si>
  <si>
    <t>1910020099</t>
  </si>
  <si>
    <t xml:space="preserve">Huỳnh Đông </t>
  </si>
  <si>
    <t>1910020068</t>
  </si>
  <si>
    <t xml:space="preserve">Lê Trung </t>
  </si>
  <si>
    <t xml:space="preserve">Hiếu </t>
  </si>
  <si>
    <t>1910020152</t>
  </si>
  <si>
    <t>1910020112</t>
  </si>
  <si>
    <t>Lưu Huỳnh</t>
  </si>
  <si>
    <t>1910020094</t>
  </si>
  <si>
    <t>Thái Đức</t>
  </si>
  <si>
    <t>1910020142</t>
  </si>
  <si>
    <t>1910080006</t>
  </si>
  <si>
    <t>1910020100</t>
  </si>
  <si>
    <t>1910020141</t>
  </si>
  <si>
    <t>Trần Huy</t>
  </si>
  <si>
    <t>1910020148</t>
  </si>
  <si>
    <t>1910020145</t>
  </si>
  <si>
    <t>1910020136</t>
  </si>
  <si>
    <t>1910020102</t>
  </si>
  <si>
    <t>1910020093</t>
  </si>
  <si>
    <t xml:space="preserve">Lê Ngọc </t>
  </si>
  <si>
    <t xml:space="preserve">1910020092 </t>
  </si>
  <si>
    <t xml:space="preserve">Nguyễn Huỳnh Minh </t>
  </si>
  <si>
    <t>1910020156</t>
  </si>
  <si>
    <t xml:space="preserve">Nguyễn Bảo </t>
  </si>
  <si>
    <t>1910020115</t>
  </si>
  <si>
    <t xml:space="preserve">Phan Huy </t>
  </si>
  <si>
    <t xml:space="preserve">Thành </t>
  </si>
  <si>
    <t>1910020154</t>
  </si>
  <si>
    <t>1910020095</t>
  </si>
  <si>
    <t>1910020120</t>
  </si>
  <si>
    <t>Võ Trung</t>
  </si>
  <si>
    <t>1910020096</t>
  </si>
  <si>
    <t>1910020124</t>
  </si>
  <si>
    <t>Lâm Hoàng</t>
  </si>
  <si>
    <t>1910020098</t>
  </si>
  <si>
    <t xml:space="preserve">Lê Minh </t>
  </si>
  <si>
    <r>
      <t>BẢNG ĐIỂM DANH LỚP</t>
    </r>
    <r>
      <rPr>
        <b/>
        <sz val="18"/>
        <rFont val="Times New Roman"/>
        <family val="1"/>
      </rPr>
      <t xml:space="preserve"> </t>
    </r>
    <r>
      <rPr>
        <b/>
        <sz val="18"/>
        <color rgb="FFFF0000"/>
        <rFont val="Times New Roman"/>
        <family val="1"/>
      </rPr>
      <t>CKĐL19.4</t>
    </r>
    <r>
      <rPr>
        <b/>
        <sz val="14"/>
        <color rgb="FFFF0000"/>
        <rFont val="Times New Roman"/>
        <family val="1"/>
      </rPr>
      <t xml:space="preserve">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</si>
  <si>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CKĐL19.3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</si>
  <si>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</si>
  <si>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</si>
  <si>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CKCT19.2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</si>
  <si>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CKCT19.1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</si>
  <si>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CKĐL20.4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</si>
  <si>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</si>
  <si>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CKĐL20.3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</si>
  <si>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</si>
  <si>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CKCT20.1 </t>
    </r>
    <r>
      <rPr>
        <b/>
        <sz val="14"/>
        <rFont val="Times New Roman"/>
        <family val="1"/>
      </rPr>
      <t>HÀNG NGÀY</t>
    </r>
  </si>
  <si>
    <r>
      <t xml:space="preserve">SỞ GIÁO DỤC VÀ ĐÀO TẠO
THÀNH PHỐ HỒ CHÍ MINH
</t>
    </r>
    <r>
      <rPr>
        <b/>
        <sz val="13"/>
        <color theme="1"/>
        <rFont val="Times New Roman"/>
        <family val="1"/>
      </rPr>
      <t>TRƯỜNG TRUNG CẤP KINH TẾ - KỸ THUẬT
NGUYỄN HỮU CẢNH</t>
    </r>
  </si>
  <si>
    <t>CỘNG HÒA XÃ HỘI CHỦ NGHĨA VIỆT NAM
Độc lập - Tự do - Hạnh phúc</t>
  </si>
  <si>
    <t>Khóa 19</t>
  </si>
  <si>
    <t>Khóa 20</t>
  </si>
  <si>
    <t>Stt</t>
  </si>
  <si>
    <t>Tên lớp</t>
  </si>
  <si>
    <t>Sĩ số lớp</t>
  </si>
  <si>
    <t>CKCT19.1</t>
  </si>
  <si>
    <t>TBN19.1</t>
  </si>
  <si>
    <t>CKCT20.1</t>
  </si>
  <si>
    <t>THUD20.3</t>
  </si>
  <si>
    <t>TBN20.3</t>
  </si>
  <si>
    <t>CKCT19.2</t>
  </si>
  <si>
    <t>TBN19.2</t>
  </si>
  <si>
    <t>CKCT20.2</t>
  </si>
  <si>
    <t>CSSĐ20.1</t>
  </si>
  <si>
    <t>CKĐL 19.1</t>
  </si>
  <si>
    <t>ĐCN19</t>
  </si>
  <si>
    <t>CKĐL 20.1</t>
  </si>
  <si>
    <t>CSSĐ20.2</t>
  </si>
  <si>
    <t>CKĐL 19.2</t>
  </si>
  <si>
    <t>TKTT19</t>
  </si>
  <si>
    <t>CKĐL 20.2</t>
  </si>
  <si>
    <t>PCMT20</t>
  </si>
  <si>
    <t>CSSĐ20.3</t>
  </si>
  <si>
    <t>CKĐL 19.3</t>
  </si>
  <si>
    <t>THUD19.1</t>
  </si>
  <si>
    <t>CKĐL 20.3</t>
  </si>
  <si>
    <t>TQW20</t>
  </si>
  <si>
    <t>CKĐL 19.4</t>
  </si>
  <si>
    <t>THUD19.2</t>
  </si>
  <si>
    <t>CKĐL 20.4</t>
  </si>
  <si>
    <t>CĐT20</t>
  </si>
  <si>
    <t>KTDN19.1</t>
  </si>
  <si>
    <t>THUD19.3</t>
  </si>
  <si>
    <t>BHST20.1</t>
  </si>
  <si>
    <t>TKĐH20.1</t>
  </si>
  <si>
    <t>KTDN19.2</t>
  </si>
  <si>
    <t>BHST20.2</t>
  </si>
  <si>
    <t>TKĐH20.2</t>
  </si>
  <si>
    <t>LGT19.1</t>
  </si>
  <si>
    <t>CĐT19</t>
  </si>
  <si>
    <t>KTDN20.1</t>
  </si>
  <si>
    <t>TKĐH20.3</t>
  </si>
  <si>
    <t>LGT19.2</t>
  </si>
  <si>
    <t>TQW19.1</t>
  </si>
  <si>
    <t>KTDN20.2</t>
  </si>
  <si>
    <t>ĐCN 20.1</t>
  </si>
  <si>
    <t>TCNH19</t>
  </si>
  <si>
    <t>TQW19.2</t>
  </si>
  <si>
    <t>TCNH20</t>
  </si>
  <si>
    <t>ĐCN 20.2</t>
  </si>
  <si>
    <t xml:space="preserve">BHST19 </t>
  </si>
  <si>
    <t>ĐTCN19</t>
  </si>
  <si>
    <t>LGT20</t>
  </si>
  <si>
    <t>TKTT20</t>
  </si>
  <si>
    <t>XNK19.1</t>
  </si>
  <si>
    <t>PCMT19</t>
  </si>
  <si>
    <t>TBN20.1</t>
  </si>
  <si>
    <t>XNK19.2</t>
  </si>
  <si>
    <t>THUD20.2</t>
  </si>
  <si>
    <t>TBN20.2</t>
  </si>
  <si>
    <t>Trễ</t>
  </si>
  <si>
    <t>vắng KP</t>
  </si>
  <si>
    <t>vắng p</t>
  </si>
  <si>
    <t xml:space="preserve">Khoa cơ khí </t>
  </si>
  <si>
    <t>Khoa Kinh tế</t>
  </si>
  <si>
    <t>Khoa TĐH - CNTT</t>
  </si>
  <si>
    <t>Khoa Điện - TKTT</t>
  </si>
  <si>
    <t xml:space="preserve">Tháng </t>
  </si>
  <si>
    <t>Năm</t>
  </si>
  <si>
    <t>Nghỉ học luôn</t>
  </si>
  <si>
    <t xml:space="preserve">                                   Thành phố Hồ Chí Minh, ngày 02 tháng 01 năm 2021</t>
  </si>
  <si>
    <t>Bảng tổng hợp học sinh khóa 19, 20 vắng trễ năm học 2020-2021</t>
  </si>
  <si>
    <t>Nguyễn Lê Nhân</t>
  </si>
  <si>
    <r>
      <t>BẢNG ĐIỂM DANH LỚP</t>
    </r>
    <r>
      <rPr>
        <b/>
        <sz val="18"/>
        <rFont val="Times New Roman"/>
        <family val="1"/>
      </rPr>
      <t xml:space="preserve"> </t>
    </r>
    <r>
      <rPr>
        <b/>
        <sz val="18"/>
        <color rgb="FFFF0000"/>
        <rFont val="Times New Roman"/>
        <family val="1"/>
      </rPr>
      <t xml:space="preserve">CKĐL20.1 </t>
    </r>
    <r>
      <rPr>
        <b/>
        <sz val="14"/>
        <rFont val="Times New Roman"/>
        <family val="1"/>
      </rPr>
      <t>HÀNG NGÀY</t>
    </r>
  </si>
  <si>
    <t>* Ghi chú: Trong tháng học sinh vắng học từ 7 đến 10 buổi không phép kỷ luật khiển trách, từ 11 buổi trở lên kỷ luật cảnh cáo, vắng học liên tục 30 ngày không lý do đình chỉ học tập.</t>
  </si>
  <si>
    <t>2P</t>
  </si>
  <si>
    <t>2K</t>
  </si>
  <si>
    <t>Khóa 19, 20</t>
  </si>
  <si>
    <t>Tổng HS vắng không phép</t>
  </si>
  <si>
    <t xml:space="preserve">                                   Thành phố Hồ Chí Minh, ngày 04 tháng 01 năm 2021</t>
  </si>
  <si>
    <t>Tổng số buổi học sinh vắng học có phép trong tháng 01:</t>
  </si>
  <si>
    <t xml:space="preserve">   Tổng số buổi học sinh vắng học không phép trong tháng 01: </t>
  </si>
  <si>
    <t xml:space="preserve">Tổng số buổi học sinh đi học trễ trong tháng 01: </t>
  </si>
  <si>
    <t xml:space="preserve">Tổng HS vắng không phép </t>
  </si>
  <si>
    <t>KP</t>
  </si>
  <si>
    <t>1910020081</t>
  </si>
  <si>
    <t xml:space="preserve">Nguyễn Tuấn </t>
  </si>
  <si>
    <t>1910020026</t>
  </si>
  <si>
    <t>1910020146</t>
  </si>
  <si>
    <t>1910020122</t>
  </si>
  <si>
    <t>Hà Vũ Trường</t>
  </si>
  <si>
    <t>1910020032</t>
  </si>
  <si>
    <t>1910020043</t>
  </si>
  <si>
    <t xml:space="preserve">Thái Quốc </t>
  </si>
  <si>
    <t>1910020171</t>
  </si>
  <si>
    <t>Đỗ Thái</t>
  </si>
  <si>
    <t>Học</t>
  </si>
  <si>
    <t>1910020044</t>
  </si>
  <si>
    <t xml:space="preserve">Kiện </t>
  </si>
  <si>
    <t>1910020166</t>
  </si>
  <si>
    <t>Danh Văn Kỳ</t>
  </si>
  <si>
    <t>1910020077</t>
  </si>
  <si>
    <t>1910020045</t>
  </si>
  <si>
    <t>1910020133</t>
  </si>
  <si>
    <t>Dương Hoàng</t>
  </si>
  <si>
    <t>1910020033</t>
  </si>
  <si>
    <t>Nguyễn Dương Hoàng Hồng</t>
  </si>
  <si>
    <t>1910020162</t>
  </si>
  <si>
    <t xml:space="preserve">Trần Đức </t>
  </si>
  <si>
    <t>1910020047</t>
  </si>
  <si>
    <t>1910020160</t>
  </si>
  <si>
    <t>1910020034</t>
  </si>
  <si>
    <t>1910020036</t>
  </si>
  <si>
    <t xml:space="preserve">Nguyễn Thế </t>
  </si>
  <si>
    <t>1910020088</t>
  </si>
  <si>
    <t>Bùi Triệu Minh</t>
  </si>
  <si>
    <t>1910020071</t>
  </si>
  <si>
    <t>Hồ Hoàng</t>
  </si>
  <si>
    <t>1910020041</t>
  </si>
  <si>
    <t>1910020040</t>
  </si>
  <si>
    <t>Thạch Lê</t>
  </si>
  <si>
    <t>1910020165</t>
  </si>
  <si>
    <t>Bùi Trung</t>
  </si>
  <si>
    <t>1910020035</t>
  </si>
  <si>
    <t>Trịnh Huệ</t>
  </si>
  <si>
    <t>1910020038</t>
  </si>
  <si>
    <t>Ngô Thái</t>
  </si>
  <si>
    <t>Triều</t>
  </si>
  <si>
    <t>1910020046</t>
  </si>
  <si>
    <t xml:space="preserve">Nguyễn Phạm Lam </t>
  </si>
  <si>
    <t>1910020049</t>
  </si>
  <si>
    <t>Phạm Trần Nguyên</t>
  </si>
  <si>
    <t>NghỈ luôn</t>
  </si>
  <si>
    <t>k</t>
  </si>
  <si>
    <t>NGHỈ LUÔN</t>
  </si>
  <si>
    <t>K.P</t>
  </si>
  <si>
    <t>TK</t>
  </si>
  <si>
    <t>nghỉ học luôn</t>
  </si>
  <si>
    <t>PK</t>
  </si>
  <si>
    <t>Võ Thị Ngọc</t>
  </si>
  <si>
    <t>2T</t>
  </si>
  <si>
    <t xml:space="preserve">P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</si>
</sst>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 #.##0_);_(* \(#.##0\);_(* &quot;-&quot;_);_(@_)"/>
    <numFmt numFmtId="165" formatCode="dd"/>
    <numFmt numFmtId="166" formatCode="&quot;T&quot;General"/>
  </numFmts>
  <fonts count="117">
    <font>
      <b/>
      <sz val="10"/>
      <name val="VNI-Times"/>
      <charset val="134"/>
    </font>
    <font>
      <sz val="13"/>
      <name val="Times New Roman"/>
      <family val="1"/>
    </font>
    <font>
      <b/>
      <sz val="16"/>
      <name val="Times New Roman"/>
      <family val="1"/>
    </font>
    <font>
      <b/>
      <sz val="12"/>
      <name val="Times New Roman"/>
      <family val="1"/>
    </font>
    <font>
      <sz val="12"/>
      <name val="Times New Roman"/>
      <family val="1"/>
    </font>
    <font>
      <sz val="12"/>
      <color indexed="8"/>
      <name val="Times New Roman"/>
      <family val="1"/>
    </font>
    <font>
      <b/>
      <sz val="14"/>
      <name val="VNI-Times"/>
    </font>
    <font>
      <b/>
      <sz val="12"/>
      <name val="VNI-Times"/>
    </font>
    <font>
      <b/>
      <sz val="16"/>
      <color rgb="FFFF0000"/>
      <name val="Times New Roman"/>
      <family val="1"/>
    </font>
    <font>
      <b/>
      <sz val="12"/>
      <color indexed="8"/>
      <name val="Times New Roman"/>
      <family val="1"/>
    </font>
    <font>
      <b/>
      <sz val="13"/>
      <color rgb="FFFF0000"/>
      <name val="Times New Roman"/>
      <family val="1"/>
    </font>
    <font>
      <b/>
      <sz val="15"/>
      <name val="Times New Roman"/>
      <family val="1"/>
    </font>
    <font>
      <sz val="12"/>
      <color indexed="62"/>
      <name val="Arial"/>
      <family val="2"/>
    </font>
    <font>
      <sz val="12"/>
      <color indexed="8"/>
      <name val="Arial"/>
      <family val="2"/>
    </font>
    <font>
      <sz val="12"/>
      <color indexed="9"/>
      <name val="Arial"/>
      <family val="2"/>
    </font>
    <font>
      <sz val="12"/>
      <color indexed="10"/>
      <name val="Arial"/>
      <family val="2"/>
    </font>
    <font>
      <b/>
      <sz val="12"/>
      <color indexed="8"/>
      <name val="Arial"/>
      <family val="2"/>
    </font>
    <font>
      <sz val="11"/>
      <color indexed="8"/>
      <name val="Calibri"/>
      <family val="2"/>
    </font>
    <font>
      <sz val="12"/>
      <color indexed="60"/>
      <name val="Arial"/>
      <family val="2"/>
    </font>
    <font>
      <sz val="12"/>
      <color indexed="20"/>
      <name val="Arial"/>
      <family val="2"/>
    </font>
    <font>
      <sz val="12"/>
      <color indexed="52"/>
      <name val="Arial"/>
      <family val="2"/>
    </font>
    <font>
      <b/>
      <sz val="11"/>
      <color indexed="56"/>
      <name val="Arial"/>
      <family val="2"/>
    </font>
    <font>
      <sz val="10"/>
      <name val="VNI-Times"/>
    </font>
    <font>
      <sz val="12"/>
      <name val="VNI-Times"/>
    </font>
    <font>
      <sz val="11"/>
      <color indexed="9"/>
      <name val="Calibri"/>
      <family val="2"/>
    </font>
    <font>
      <sz val="12"/>
      <color indexed="17"/>
      <name val="Arial"/>
      <family val="2"/>
    </font>
    <font>
      <b/>
      <sz val="18"/>
      <color indexed="56"/>
      <name val="Cambria"/>
      <family val="1"/>
    </font>
    <font>
      <sz val="11"/>
      <color indexed="17"/>
      <name val="Calibri"/>
      <family val="2"/>
    </font>
    <font>
      <i/>
      <sz val="12"/>
      <color indexed="23"/>
      <name val="Arial"/>
      <family val="2"/>
    </font>
    <font>
      <b/>
      <sz val="12"/>
      <color indexed="9"/>
      <name val="Arial"/>
      <family val="2"/>
    </font>
    <font>
      <b/>
      <sz val="12"/>
      <color indexed="63"/>
      <name val="Arial"/>
      <family val="2"/>
    </font>
    <font>
      <sz val="11"/>
      <color indexed="20"/>
      <name val="Calibri"/>
      <family val="2"/>
    </font>
    <font>
      <b/>
      <sz val="13"/>
      <color indexed="56"/>
      <name val="Arial"/>
      <family val="2"/>
    </font>
    <font>
      <b/>
      <sz val="15"/>
      <color indexed="56"/>
      <name val="Arial"/>
      <family val="2"/>
    </font>
    <font>
      <b/>
      <sz val="11"/>
      <color indexed="8"/>
      <name val="Calibri"/>
      <family val="2"/>
    </font>
    <font>
      <b/>
      <sz val="12"/>
      <color indexed="52"/>
      <name val="Arial"/>
      <family val="2"/>
    </font>
    <font>
      <b/>
      <sz val="11"/>
      <color indexed="56"/>
      <name val="Calibri"/>
      <family val="2"/>
    </font>
    <font>
      <i/>
      <sz val="11"/>
      <color indexed="23"/>
      <name val="Calibri"/>
      <family val="2"/>
    </font>
    <font>
      <sz val="11"/>
      <color indexed="52"/>
      <name val="Calibri"/>
      <family val="2"/>
    </font>
    <font>
      <b/>
      <sz val="11"/>
      <color indexed="52"/>
      <name val="Calibri"/>
      <family val="2"/>
    </font>
    <font>
      <b/>
      <sz val="11"/>
      <color indexed="9"/>
      <name val="Calibri"/>
      <family val="2"/>
    </font>
    <font>
      <b/>
      <sz val="15"/>
      <color indexed="56"/>
      <name val="Calibri"/>
      <family val="2"/>
    </font>
    <font>
      <b/>
      <sz val="13"/>
      <color indexed="56"/>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b/>
      <sz val="10"/>
      <name val="VNI-Times"/>
    </font>
    <font>
      <sz val="12"/>
      <color rgb="FFFF0000"/>
      <name val="Times New Roman"/>
      <family val="1"/>
    </font>
    <font>
      <b/>
      <sz val="12"/>
      <color rgb="FFFF0000"/>
      <name val="Times New Roman"/>
      <family val="1"/>
    </font>
    <font>
      <b/>
      <sz val="12"/>
      <color rgb="FFFF0000"/>
      <name val="VNI-Times"/>
    </font>
    <font>
      <sz val="12"/>
      <color theme="1"/>
      <name val="Times New Roman"/>
      <family val="1"/>
    </font>
    <font>
      <sz val="14"/>
      <name val="Times New Roman"/>
      <family val="1"/>
    </font>
    <font>
      <sz val="14"/>
      <color theme="1"/>
      <name val="Times New Roman"/>
      <family val="1"/>
    </font>
    <font>
      <sz val="10"/>
      <name val="Arial"/>
      <family val="2"/>
    </font>
    <font>
      <b/>
      <sz val="12"/>
      <color theme="2" tint="-0.499984740745262"/>
      <name val="VNI-Times"/>
    </font>
    <font>
      <b/>
      <sz val="12"/>
      <color theme="1"/>
      <name val="Times New Roman"/>
      <family val="1"/>
    </font>
    <font>
      <b/>
      <sz val="12"/>
      <color theme="1"/>
      <name val="VNI-Times"/>
    </font>
    <font>
      <b/>
      <sz val="10"/>
      <color rgb="FFFF0000"/>
      <name val="VNI-Times"/>
    </font>
    <font>
      <sz val="14"/>
      <color rgb="FFFF0000"/>
      <name val="Times New Roman"/>
      <family val="1"/>
    </font>
    <font>
      <sz val="9"/>
      <color indexed="81"/>
      <name val="Tahoma"/>
      <family val="2"/>
    </font>
    <font>
      <b/>
      <sz val="9"/>
      <color indexed="81"/>
      <name val="Tahoma"/>
      <family val="2"/>
    </font>
    <font>
      <sz val="13"/>
      <color theme="1"/>
      <name val="Times New Roman"/>
      <family val="1"/>
    </font>
    <font>
      <b/>
      <sz val="14"/>
      <name val="Times New Roman"/>
      <family val="1"/>
    </font>
    <font>
      <b/>
      <sz val="18"/>
      <color rgb="FFFF0000"/>
      <name val="Times New Roman"/>
      <family val="1"/>
    </font>
    <font>
      <b/>
      <sz val="14"/>
      <color rgb="FFFF0000"/>
      <name val="Times New Roman"/>
      <family val="1"/>
    </font>
    <font>
      <b/>
      <sz val="10"/>
      <name val="Times New Roman"/>
      <family val="1"/>
    </font>
    <font>
      <sz val="10"/>
      <name val="Times New Roman"/>
      <family val="1"/>
    </font>
    <font>
      <sz val="10"/>
      <color theme="2" tint="-0.499984740745262"/>
      <name val="Times New Roman"/>
      <family val="1"/>
    </font>
    <font>
      <sz val="10"/>
      <color rgb="FFFF0000"/>
      <name val="Times New Roman"/>
      <family val="1"/>
    </font>
    <font>
      <b/>
      <sz val="10"/>
      <color theme="2" tint="-0.499984740745262"/>
      <name val="VNI-Times"/>
    </font>
    <font>
      <sz val="10"/>
      <color theme="1"/>
      <name val="Times New Roman"/>
      <family val="1"/>
    </font>
    <font>
      <b/>
      <sz val="10"/>
      <color rgb="FFFF0000"/>
      <name val="Times New Roman"/>
      <family val="1"/>
    </font>
    <font>
      <b/>
      <sz val="18"/>
      <name val="Times New Roman"/>
      <family val="1"/>
    </font>
    <font>
      <b/>
      <sz val="10"/>
      <color theme="1"/>
      <name val="VNI-Times"/>
    </font>
    <font>
      <b/>
      <sz val="11"/>
      <name val="Times New Roman"/>
      <family val="1"/>
    </font>
    <font>
      <b/>
      <sz val="11"/>
      <name val="VNI-Times"/>
    </font>
    <font>
      <b/>
      <sz val="11"/>
      <color theme="1"/>
      <name val="VNI-Times"/>
    </font>
    <font>
      <b/>
      <sz val="11"/>
      <color rgb="FFFF0000"/>
      <name val="Times New Roman"/>
      <family val="1"/>
    </font>
    <font>
      <b/>
      <sz val="10"/>
      <color theme="1"/>
      <name val="Times New Roman"/>
      <family val="1"/>
    </font>
    <font>
      <sz val="13"/>
      <color rgb="FFFF0000"/>
      <name val="Times New Roman"/>
      <family val="1"/>
    </font>
    <font>
      <b/>
      <sz val="13"/>
      <color theme="1"/>
      <name val="Times New Roman"/>
      <family val="1"/>
    </font>
    <font>
      <sz val="11"/>
      <color theme="1"/>
      <name val="Times New Roman"/>
      <family val="1"/>
    </font>
    <font>
      <i/>
      <sz val="13"/>
      <color theme="1"/>
      <name val="Times New Roman"/>
      <family val="1"/>
    </font>
    <font>
      <sz val="20"/>
      <color theme="1"/>
      <name val="Times New Roman"/>
      <family val="1"/>
    </font>
    <font>
      <b/>
      <sz val="11"/>
      <color theme="1"/>
      <name val="Times New Roman"/>
      <family val="1"/>
    </font>
    <font>
      <b/>
      <sz val="16"/>
      <color theme="1"/>
      <name val="Times New Roman"/>
      <family val="1"/>
    </font>
    <font>
      <sz val="15"/>
      <color rgb="FFFF0000"/>
      <name val="Times New Roman"/>
      <family val="1"/>
    </font>
    <font>
      <sz val="14"/>
      <color rgb="FF0070C0"/>
      <name val="Times New Roman"/>
      <family val="1"/>
    </font>
    <font>
      <sz val="15"/>
      <color rgb="FF0070C0"/>
      <name val="Times New Roman"/>
      <family val="1"/>
    </font>
    <font>
      <sz val="14"/>
      <color rgb="FF7030A0"/>
      <name val="Times New Roman"/>
      <family val="1"/>
    </font>
    <font>
      <sz val="15"/>
      <color rgb="FF7030A0"/>
      <name val="Times New Roman"/>
      <family val="1"/>
    </font>
    <font>
      <b/>
      <sz val="16"/>
      <color rgb="FF0070C0"/>
      <name val="Times New Roman"/>
      <family val="1"/>
    </font>
    <font>
      <b/>
      <sz val="16"/>
      <color rgb="FF7030A0"/>
      <name val="Times New Roman"/>
      <family val="1"/>
    </font>
    <font>
      <b/>
      <sz val="20"/>
      <color rgb="FFFF0000"/>
      <name val="VNI-Times"/>
    </font>
    <font>
      <sz val="18"/>
      <color rgb="FFFF0000"/>
      <name val="Times New Roman"/>
      <family val="1"/>
    </font>
    <font>
      <b/>
      <sz val="24"/>
      <color rgb="FFFFFF00"/>
      <name val="Times New Roman"/>
      <family val="1"/>
    </font>
    <font>
      <b/>
      <sz val="15"/>
      <color rgb="FFFFFF00"/>
      <name val="Times New Roman"/>
      <family val="1"/>
    </font>
    <font>
      <b/>
      <sz val="22"/>
      <color theme="0"/>
      <name val="Times New Roman"/>
      <family val="1"/>
    </font>
    <font>
      <sz val="36"/>
      <color rgb="FFFF0000"/>
      <name val="Times New Roman"/>
      <family val="1"/>
    </font>
    <font>
      <b/>
      <sz val="24"/>
      <color rgb="FFFF0000"/>
      <name val="Times New Roman"/>
      <family val="1"/>
    </font>
    <font>
      <sz val="28"/>
      <color rgb="FFFF0000"/>
      <name val="Times New Roman"/>
      <family val="1"/>
    </font>
    <font>
      <b/>
      <sz val="12"/>
      <color rgb="FF0070C0"/>
      <name val="Times New Roman"/>
      <family val="1"/>
    </font>
    <font>
      <b/>
      <sz val="15"/>
      <color rgb="FF0070C0"/>
      <name val="Times New Roman"/>
      <family val="1"/>
    </font>
    <font>
      <b/>
      <sz val="15"/>
      <color rgb="FFFF0000"/>
      <name val="Times New Roman"/>
      <family val="1"/>
    </font>
    <font>
      <b/>
      <sz val="15"/>
      <color rgb="FF7030A0"/>
      <name val="Times New Roman"/>
      <family val="1"/>
    </font>
    <font>
      <b/>
      <sz val="22"/>
      <color rgb="FFFF0000"/>
      <name val="Times New Roman"/>
      <family val="1"/>
    </font>
    <font>
      <b/>
      <sz val="13.5"/>
      <color rgb="FFFF0000"/>
      <name val="Times New Roman"/>
      <family val="1"/>
    </font>
    <font>
      <b/>
      <sz val="23"/>
      <color rgb="FFFFFF00"/>
      <name val="Times New Roman"/>
      <family val="1"/>
    </font>
    <font>
      <b/>
      <sz val="16"/>
      <color rgb="FFFFFF00"/>
      <name val="Times New Roman"/>
      <family val="1"/>
    </font>
    <font>
      <b/>
      <sz val="16"/>
      <color theme="0"/>
      <name val="Times New Roman"/>
      <family val="1"/>
    </font>
    <font>
      <b/>
      <sz val="20"/>
      <color rgb="FFFFFF00"/>
      <name val="Times New Roman"/>
      <family val="1"/>
    </font>
    <font>
      <b/>
      <sz val="22"/>
      <color rgb="FFFFFF00"/>
      <name val="Times New Roman"/>
      <family val="1"/>
    </font>
    <font>
      <sz val="9"/>
      <color indexed="81"/>
      <name val="Tahoma"/>
    </font>
    <font>
      <b/>
      <sz val="9"/>
      <color indexed="81"/>
      <name val="Tahoma"/>
    </font>
    <font>
      <sz val="9"/>
      <color indexed="81"/>
      <name val="Tahoma"/>
      <charset val="1"/>
    </font>
    <font>
      <b/>
      <sz val="9"/>
      <color indexed="81"/>
      <name val="Tahoma"/>
      <charset val="1"/>
    </font>
  </fonts>
  <fills count="32">
    <fill>
      <patternFill patternType="none"/>
    </fill>
    <fill>
      <patternFill patternType="gray125"/>
    </fill>
    <fill>
      <patternFill patternType="solid">
        <fgColor rgb="FFFFFF00"/>
        <bgColor indexed="64"/>
      </patternFill>
    </fill>
    <fill>
      <patternFill patternType="solid">
        <fgColor indexed="47"/>
        <bgColor indexed="64"/>
      </patternFill>
    </fill>
    <fill>
      <patternFill patternType="solid">
        <fgColor indexed="31"/>
        <bgColor indexed="64"/>
      </patternFill>
    </fill>
    <fill>
      <patternFill patternType="solid">
        <fgColor indexed="62"/>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36"/>
        <bgColor indexed="64"/>
      </patternFill>
    </fill>
    <fill>
      <patternFill patternType="solid">
        <fgColor indexed="27"/>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52"/>
        <bgColor indexed="64"/>
      </patternFill>
    </fill>
    <fill>
      <patternFill patternType="solid">
        <fgColor indexed="49"/>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rgb="FFFFCCFF"/>
        <bgColor indexed="64"/>
      </patternFill>
    </fill>
    <fill>
      <patternFill patternType="solid">
        <fgColor rgb="FF00B050"/>
        <bgColor indexed="64"/>
      </patternFill>
    </fill>
    <fill>
      <patternFill patternType="solid">
        <fgColor rgb="FF92D050"/>
        <bgColor indexed="64"/>
      </patternFill>
    </fill>
    <fill>
      <patternFill patternType="solid">
        <fgColor theme="8" tint="-0.249977111117893"/>
        <bgColor indexed="64"/>
      </patternFill>
    </fill>
    <fill>
      <patternFill patternType="solid">
        <fgColor theme="3" tint="0.39997558519241921"/>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1"/>
      </left>
      <right style="thin">
        <color indexed="61"/>
      </right>
      <top style="thin">
        <color indexed="61"/>
      </top>
      <bottom style="thin">
        <color indexed="61"/>
      </bottom>
      <diagonal/>
    </border>
    <border>
      <left/>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auto="1"/>
      </left>
      <right style="thin">
        <color auto="1"/>
      </right>
      <top style="thin">
        <color auto="1"/>
      </top>
      <bottom/>
      <diagonal/>
    </border>
    <border>
      <left/>
      <right style="thin">
        <color theme="1"/>
      </right>
      <top style="thin">
        <color theme="1"/>
      </top>
      <bottom/>
      <diagonal/>
    </border>
    <border>
      <left/>
      <right style="thin">
        <color theme="1"/>
      </right>
      <top/>
      <bottom style="thin">
        <color theme="1"/>
      </bottom>
      <diagonal/>
    </border>
    <border>
      <left/>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diagonal/>
    </border>
    <border>
      <left/>
      <right/>
      <top style="thin">
        <color theme="1"/>
      </top>
      <bottom/>
      <diagonal/>
    </border>
    <border>
      <left style="thin">
        <color indexed="61"/>
      </left>
      <right/>
      <top style="thin">
        <color indexed="61"/>
      </top>
      <bottom style="thin">
        <color indexed="61"/>
      </bottom>
      <diagonal/>
    </border>
    <border>
      <left/>
      <right style="thin">
        <color indexed="61"/>
      </right>
      <top style="thin">
        <color indexed="61"/>
      </top>
      <bottom style="thin">
        <color indexed="61"/>
      </bottom>
      <diagonal/>
    </border>
    <border>
      <left/>
      <right/>
      <top style="thin">
        <color indexed="64"/>
      </top>
      <bottom style="thin">
        <color indexed="64"/>
      </bottom>
      <diagonal/>
    </border>
    <border>
      <left/>
      <right/>
      <top style="thin">
        <color indexed="61"/>
      </top>
      <bottom style="thin">
        <color indexed="61"/>
      </bottom>
      <diagonal/>
    </border>
    <border>
      <left style="thin">
        <color indexed="64"/>
      </left>
      <right/>
      <top/>
      <bottom style="thin">
        <color auto="1"/>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theme="1"/>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103">
    <xf numFmtId="0" fontId="0" fillId="0" borderId="0"/>
    <xf numFmtId="0" fontId="12" fillId="3" borderId="8" applyNumberFormat="0" applyAlignment="0" applyProtection="0"/>
    <xf numFmtId="0" fontId="14"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22" fillId="0" borderId="0"/>
    <xf numFmtId="0" fontId="23" fillId="0" borderId="0"/>
    <xf numFmtId="0" fontId="24" fillId="5" borderId="0" applyNumberFormat="0" applyBorder="0" applyAlignment="0" applyProtection="0"/>
    <xf numFmtId="0" fontId="25" fillId="13"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3" fillId="0" borderId="0"/>
    <xf numFmtId="0" fontId="23" fillId="0" borderId="0"/>
    <xf numFmtId="0" fontId="14" fillId="9"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14" borderId="0" applyNumberFormat="0" applyBorder="0" applyAlignment="0" applyProtection="0"/>
    <xf numFmtId="0" fontId="14" fillId="18" borderId="0" applyNumberFormat="0" applyBorder="0" applyAlignment="0" applyProtection="0"/>
    <xf numFmtId="0" fontId="21" fillId="0" borderId="0" applyNumberFormat="0" applyFill="0" applyBorder="0" applyAlignment="0" applyProtection="0"/>
    <xf numFmtId="0" fontId="13" fillId="8" borderId="0" applyNumberFormat="0" applyBorder="0" applyAlignment="0" applyProtection="0"/>
    <xf numFmtId="0" fontId="13" fillId="8" borderId="0" applyNumberFormat="0" applyBorder="0" applyAlignment="0" applyProtection="0"/>
    <xf numFmtId="0" fontId="17" fillId="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1" fillId="0" borderId="11"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4" fillId="2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7" fillId="13" borderId="0" applyNumberFormat="0" applyBorder="0" applyAlignment="0" applyProtection="0"/>
    <xf numFmtId="0" fontId="13" fillId="8"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3" fillId="0" borderId="0"/>
    <xf numFmtId="0" fontId="23" fillId="0" borderId="0"/>
    <xf numFmtId="0" fontId="13" fillId="8"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3" borderId="0" applyNumberFormat="0" applyBorder="0" applyAlignment="0" applyProtection="0"/>
    <xf numFmtId="0" fontId="23" fillId="0" borderId="0"/>
    <xf numFmtId="0" fontId="13" fillId="8" borderId="0" applyNumberFormat="0" applyBorder="0" applyAlignment="0" applyProtection="0"/>
    <xf numFmtId="0" fontId="25" fillId="13" borderId="0" applyNumberFormat="0" applyBorder="0" applyAlignment="0" applyProtection="0"/>
    <xf numFmtId="0" fontId="13" fillId="22" borderId="0" applyNumberFormat="0" applyBorder="0" applyAlignment="0" applyProtection="0"/>
    <xf numFmtId="0" fontId="14" fillId="11" borderId="0" applyNumberFormat="0" applyBorder="0" applyAlignment="0" applyProtection="0"/>
    <xf numFmtId="0" fontId="14" fillId="18" borderId="0" applyNumberFormat="0" applyBorder="0" applyAlignment="0" applyProtection="0"/>
    <xf numFmtId="0" fontId="13" fillId="8" borderId="0" applyNumberFormat="0" applyBorder="0" applyAlignment="0" applyProtection="0"/>
    <xf numFmtId="0" fontId="29" fillId="21" borderId="12" applyNumberFormat="0" applyAlignment="0" applyProtection="0"/>
    <xf numFmtId="0" fontId="13" fillId="10" borderId="0" applyNumberFormat="0" applyBorder="0" applyAlignment="0" applyProtection="0"/>
    <xf numFmtId="0" fontId="13"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5" fillId="13" borderId="0" applyNumberFormat="0" applyBorder="0" applyAlignment="0" applyProtection="0"/>
    <xf numFmtId="0" fontId="13" fillId="10" borderId="0" applyNumberFormat="0" applyBorder="0" applyAlignment="0" applyProtection="0"/>
    <xf numFmtId="0" fontId="14" fillId="7" borderId="0" applyNumberFormat="0" applyBorder="0" applyAlignment="0" applyProtection="0"/>
    <xf numFmtId="0" fontId="13"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14" fillId="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6" fillId="0" borderId="9" applyNumberFormat="0" applyFill="0" applyAlignment="0" applyProtection="0"/>
    <xf numFmtId="0" fontId="13" fillId="4" borderId="0" applyNumberFormat="0" applyBorder="0" applyAlignment="0" applyProtection="0"/>
    <xf numFmtId="0" fontId="13" fillId="13"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3" fillId="4" borderId="0" applyNumberFormat="0" applyBorder="0" applyAlignment="0" applyProtection="0"/>
    <xf numFmtId="0" fontId="20" fillId="0" borderId="10" applyNumberFormat="0" applyFill="0" applyAlignment="0" applyProtection="0"/>
    <xf numFmtId="0" fontId="20" fillId="0" borderId="10" applyNumberFormat="0" applyFill="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6"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1" fillId="0" borderId="11" applyNumberFormat="0" applyFill="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1" fillId="0" borderId="0" applyNumberFormat="0" applyFill="0" applyBorder="0" applyAlignment="0" applyProtection="0"/>
    <xf numFmtId="0" fontId="31"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0" fillId="0" borderId="10" applyNumberFormat="0" applyFill="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7" fillId="1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25" fillId="13" borderId="0" applyNumberFormat="0" applyBorder="0" applyAlignment="0" applyProtection="0"/>
    <xf numFmtId="0" fontId="13" fillId="4"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1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7" fillId="15"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30" fillId="23" borderId="13" applyNumberFormat="0" applyAlignment="0" applyProtection="0"/>
    <xf numFmtId="0" fontId="13" fillId="6" borderId="0" applyNumberFormat="0" applyBorder="0" applyAlignment="0" applyProtection="0"/>
    <xf numFmtId="0" fontId="13" fillId="1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2"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7"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30" fillId="23" borderId="13" applyNumberFormat="0" applyAlignment="0" applyProtection="0"/>
    <xf numFmtId="0" fontId="13" fillId="6" borderId="0" applyNumberFormat="0" applyBorder="0" applyAlignment="0" applyProtection="0"/>
    <xf numFmtId="0" fontId="13" fillId="15"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8"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9" fillId="21" borderId="12" applyNumberFormat="0" applyAlignment="0" applyProtection="0"/>
    <xf numFmtId="0" fontId="13" fillId="13"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29" fillId="21" borderId="12" applyNumberFormat="0" applyAlignment="0" applyProtection="0"/>
    <xf numFmtId="0" fontId="13" fillId="8" borderId="0" applyNumberFormat="0" applyBorder="0" applyAlignment="0" applyProtection="0"/>
    <xf numFmtId="0" fontId="13" fillId="22" borderId="0" applyNumberFormat="0" applyBorder="0" applyAlignment="0" applyProtection="0"/>
    <xf numFmtId="0" fontId="13" fillId="6"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7"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3" fillId="24" borderId="14" applyNumberFormat="0" applyFont="0" applyAlignment="0" applyProtection="0"/>
    <xf numFmtId="0" fontId="23" fillId="24" borderId="14" applyNumberFormat="0" applyFont="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4" fillId="19"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22"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4" fillId="5"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3" fillId="8"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3" fillId="8" borderId="0" applyNumberFormat="0" applyBorder="0" applyAlignment="0" applyProtection="0"/>
    <xf numFmtId="0" fontId="23" fillId="0" borderId="0"/>
    <xf numFmtId="0" fontId="23" fillId="0" borderId="0"/>
    <xf numFmtId="0" fontId="13" fillId="8" borderId="0" applyNumberFormat="0" applyBorder="0" applyAlignment="0" applyProtection="0"/>
    <xf numFmtId="0" fontId="23" fillId="24" borderId="14" applyNumberFormat="0" applyFont="0" applyAlignment="0" applyProtection="0"/>
    <xf numFmtId="0" fontId="13" fillId="8"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8"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7" fillId="8" borderId="0" applyNumberFormat="0" applyBorder="0" applyAlignment="0" applyProtection="0"/>
    <xf numFmtId="0" fontId="13" fillId="8" borderId="0" applyNumberFormat="0" applyBorder="0" applyAlignment="0" applyProtection="0"/>
    <xf numFmtId="0" fontId="21"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4" fillId="19" borderId="0" applyNumberFormat="0" applyBorder="0" applyAlignment="0" applyProtection="0"/>
    <xf numFmtId="0" fontId="13" fillId="8" borderId="0" applyNumberFormat="0" applyBorder="0" applyAlignment="0" applyProtection="0"/>
    <xf numFmtId="0" fontId="14" fillId="1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11"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2" fillId="3" borderId="8" applyNumberFormat="0" applyAlignment="0" applyProtection="0"/>
    <xf numFmtId="0" fontId="13" fillId="10" borderId="0" applyNumberFormat="0" applyBorder="0" applyAlignment="0" applyProtection="0"/>
    <xf numFmtId="0" fontId="17"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19" borderId="0" applyNumberFormat="0" applyBorder="0" applyAlignment="0" applyProtection="0"/>
    <xf numFmtId="0" fontId="13" fillId="10" borderId="0" applyNumberFormat="0" applyBorder="0" applyAlignment="0" applyProtection="0"/>
    <xf numFmtId="0" fontId="14" fillId="18" borderId="0" applyNumberFormat="0" applyBorder="0" applyAlignment="0" applyProtection="0"/>
    <xf numFmtId="0" fontId="13" fillId="1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2" fillId="0" borderId="15" applyNumberFormat="0" applyFill="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7"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29" fillId="21" borderId="12" applyNumberFormat="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3" fillId="24" borderId="14" applyNumberFormat="0" applyFont="0" applyAlignment="0" applyProtection="0"/>
    <xf numFmtId="0" fontId="13" fillId="16" borderId="0" applyNumberFormat="0" applyBorder="0" applyAlignment="0" applyProtection="0"/>
    <xf numFmtId="0" fontId="13" fillId="16" borderId="0" applyNumberFormat="0" applyBorder="0" applyAlignment="0" applyProtection="0"/>
    <xf numFmtId="0" fontId="14" fillId="11"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4" fillId="7"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30" fillId="23" borderId="13" applyNumberFormat="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26" fillId="0" borderId="0" applyNumberFormat="0" applyFill="0" applyBorder="0" applyAlignment="0" applyProtection="0"/>
    <xf numFmtId="0" fontId="30" fillId="23" borderId="13" applyNumberFormat="0" applyAlignment="0" applyProtection="0"/>
    <xf numFmtId="0" fontId="14" fillId="18" borderId="0" applyNumberFormat="0" applyBorder="0" applyAlignment="0" applyProtection="0"/>
    <xf numFmtId="0" fontId="14" fillId="18" borderId="0" applyNumberFormat="0" applyBorder="0" applyAlignment="0" applyProtection="0"/>
    <xf numFmtId="0" fontId="13" fillId="15" borderId="0" applyNumberFormat="0" applyBorder="0" applyAlignment="0" applyProtection="0"/>
    <xf numFmtId="0" fontId="30" fillId="23" borderId="13"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3" fillId="15"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4" fillId="11" borderId="0" applyNumberFormat="0" applyBorder="0" applyAlignment="0" applyProtection="0"/>
    <xf numFmtId="0" fontId="14" fillId="11" borderId="0" applyNumberFormat="0" applyBorder="0" applyAlignment="0" applyProtection="0"/>
    <xf numFmtId="0" fontId="13" fillId="15" borderId="0" applyNumberFormat="0" applyBorder="0" applyAlignment="0" applyProtection="0"/>
    <xf numFmtId="0" fontId="26" fillId="0" borderId="0" applyNumberFormat="0" applyFill="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7" fillId="14"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3" fillId="14"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3" fillId="0" borderId="16"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2" fillId="0" borderId="15"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7" fillId="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6"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4" fillId="9"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35" fillId="23" borderId="8" applyNumberFormat="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7" fillId="16"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2" fillId="3" borderId="8" applyNumberFormat="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23" fillId="0" borderId="0"/>
    <xf numFmtId="0" fontId="13" fillId="22" borderId="0" applyNumberFormat="0" applyBorder="0" applyAlignment="0" applyProtection="0"/>
    <xf numFmtId="0" fontId="13" fillId="22" borderId="0" applyNumberFormat="0" applyBorder="0" applyAlignment="0" applyProtection="0"/>
    <xf numFmtId="0" fontId="16" fillId="0" borderId="9" applyNumberFormat="0" applyFill="0" applyAlignment="0" applyProtection="0"/>
    <xf numFmtId="0" fontId="13" fillId="22" borderId="0" applyNumberFormat="0" applyBorder="0" applyAlignment="0" applyProtection="0"/>
    <xf numFmtId="0" fontId="23" fillId="0" borderId="0"/>
    <xf numFmtId="0" fontId="13" fillId="22" borderId="0" applyNumberFormat="0" applyBorder="0" applyAlignment="0" applyProtection="0"/>
    <xf numFmtId="0" fontId="14" fillId="9" borderId="0" applyNumberFormat="0" applyBorder="0" applyAlignment="0" applyProtection="0"/>
    <xf numFmtId="0" fontId="13" fillId="22" borderId="0" applyNumberFormat="0" applyBorder="0" applyAlignment="0" applyProtection="0"/>
    <xf numFmtId="0" fontId="23" fillId="0" borderId="0"/>
    <xf numFmtId="0" fontId="13" fillId="22" borderId="0" applyNumberFormat="0" applyBorder="0" applyAlignment="0" applyProtection="0"/>
    <xf numFmtId="0" fontId="23" fillId="0" borderId="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35" fillId="23" borderId="8" applyNumberFormat="0" applyAlignment="0" applyProtection="0"/>
    <xf numFmtId="0" fontId="35" fillId="23" borderId="8" applyNumberFormat="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7" fillId="22"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22" borderId="0" applyNumberFormat="0" applyBorder="0" applyAlignment="0" applyProtection="0"/>
    <xf numFmtId="0" fontId="19" fillId="6"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32" fillId="0" borderId="15" applyNumberFormat="0" applyFill="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21" fillId="0" borderId="11" applyNumberFormat="0" applyFill="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9" borderId="0" applyNumberFormat="0" applyBorder="0" applyAlignment="0" applyProtection="0"/>
    <xf numFmtId="0" fontId="2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8" fillId="12"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2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21" fillId="0" borderId="11" applyNumberFormat="0" applyFill="0" applyAlignment="0" applyProtection="0"/>
    <xf numFmtId="0" fontId="21" fillId="0" borderId="11" applyNumberFormat="0" applyFill="0" applyAlignment="0" applyProtection="0"/>
    <xf numFmtId="0" fontId="14" fillId="15" borderId="0" applyNumberFormat="0" applyBorder="0" applyAlignment="0" applyProtection="0"/>
    <xf numFmtId="0" fontId="14" fillId="18"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8" fillId="12"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35" fillId="23" borderId="8" applyNumberFormat="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2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29" fillId="21" borderId="12" applyNumberFormat="0" applyAlignment="0" applyProtection="0"/>
    <xf numFmtId="0" fontId="14" fillId="14" borderId="0" applyNumberFormat="0" applyBorder="0" applyAlignment="0" applyProtection="0"/>
    <xf numFmtId="0" fontId="14" fillId="18"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2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25" fillId="13"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2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25" fillId="13"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2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28" fillId="0" borderId="0" applyNumberFormat="0" applyFill="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7" borderId="0" applyNumberFormat="0" applyBorder="0" applyAlignment="0" applyProtection="0"/>
    <xf numFmtId="0" fontId="16" fillId="0" borderId="9" applyNumberFormat="0" applyFill="0" applyAlignment="0" applyProtection="0"/>
    <xf numFmtId="0" fontId="14" fillId="17" borderId="0" applyNumberFormat="0" applyBorder="0" applyAlignment="0" applyProtection="0"/>
    <xf numFmtId="0" fontId="14" fillId="17" borderId="0" applyNumberFormat="0" applyBorder="0" applyAlignment="0" applyProtection="0"/>
    <xf numFmtId="0" fontId="25"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9" fillId="6"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2" fillId="0" borderId="0"/>
    <xf numFmtId="0" fontId="22" fillId="0" borderId="0"/>
    <xf numFmtId="0" fontId="14" fillId="5" borderId="0" applyNumberFormat="0" applyBorder="0" applyAlignment="0" applyProtection="0"/>
    <xf numFmtId="0" fontId="14" fillId="5"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5" fillId="13"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0" fillId="0" borderId="10" applyNumberFormat="0" applyFill="0" applyAlignment="0" applyProtection="0"/>
    <xf numFmtId="0" fontId="14" fillId="5"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22" fillId="0" borderId="0"/>
    <xf numFmtId="0" fontId="22" fillId="0" borderId="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2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5" fillId="0" borderId="0" applyNumberFormat="0" applyFill="0" applyBorder="0" applyAlignment="0" applyProtection="0"/>
    <xf numFmtId="0" fontId="14" fillId="11" borderId="0" applyNumberFormat="0" applyBorder="0" applyAlignment="0" applyProtection="0"/>
    <xf numFmtId="0" fontId="16" fillId="0" borderId="9" applyNumberFormat="0" applyFill="0" applyAlignment="0" applyProtection="0"/>
    <xf numFmtId="0" fontId="14" fillId="11"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3" fillId="0" borderId="0"/>
    <xf numFmtId="0" fontId="22" fillId="0" borderId="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5" fillId="13"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3" fillId="0" borderId="0"/>
    <xf numFmtId="0" fontId="23" fillId="0" borderId="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3" fillId="0" borderId="0"/>
    <xf numFmtId="0" fontId="23" fillId="0" borderId="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5" fillId="13" borderId="0" applyNumberFormat="0" applyBorder="0" applyAlignment="0" applyProtection="0"/>
    <xf numFmtId="0" fontId="14" fillId="9" borderId="0" applyNumberFormat="0" applyBorder="0" applyAlignment="0" applyProtection="0"/>
    <xf numFmtId="0" fontId="2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21" fillId="0" borderId="11" applyNumberFormat="0" applyFill="0" applyAlignment="0" applyProtection="0"/>
    <xf numFmtId="0" fontId="14" fillId="20" borderId="0" applyNumberFormat="0" applyBorder="0" applyAlignment="0" applyProtection="0"/>
    <xf numFmtId="0" fontId="24" fillId="20" borderId="0" applyNumberFormat="0" applyBorder="0" applyAlignment="0" applyProtection="0"/>
    <xf numFmtId="0" fontId="14" fillId="20" borderId="0" applyNumberFormat="0" applyBorder="0" applyAlignment="0" applyProtection="0"/>
    <xf numFmtId="0" fontId="21" fillId="0" borderId="0" applyNumberFormat="0" applyFill="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23" fillId="0" borderId="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22" fillId="0" borderId="0"/>
    <xf numFmtId="0" fontId="12" fillId="3" borderId="8" applyNumberFormat="0" applyAlignment="0" applyProtection="0"/>
    <xf numFmtId="0" fontId="19" fillId="6" borderId="0" applyNumberFormat="0" applyBorder="0" applyAlignment="0" applyProtection="0"/>
    <xf numFmtId="0" fontId="12" fillId="3" borderId="8" applyNumberFormat="0" applyAlignment="0" applyProtection="0"/>
    <xf numFmtId="0" fontId="19" fillId="6" borderId="0" applyNumberFormat="0" applyBorder="0" applyAlignment="0" applyProtection="0"/>
    <xf numFmtId="0" fontId="12" fillId="3" borderId="8" applyNumberFormat="0" applyAlignment="0" applyProtection="0"/>
    <xf numFmtId="0" fontId="19" fillId="6" borderId="0" applyNumberFormat="0" applyBorder="0" applyAlignment="0" applyProtection="0"/>
    <xf numFmtId="0" fontId="12" fillId="3" borderId="8" applyNumberFormat="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2" fillId="3" borderId="8" applyNumberFormat="0" applyAlignment="0" applyProtection="0"/>
    <xf numFmtId="0" fontId="12" fillId="3" borderId="8" applyNumberFormat="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23" fillId="0" borderId="0"/>
    <xf numFmtId="0" fontId="19" fillId="6" borderId="0" applyNumberFormat="0" applyBorder="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9"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22" fillId="0" borderId="0"/>
    <xf numFmtId="0" fontId="23" fillId="0" borderId="0"/>
    <xf numFmtId="0" fontId="21" fillId="0" borderId="0" applyNumberFormat="0" applyFill="0" applyBorder="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3" fillId="0" borderId="0"/>
    <xf numFmtId="0" fontId="40"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1" fillId="0" borderId="11"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0" fillId="0" borderId="10"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1" fillId="0" borderId="11" applyNumberFormat="0" applyFill="0" applyAlignment="0" applyProtection="0"/>
    <xf numFmtId="0" fontId="21" fillId="0" borderId="11"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3" fillId="0" borderId="0"/>
    <xf numFmtId="0" fontId="23" fillId="0" borderId="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2" fillId="0" borderId="0"/>
    <xf numFmtId="0" fontId="22" fillId="0" borderId="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23" fillId="0" borderId="0"/>
    <xf numFmtId="0" fontId="23" fillId="0" borderId="0"/>
    <xf numFmtId="0" fontId="33" fillId="0" borderId="16" applyNumberFormat="0" applyFill="0" applyAlignment="0" applyProtection="0"/>
    <xf numFmtId="0" fontId="12" fillId="3" borderId="8" applyNumberFormat="0" applyAlignment="0" applyProtection="0"/>
    <xf numFmtId="0" fontId="41"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0" borderId="11"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0" borderId="0" applyNumberFormat="0" applyFill="0" applyBorder="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4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18" fillId="12" borderId="0" applyNumberFormat="0" applyBorder="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36"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0" applyNumberFormat="0" applyFill="0" applyBorder="0" applyAlignment="0" applyProtection="0"/>
    <xf numFmtId="0" fontId="23" fillId="0" borderId="0"/>
    <xf numFmtId="0" fontId="23" fillId="0" borderId="0"/>
    <xf numFmtId="0" fontId="21" fillId="0" borderId="0" applyNumberFormat="0" applyFill="0" applyBorder="0" applyAlignment="0" applyProtection="0"/>
    <xf numFmtId="0" fontId="23"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3"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6"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5" fillId="0" borderId="0" applyNumberFormat="0" applyFill="0" applyBorder="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43"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38"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44"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15"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6" fillId="0" borderId="9" applyNumberFormat="0" applyFill="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24" borderId="14" applyNumberFormat="0" applyFont="0" applyAlignment="0" applyProtection="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24" borderId="14" applyNumberFormat="0" applyFont="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24" borderId="14" applyNumberFormat="0" applyFont="0" applyAlignment="0" applyProtection="0"/>
    <xf numFmtId="0" fontId="23" fillId="0" borderId="0"/>
    <xf numFmtId="0" fontId="22" fillId="0" borderId="0"/>
    <xf numFmtId="0" fontId="22" fillId="0" borderId="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47"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45"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34"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64" fontId="22" fillId="0" borderId="0" applyFont="0" applyFill="0" applyBorder="0" applyAlignment="0" applyProtection="0"/>
    <xf numFmtId="41" fontId="22" fillId="0" borderId="0" applyFont="0" applyFill="0" applyBorder="0" applyAlignment="0" applyProtection="0"/>
    <xf numFmtId="0" fontId="54" fillId="0" borderId="0"/>
  </cellStyleXfs>
  <cellXfs count="559">
    <xf numFmtId="0" fontId="0" fillId="0" borderId="0" xfId="0"/>
    <xf numFmtId="0" fontId="0" fillId="0" borderId="0" xfId="0" applyFont="1" applyAlignment="1">
      <alignment horizontal="center"/>
    </xf>
    <xf numFmtId="0" fontId="3" fillId="0" borderId="1" xfId="0" applyFont="1" applyBorder="1" applyAlignment="1">
      <alignment horizontal="center" vertical="center"/>
    </xf>
    <xf numFmtId="0" fontId="4"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1" xfId="0" applyFont="1" applyBorder="1" applyAlignment="1">
      <alignment horizontal="center" vertical="center"/>
    </xf>
    <xf numFmtId="0" fontId="7" fillId="0" borderId="1" xfId="0" applyFont="1" applyFill="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Fill="1" applyBorder="1" applyAlignment="1">
      <alignment horizontal="center" vertical="center"/>
    </xf>
    <xf numFmtId="0" fontId="6" fillId="0" borderId="6" xfId="0" applyFont="1" applyBorder="1" applyAlignment="1">
      <alignment vertical="center"/>
    </xf>
    <xf numFmtId="0" fontId="6" fillId="0" borderId="0" xfId="0" applyFont="1" applyAlignment="1">
      <alignment vertical="center"/>
    </xf>
    <xf numFmtId="0" fontId="0" fillId="0" borderId="0" xfId="0" applyFont="1" applyAlignment="1">
      <alignment horizontal="center" vertical="center"/>
    </xf>
    <xf numFmtId="0" fontId="9" fillId="0" borderId="0" xfId="0" applyNumberFormat="1" applyFont="1" applyFill="1" applyBorder="1" applyAlignment="1" applyProtection="1">
      <alignment horizontal="center" vertical="center" wrapText="1"/>
    </xf>
    <xf numFmtId="0" fontId="0" fillId="0" borderId="0" xfId="0" applyAlignment="1">
      <alignment horizontal="center" vertical="center"/>
    </xf>
    <xf numFmtId="0" fontId="10" fillId="0" borderId="1" xfId="0" applyFont="1" applyBorder="1" applyAlignment="1">
      <alignment horizontal="center" vertical="center"/>
    </xf>
    <xf numFmtId="0" fontId="0" fillId="0" borderId="0" xfId="0" applyFont="1"/>
    <xf numFmtId="0" fontId="4" fillId="0" borderId="1" xfId="0" applyFont="1" applyBorder="1" applyAlignment="1">
      <alignment vertical="center"/>
    </xf>
    <xf numFmtId="0" fontId="11" fillId="0" borderId="0" xfId="0" applyFont="1" applyAlignment="1">
      <alignment vertical="top"/>
    </xf>
    <xf numFmtId="0" fontId="49" fillId="0" borderId="1" xfId="0" applyFont="1" applyBorder="1" applyAlignment="1">
      <alignment horizontal="center" vertical="center"/>
    </xf>
    <xf numFmtId="0" fontId="50" fillId="0" borderId="1"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4" fillId="0" borderId="1"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7" fillId="0" borderId="0" xfId="0" applyFont="1"/>
    <xf numFmtId="0" fontId="7" fillId="0" borderId="0" xfId="0" applyFont="1" applyAlignment="1">
      <alignment horizontal="center"/>
    </xf>
    <xf numFmtId="0" fontId="7" fillId="0" borderId="6" xfId="0" applyFont="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50" fillId="0" borderId="1"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vertical="top"/>
    </xf>
    <xf numFmtId="0" fontId="50" fillId="0" borderId="0" xfId="0" applyFont="1" applyAlignment="1">
      <alignment horizontal="center" vertical="center"/>
    </xf>
    <xf numFmtId="0" fontId="50" fillId="0" borderId="0" xfId="0" applyFont="1" applyAlignment="1">
      <alignment horizontal="center"/>
    </xf>
    <xf numFmtId="0" fontId="1" fillId="0" borderId="1" xfId="0" applyFont="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48" fillId="0" borderId="1" xfId="0" applyFont="1" applyFill="1" applyBorder="1" applyAlignment="1">
      <alignment horizontal="center" vertical="center"/>
    </xf>
    <xf numFmtId="0" fontId="4" fillId="0" borderId="1" xfId="0" applyFont="1" applyFill="1" applyBorder="1" applyAlignment="1">
      <alignment vertical="center"/>
    </xf>
    <xf numFmtId="0" fontId="3" fillId="25" borderId="1" xfId="0" applyFont="1" applyFill="1" applyBorder="1" applyAlignment="1">
      <alignment horizontal="center" vertical="center"/>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left" vertical="center" wrapText="1"/>
    </xf>
    <xf numFmtId="0" fontId="1" fillId="0" borderId="19" xfId="0" applyNumberFormat="1" applyFont="1" applyFill="1" applyBorder="1" applyAlignment="1" applyProtection="1">
      <alignment horizontal="left" vertical="center" wrapText="1"/>
    </xf>
    <xf numFmtId="0" fontId="49" fillId="25" borderId="1"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1" fillId="0" borderId="17" xfId="0" applyFont="1" applyBorder="1" applyAlignment="1">
      <alignment horizontal="center" vertical="center"/>
    </xf>
    <xf numFmtId="0" fontId="55" fillId="2" borderId="0" xfId="0" applyFont="1" applyFill="1" applyAlignment="1">
      <alignment horizontal="center"/>
    </xf>
    <xf numFmtId="0" fontId="52" fillId="0" borderId="18" xfId="0" applyNumberFormat="1" applyFont="1" applyFill="1" applyBorder="1" applyAlignment="1" applyProtection="1">
      <alignment horizontal="left" vertical="center" wrapText="1"/>
    </xf>
    <xf numFmtId="0" fontId="52" fillId="0" borderId="19" xfId="0" applyNumberFormat="1" applyFont="1" applyFill="1" applyBorder="1" applyAlignment="1" applyProtection="1">
      <alignment horizontal="left" vertical="center" wrapText="1"/>
    </xf>
    <xf numFmtId="0" fontId="7" fillId="0" borderId="17" xfId="0" applyFont="1" applyFill="1" applyBorder="1" applyAlignment="1">
      <alignment horizontal="center" vertical="center"/>
    </xf>
    <xf numFmtId="0" fontId="50" fillId="0" borderId="17" xfId="0" applyFont="1" applyFill="1" applyBorder="1" applyAlignment="1">
      <alignment horizontal="center" vertical="center"/>
    </xf>
    <xf numFmtId="0" fontId="4" fillId="0" borderId="17" xfId="0" applyFont="1" applyFill="1" applyBorder="1" applyAlignment="1">
      <alignment vertical="center"/>
    </xf>
    <xf numFmtId="0" fontId="4" fillId="0" borderId="17" xfId="0" applyFont="1" applyFill="1" applyBorder="1" applyAlignment="1">
      <alignment horizontal="center" vertical="center"/>
    </xf>
    <xf numFmtId="0" fontId="6" fillId="0" borderId="0" xfId="0" applyFont="1" applyBorder="1" applyAlignment="1">
      <alignment horizontal="center" vertical="center"/>
    </xf>
    <xf numFmtId="0" fontId="1" fillId="0" borderId="23" xfId="0" applyNumberFormat="1" applyFont="1" applyFill="1" applyBorder="1" applyAlignment="1" applyProtection="1">
      <alignment horizontal="left" vertical="center" wrapText="1"/>
    </xf>
    <xf numFmtId="0" fontId="48" fillId="25" borderId="1" xfId="0" applyFont="1" applyFill="1" applyBorder="1" applyAlignment="1">
      <alignment horizontal="center" vertical="center"/>
    </xf>
    <xf numFmtId="0" fontId="50" fillId="25" borderId="1" xfId="0" applyFont="1" applyFill="1" applyBorder="1" applyAlignment="1">
      <alignment horizontal="center" vertical="center"/>
    </xf>
    <xf numFmtId="0" fontId="58" fillId="25" borderId="0" xfId="0" applyFont="1" applyFill="1" applyAlignment="1">
      <alignment horizontal="center"/>
    </xf>
    <xf numFmtId="0" fontId="57" fillId="0" borderId="1" xfId="0" applyFont="1" applyFill="1" applyBorder="1" applyAlignment="1">
      <alignment horizontal="center" vertical="center"/>
    </xf>
    <xf numFmtId="0" fontId="50" fillId="25" borderId="17" xfId="0" applyFont="1" applyFill="1" applyBorder="1" applyAlignment="1">
      <alignment horizontal="center" vertical="center"/>
    </xf>
    <xf numFmtId="0" fontId="55" fillId="25" borderId="0" xfId="0" applyFont="1" applyFill="1" applyAlignment="1">
      <alignment horizontal="center" vertical="center"/>
    </xf>
    <xf numFmtId="0" fontId="55" fillId="25" borderId="0" xfId="0" applyFont="1" applyFill="1" applyAlignment="1">
      <alignment horizontal="center"/>
    </xf>
    <xf numFmtId="0" fontId="52" fillId="0" borderId="22" xfId="0" applyNumberFormat="1" applyFont="1" applyFill="1" applyBorder="1" applyAlignment="1" applyProtection="1">
      <alignment horizontal="center" vertical="center" wrapText="1"/>
    </xf>
    <xf numFmtId="0" fontId="52" fillId="0" borderId="23" xfId="0" applyNumberFormat="1" applyFont="1" applyFill="1" applyBorder="1" applyAlignment="1" applyProtection="1">
      <alignment horizontal="left" vertical="center" wrapText="1"/>
    </xf>
    <xf numFmtId="0" fontId="52" fillId="0" borderId="24" xfId="0" applyNumberFormat="1" applyFont="1" applyFill="1" applyBorder="1" applyAlignment="1" applyProtection="1">
      <alignment horizontal="left" vertical="center" wrapText="1"/>
    </xf>
    <xf numFmtId="0" fontId="7" fillId="0" borderId="1" xfId="0" applyFont="1" applyFill="1" applyBorder="1" applyAlignment="1">
      <alignment vertical="center"/>
    </xf>
    <xf numFmtId="0" fontId="3" fillId="0" borderId="1" xfId="0" applyFont="1" applyBorder="1" applyAlignment="1">
      <alignment horizontal="center" vertical="center"/>
    </xf>
    <xf numFmtId="0" fontId="4" fillId="0" borderId="17" xfId="0" applyFont="1" applyBorder="1" applyAlignment="1">
      <alignment horizontal="center" vertical="center"/>
    </xf>
    <xf numFmtId="0" fontId="47" fillId="0" borderId="0" xfId="0" applyFont="1" applyAlignment="1">
      <alignment horizontal="center" vertical="center"/>
    </xf>
    <xf numFmtId="0" fontId="47" fillId="0" borderId="0" xfId="0" applyFont="1" applyAlignment="1">
      <alignment horizontal="center"/>
    </xf>
    <xf numFmtId="0" fontId="47" fillId="0" borderId="0" xfId="0" applyFont="1" applyFill="1" applyAlignment="1">
      <alignment horizontal="center"/>
    </xf>
    <xf numFmtId="0" fontId="1" fillId="0" borderId="2" xfId="0" applyNumberFormat="1" applyFont="1" applyFill="1" applyBorder="1" applyAlignment="1" applyProtection="1">
      <alignment horizontal="left" vertical="center" wrapText="1"/>
    </xf>
    <xf numFmtId="0" fontId="1" fillId="0" borderId="3" xfId="0" applyNumberFormat="1" applyFont="1" applyFill="1" applyBorder="1" applyAlignment="1" applyProtection="1">
      <alignment horizontal="left" vertical="center" wrapText="1"/>
    </xf>
    <xf numFmtId="0" fontId="62" fillId="0" borderId="17" xfId="0" applyNumberFormat="1" applyFont="1" applyFill="1" applyBorder="1" applyAlignment="1" applyProtection="1">
      <alignment horizontal="center" vertical="center" wrapText="1"/>
    </xf>
    <xf numFmtId="0" fontId="62" fillId="0" borderId="18" xfId="0" applyNumberFormat="1" applyFont="1" applyFill="1" applyBorder="1" applyAlignment="1" applyProtection="1">
      <alignment horizontal="left" vertical="center" wrapText="1"/>
    </xf>
    <xf numFmtId="0" fontId="62"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1" fillId="0" borderId="0" xfId="0" applyFont="1" applyAlignment="1">
      <alignment vertical="center"/>
    </xf>
    <xf numFmtId="0" fontId="4" fillId="0" borderId="17" xfId="0" applyNumberFormat="1" applyFont="1" applyFill="1" applyBorder="1" applyAlignment="1" applyProtection="1">
      <alignment horizontal="center" vertical="center" wrapText="1"/>
    </xf>
    <xf numFmtId="0" fontId="4" fillId="0" borderId="18" xfId="0" applyNumberFormat="1" applyFont="1" applyFill="1" applyBorder="1" applyAlignment="1" applyProtection="1">
      <alignment horizontal="left" vertical="center" wrapText="1"/>
    </xf>
    <xf numFmtId="0" fontId="4" fillId="0" borderId="19" xfId="0" applyNumberFormat="1" applyFont="1" applyFill="1" applyBorder="1" applyAlignment="1" applyProtection="1">
      <alignment horizontal="left" vertical="center" wrapText="1"/>
    </xf>
    <xf numFmtId="0" fontId="4" fillId="0" borderId="20" xfId="0" applyNumberFormat="1" applyFont="1" applyFill="1" applyBorder="1" applyAlignment="1" applyProtection="1">
      <alignment horizontal="center" vertical="center" wrapText="1"/>
    </xf>
    <xf numFmtId="0" fontId="4" fillId="0" borderId="32" xfId="0" applyNumberFormat="1" applyFont="1" applyFill="1" applyBorder="1" applyAlignment="1" applyProtection="1">
      <alignment horizontal="left" vertical="center" wrapText="1"/>
    </xf>
    <xf numFmtId="0" fontId="4" fillId="0" borderId="33" xfId="0" applyNumberFormat="1" applyFont="1" applyFill="1" applyBorder="1" applyAlignment="1" applyProtection="1">
      <alignment horizontal="left" vertical="center" wrapText="1"/>
    </xf>
    <xf numFmtId="0" fontId="66" fillId="25" borderId="17" xfId="0" applyFont="1" applyFill="1" applyBorder="1" applyAlignment="1">
      <alignment horizontal="center" vertical="center"/>
    </xf>
    <xf numFmtId="0" fontId="47" fillId="25" borderId="17" xfId="0" applyFont="1" applyFill="1" applyBorder="1" applyAlignment="1">
      <alignment horizontal="center" vertical="center"/>
    </xf>
    <xf numFmtId="0" fontId="67" fillId="25" borderId="17" xfId="0" applyFont="1" applyFill="1" applyBorder="1" applyAlignment="1">
      <alignment horizontal="center" vertical="center"/>
    </xf>
    <xf numFmtId="0" fontId="47" fillId="25" borderId="17" xfId="0" applyFont="1" applyFill="1" applyBorder="1" applyAlignment="1">
      <alignment vertical="center"/>
    </xf>
    <xf numFmtId="0" fontId="58" fillId="25" borderId="17" xfId="0" applyFont="1" applyFill="1" applyBorder="1" applyAlignment="1">
      <alignment horizontal="center" vertical="center"/>
    </xf>
    <xf numFmtId="0" fontId="68" fillId="25" borderId="17" xfId="0" applyFont="1" applyFill="1" applyBorder="1" applyAlignment="1">
      <alignment horizontal="center" vertical="center"/>
    </xf>
    <xf numFmtId="0" fontId="68" fillId="25" borderId="17" xfId="0" applyFont="1" applyFill="1" applyBorder="1" applyAlignment="1">
      <alignment vertical="center"/>
    </xf>
    <xf numFmtId="0" fontId="69" fillId="25" borderId="17" xfId="0" applyFont="1" applyFill="1" applyBorder="1" applyAlignment="1">
      <alignment vertical="center"/>
    </xf>
    <xf numFmtId="0" fontId="70" fillId="25" borderId="17" xfId="0" applyFont="1" applyFill="1" applyBorder="1" applyAlignment="1">
      <alignment horizontal="center" vertical="center"/>
    </xf>
    <xf numFmtId="0" fontId="67" fillId="0" borderId="1" xfId="0" applyFont="1" applyFill="1" applyBorder="1" applyAlignment="1">
      <alignment horizontal="center" vertical="center"/>
    </xf>
    <xf numFmtId="0" fontId="47" fillId="0" borderId="1" xfId="0" applyFont="1" applyFill="1" applyBorder="1" applyAlignment="1">
      <alignment vertical="center"/>
    </xf>
    <xf numFmtId="0" fontId="47" fillId="0" borderId="1" xfId="0" applyFont="1" applyFill="1" applyBorder="1" applyAlignment="1">
      <alignment horizontal="center" vertical="center"/>
    </xf>
    <xf numFmtId="0" fontId="66" fillId="0" borderId="1" xfId="0" applyFont="1" applyBorder="1" applyAlignment="1">
      <alignment horizontal="center" vertical="center"/>
    </xf>
    <xf numFmtId="0" fontId="67" fillId="0" borderId="17" xfId="0" applyFont="1" applyBorder="1" applyAlignment="1">
      <alignment horizontal="center" vertical="center"/>
    </xf>
    <xf numFmtId="0" fontId="47" fillId="0" borderId="17" xfId="0" applyFont="1" applyFill="1" applyBorder="1" applyAlignment="1">
      <alignment horizontal="center" vertical="center"/>
    </xf>
    <xf numFmtId="0" fontId="47" fillId="0" borderId="17" xfId="0" applyFont="1" applyFill="1" applyBorder="1" applyAlignment="1">
      <alignment vertical="center"/>
    </xf>
    <xf numFmtId="0" fontId="58" fillId="0" borderId="17" xfId="0" applyFont="1" applyFill="1" applyBorder="1" applyAlignment="1">
      <alignment horizontal="center" vertical="center"/>
    </xf>
    <xf numFmtId="0" fontId="67" fillId="25" borderId="17" xfId="0" applyFont="1" applyFill="1" applyBorder="1" applyAlignment="1">
      <alignment vertical="center"/>
    </xf>
    <xf numFmtId="0" fontId="71" fillId="25" borderId="17" xfId="0" applyFont="1" applyFill="1" applyBorder="1" applyAlignment="1">
      <alignment vertical="center"/>
    </xf>
    <xf numFmtId="0" fontId="70" fillId="0" borderId="17" xfId="0" applyFont="1" applyFill="1" applyBorder="1" applyAlignment="1">
      <alignment horizontal="center" vertical="center"/>
    </xf>
    <xf numFmtId="0" fontId="67" fillId="0" borderId="17" xfId="0" applyFont="1" applyFill="1" applyBorder="1" applyAlignment="1">
      <alignment horizontal="center" vertical="center"/>
    </xf>
    <xf numFmtId="0" fontId="69" fillId="0" borderId="17" xfId="0" applyFont="1" applyFill="1" applyBorder="1" applyAlignment="1">
      <alignment horizontal="center" vertical="center"/>
    </xf>
    <xf numFmtId="0" fontId="67" fillId="0" borderId="17" xfId="0" applyFont="1" applyFill="1" applyBorder="1" applyAlignment="1">
      <alignment vertical="center"/>
    </xf>
    <xf numFmtId="0" fontId="51" fillId="0" borderId="17" xfId="0" applyNumberFormat="1" applyFont="1" applyFill="1" applyBorder="1" applyAlignment="1" applyProtection="1">
      <alignment horizontal="center" vertical="center" wrapText="1"/>
    </xf>
    <xf numFmtId="0" fontId="51" fillId="0" borderId="18" xfId="0" applyNumberFormat="1" applyFont="1" applyFill="1" applyBorder="1" applyAlignment="1" applyProtection="1">
      <alignment horizontal="left" vertical="center" wrapText="1"/>
    </xf>
    <xf numFmtId="0" fontId="66" fillId="0" borderId="1" xfId="0" applyFont="1" applyFill="1" applyBorder="1" applyAlignment="1">
      <alignment horizontal="center" vertical="center"/>
    </xf>
    <xf numFmtId="0" fontId="72" fillId="0" borderId="1" xfId="0" applyFont="1" applyFill="1" applyBorder="1" applyAlignment="1">
      <alignment horizontal="center" vertical="center"/>
    </xf>
    <xf numFmtId="0" fontId="66" fillId="0" borderId="17" xfId="0" applyFont="1" applyFill="1" applyBorder="1" applyAlignment="1">
      <alignment horizontal="center" vertical="center"/>
    </xf>
    <xf numFmtId="0" fontId="72" fillId="0" borderId="17" xfId="0" applyFont="1" applyFill="1" applyBorder="1" applyAlignment="1">
      <alignment horizontal="center" vertical="center"/>
    </xf>
    <xf numFmtId="0" fontId="8" fillId="0" borderId="1" xfId="0" applyFont="1" applyBorder="1" applyAlignment="1">
      <alignment horizontal="center" vertical="center"/>
    </xf>
    <xf numFmtId="0" fontId="51" fillId="0" borderId="22" xfId="0" applyNumberFormat="1" applyFont="1" applyFill="1" applyBorder="1" applyAlignment="1" applyProtection="1">
      <alignment horizontal="center" vertical="center"/>
    </xf>
    <xf numFmtId="0" fontId="51" fillId="0" borderId="23" xfId="0" applyNumberFormat="1" applyFont="1" applyFill="1" applyBorder="1" applyAlignment="1" applyProtection="1">
      <alignment horizontal="left" vertical="center"/>
    </xf>
    <xf numFmtId="0" fontId="51" fillId="0" borderId="24" xfId="0" applyNumberFormat="1" applyFont="1" applyFill="1" applyBorder="1" applyAlignment="1" applyProtection="1">
      <alignment horizontal="left" vertical="center"/>
    </xf>
    <xf numFmtId="0" fontId="69" fillId="0" borderId="1" xfId="0" applyFont="1" applyFill="1" applyBorder="1" applyAlignment="1">
      <alignment horizontal="center" vertical="center"/>
    </xf>
    <xf numFmtId="0" fontId="58" fillId="0" borderId="1" xfId="0" applyFont="1" applyFill="1" applyBorder="1" applyAlignment="1">
      <alignment horizontal="center" vertical="center"/>
    </xf>
    <xf numFmtId="0" fontId="67" fillId="0" borderId="1" xfId="0" applyFont="1" applyFill="1" applyBorder="1" applyAlignment="1">
      <alignment vertical="center"/>
    </xf>
    <xf numFmtId="0" fontId="0" fillId="0" borderId="0" xfId="0" applyAlignment="1">
      <alignment horizontal="center"/>
    </xf>
    <xf numFmtId="0" fontId="4" fillId="0" borderId="22" xfId="0" applyNumberFormat="1" applyFont="1" applyFill="1" applyBorder="1" applyAlignment="1" applyProtection="1">
      <alignment horizontal="center" vertical="center" wrapText="1"/>
    </xf>
    <xf numFmtId="0" fontId="4" fillId="0" borderId="23" xfId="0" applyNumberFormat="1" applyFont="1" applyFill="1" applyBorder="1" applyAlignment="1" applyProtection="1">
      <alignment horizontal="left" vertical="center" wrapText="1"/>
    </xf>
    <xf numFmtId="0" fontId="4" fillId="0" borderId="24" xfId="0" applyNumberFormat="1" applyFont="1" applyFill="1" applyBorder="1" applyAlignment="1" applyProtection="1">
      <alignment horizontal="left" vertical="center" wrapText="1"/>
    </xf>
    <xf numFmtId="0" fontId="4" fillId="0" borderId="22" xfId="0" applyNumberFormat="1" applyFont="1" applyFill="1" applyBorder="1" applyAlignment="1" applyProtection="1">
      <alignment horizontal="center" vertical="center"/>
    </xf>
    <xf numFmtId="0" fontId="4" fillId="0" borderId="26" xfId="0" applyNumberFormat="1" applyFont="1" applyFill="1" applyBorder="1" applyAlignment="1" applyProtection="1">
      <alignment horizontal="left" vertical="center" wrapText="1"/>
    </xf>
    <xf numFmtId="0" fontId="4" fillId="0" borderId="27" xfId="0" applyNumberFormat="1" applyFont="1" applyFill="1" applyBorder="1" applyAlignment="1" applyProtection="1">
      <alignment horizontal="left" vertical="center" wrapText="1"/>
    </xf>
    <xf numFmtId="0" fontId="4" fillId="0" borderId="23" xfId="0" applyNumberFormat="1" applyFont="1" applyFill="1" applyBorder="1" applyAlignment="1" applyProtection="1">
      <alignment horizontal="left" vertical="center"/>
    </xf>
    <xf numFmtId="0" fontId="4" fillId="0" borderId="24" xfId="0" applyNumberFormat="1" applyFont="1" applyFill="1" applyBorder="1" applyAlignment="1" applyProtection="1">
      <alignment horizontal="left" vertical="center"/>
    </xf>
    <xf numFmtId="0" fontId="65" fillId="0" borderId="1" xfId="0" applyFont="1" applyBorder="1" applyAlignment="1">
      <alignment horizontal="center" vertical="center"/>
    </xf>
    <xf numFmtId="0" fontId="4" fillId="0" borderId="28" xfId="0" applyNumberFormat="1" applyFont="1" applyFill="1" applyBorder="1" applyAlignment="1" applyProtection="1">
      <alignment horizontal="left" vertical="center" wrapText="1"/>
    </xf>
    <xf numFmtId="0" fontId="51" fillId="25" borderId="29" xfId="0" applyNumberFormat="1" applyFont="1" applyFill="1" applyBorder="1" applyAlignment="1" applyProtection="1">
      <alignment horizontal="center" vertical="center" wrapText="1"/>
    </xf>
    <xf numFmtId="0" fontId="51" fillId="25" borderId="30" xfId="0" applyNumberFormat="1" applyFont="1" applyFill="1" applyBorder="1" applyAlignment="1" applyProtection="1">
      <alignment horizontal="left" vertical="center" wrapText="1"/>
    </xf>
    <xf numFmtId="0" fontId="51" fillId="25" borderId="31" xfId="0" applyNumberFormat="1" applyFont="1" applyFill="1" applyBorder="1" applyAlignment="1" applyProtection="1">
      <alignment horizontal="left" vertical="center" wrapText="1"/>
    </xf>
    <xf numFmtId="0" fontId="67" fillId="25" borderId="1" xfId="0" applyFont="1" applyFill="1" applyBorder="1" applyAlignment="1">
      <alignment horizontal="center" vertical="center"/>
    </xf>
    <xf numFmtId="0" fontId="47" fillId="25" borderId="1" xfId="0" applyFont="1" applyFill="1" applyBorder="1" applyAlignment="1">
      <alignment horizontal="center" vertical="center"/>
    </xf>
    <xf numFmtId="0" fontId="69" fillId="25" borderId="1" xfId="0" applyFont="1" applyFill="1" applyBorder="1" applyAlignment="1">
      <alignment horizontal="center" vertical="center"/>
    </xf>
    <xf numFmtId="0" fontId="58" fillId="25" borderId="1" xfId="0" applyFont="1" applyFill="1" applyBorder="1" applyAlignment="1">
      <alignment horizontal="center" vertical="center"/>
    </xf>
    <xf numFmtId="0" fontId="67" fillId="25" borderId="1" xfId="0" applyFont="1" applyFill="1" applyBorder="1" applyAlignment="1">
      <alignment vertical="center"/>
    </xf>
    <xf numFmtId="0" fontId="72" fillId="25" borderId="17"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3" fillId="0" borderId="0" xfId="0" applyFont="1" applyAlignment="1">
      <alignment horizontal="center" vertical="center"/>
    </xf>
    <xf numFmtId="0" fontId="7" fillId="0" borderId="0" xfId="0" applyFont="1" applyAlignment="1">
      <alignment horizontal="center" vertical="center"/>
    </xf>
    <xf numFmtId="0" fontId="9" fillId="0" borderId="0" xfId="0" applyNumberFormat="1" applyFont="1" applyFill="1" applyBorder="1" applyAlignment="1" applyProtection="1">
      <alignment horizontal="left" vertical="center" wrapText="1"/>
    </xf>
    <xf numFmtId="0" fontId="7" fillId="0" borderId="0" xfId="0" applyFont="1" applyFill="1" applyAlignment="1">
      <alignment horizontal="center"/>
    </xf>
    <xf numFmtId="0" fontId="67" fillId="0" borderId="17" xfId="0" applyFont="1" applyBorder="1" applyAlignment="1">
      <alignment vertical="center"/>
    </xf>
    <xf numFmtId="0" fontId="49" fillId="0" borderId="17" xfId="0" applyFont="1" applyBorder="1" applyAlignment="1">
      <alignment horizontal="center" vertical="center"/>
    </xf>
    <xf numFmtId="0" fontId="50" fillId="0" borderId="17" xfId="0" applyFont="1" applyBorder="1" applyAlignment="1">
      <alignment horizontal="center" vertical="center"/>
    </xf>
    <xf numFmtId="0" fontId="4" fillId="0" borderId="1" xfId="0" applyNumberFormat="1" applyFont="1" applyFill="1" applyBorder="1" applyAlignment="1" applyProtection="1">
      <alignment horizontal="center" vertical="center" wrapText="1"/>
    </xf>
    <xf numFmtId="0" fontId="67" fillId="0" borderId="1" xfId="0" applyFont="1" applyBorder="1" applyAlignment="1">
      <alignment horizontal="center" vertical="center"/>
    </xf>
    <xf numFmtId="0" fontId="67" fillId="0" borderId="1" xfId="0" applyFont="1" applyBorder="1" applyAlignment="1">
      <alignment vertical="center"/>
    </xf>
    <xf numFmtId="0" fontId="9" fillId="0" borderId="0" xfId="0" applyNumberFormat="1" applyFont="1" applyFill="1" applyBorder="1" applyAlignment="1" applyProtection="1">
      <alignment horizontal="left" vertical="center" wrapText="1"/>
    </xf>
    <xf numFmtId="0" fontId="7"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3" fillId="0" borderId="0" xfId="0" applyFont="1"/>
    <xf numFmtId="0" fontId="3" fillId="0" borderId="0" xfId="0" applyFont="1" applyAlignment="1">
      <alignment horizontal="center"/>
    </xf>
    <xf numFmtId="0" fontId="51" fillId="0" borderId="17" xfId="0" applyFont="1" applyBorder="1" applyAlignment="1">
      <alignment horizontal="center" vertical="center"/>
    </xf>
    <xf numFmtId="0" fontId="51" fillId="0" borderId="3" xfId="0" applyNumberFormat="1" applyFont="1" applyFill="1" applyBorder="1" applyAlignment="1" applyProtection="1">
      <alignment horizontal="left" vertical="center" wrapText="1"/>
    </xf>
    <xf numFmtId="0" fontId="3" fillId="0" borderId="6" xfId="0" applyFont="1" applyBorder="1" applyAlignment="1">
      <alignment vertical="center"/>
    </xf>
    <xf numFmtId="0" fontId="3" fillId="0" borderId="0" xfId="0" applyFont="1" applyAlignment="1">
      <alignment vertical="center"/>
    </xf>
    <xf numFmtId="0" fontId="49" fillId="0" borderId="0" xfId="0" applyFont="1" applyAlignment="1">
      <alignment horizontal="center" vertical="center"/>
    </xf>
    <xf numFmtId="0" fontId="49" fillId="0" borderId="0" xfId="0" applyFont="1" applyAlignment="1">
      <alignment horizontal="center"/>
    </xf>
    <xf numFmtId="0" fontId="48" fillId="0" borderId="17" xfId="0" applyNumberFormat="1" applyFont="1" applyFill="1" applyBorder="1" applyAlignment="1" applyProtection="1">
      <alignment horizontal="center" vertical="center" wrapText="1"/>
    </xf>
    <xf numFmtId="0" fontId="48" fillId="0" borderId="18" xfId="0" applyNumberFormat="1" applyFont="1" applyFill="1" applyBorder="1" applyAlignment="1" applyProtection="1">
      <alignment horizontal="left" vertical="center" wrapText="1"/>
    </xf>
    <xf numFmtId="0" fontId="48" fillId="0" borderId="3" xfId="0" applyNumberFormat="1" applyFont="1" applyFill="1" applyBorder="1" applyAlignment="1" applyProtection="1">
      <alignment horizontal="left" vertical="center" wrapText="1"/>
    </xf>
    <xf numFmtId="0" fontId="51" fillId="0" borderId="17" xfId="0" applyFont="1" applyFill="1" applyBorder="1" applyAlignment="1">
      <alignment horizontal="center" vertical="center"/>
    </xf>
    <xf numFmtId="0" fontId="3" fillId="0" borderId="0" xfId="0" applyFont="1" applyFill="1"/>
    <xf numFmtId="0" fontId="3" fillId="0" borderId="0" xfId="0" applyFont="1" applyFill="1" applyAlignment="1">
      <alignment horizontal="center"/>
    </xf>
    <xf numFmtId="0" fontId="62" fillId="0" borderId="3" xfId="0" applyNumberFormat="1" applyFont="1" applyFill="1" applyBorder="1" applyAlignment="1" applyProtection="1">
      <alignment horizontal="left" vertical="center" wrapText="1"/>
    </xf>
    <xf numFmtId="0" fontId="50" fillId="25" borderId="0" xfId="0" applyFont="1" applyFill="1" applyAlignment="1">
      <alignment horizontal="center"/>
    </xf>
    <xf numFmtId="0" fontId="50" fillId="26" borderId="0" xfId="0" applyFont="1" applyFill="1" applyAlignment="1">
      <alignment horizontal="center"/>
    </xf>
    <xf numFmtId="0" fontId="50" fillId="0" borderId="0" xfId="0" applyFont="1" applyAlignment="1">
      <alignment horizontal="center" vertical="center"/>
    </xf>
    <xf numFmtId="0" fontId="51" fillId="0" borderId="1" xfId="0" applyFont="1" applyBorder="1" applyAlignment="1">
      <alignment horizontal="center" vertical="center"/>
    </xf>
    <xf numFmtId="0" fontId="51" fillId="0" borderId="1" xfId="0" applyFont="1" applyFill="1" applyBorder="1" applyAlignment="1">
      <alignment horizontal="center" vertical="center"/>
    </xf>
    <xf numFmtId="0" fontId="7" fillId="0" borderId="0" xfId="0" applyFont="1" applyFill="1" applyAlignment="1">
      <alignment horizontal="center" vertical="center"/>
    </xf>
    <xf numFmtId="0" fontId="51" fillId="0" borderId="1" xfId="0" applyNumberFormat="1" applyFont="1" applyFill="1" applyBorder="1" applyAlignment="1" applyProtection="1">
      <alignment horizontal="center" vertical="center" wrapText="1"/>
    </xf>
    <xf numFmtId="0" fontId="51" fillId="0" borderId="2" xfId="0" applyNumberFormat="1" applyFont="1" applyFill="1" applyBorder="1" applyAlignment="1" applyProtection="1">
      <alignment horizontal="left" vertical="center" wrapText="1"/>
    </xf>
    <xf numFmtId="0" fontId="51" fillId="0" borderId="20" xfId="0" applyNumberFormat="1" applyFont="1" applyFill="1" applyBorder="1" applyAlignment="1" applyProtection="1">
      <alignment horizontal="center" vertical="center" wrapText="1"/>
    </xf>
    <xf numFmtId="0" fontId="51" fillId="0" borderId="32" xfId="0" applyNumberFormat="1" applyFont="1" applyFill="1" applyBorder="1" applyAlignment="1" applyProtection="1">
      <alignment horizontal="left" vertical="center" wrapText="1"/>
    </xf>
    <xf numFmtId="0" fontId="51" fillId="0" borderId="35" xfId="0" applyNumberFormat="1" applyFont="1" applyFill="1" applyBorder="1" applyAlignment="1" applyProtection="1">
      <alignment horizontal="left" vertical="center" wrapText="1"/>
    </xf>
    <xf numFmtId="0" fontId="50" fillId="0" borderId="0" xfId="0" applyFont="1" applyFill="1" applyAlignment="1">
      <alignment horizontal="center" vertical="center"/>
    </xf>
    <xf numFmtId="0" fontId="50" fillId="0" borderId="0" xfId="0" applyFont="1" applyFill="1" applyAlignment="1">
      <alignment horizontal="center"/>
    </xf>
    <xf numFmtId="0" fontId="47" fillId="25" borderId="1" xfId="0" applyFont="1" applyFill="1" applyBorder="1" applyAlignment="1">
      <alignment vertical="center"/>
    </xf>
    <xf numFmtId="0" fontId="48" fillId="0" borderId="1" xfId="0" applyNumberFormat="1" applyFont="1" applyFill="1" applyBorder="1" applyAlignment="1" applyProtection="1">
      <alignment horizontal="center" vertical="center" wrapText="1"/>
    </xf>
    <xf numFmtId="0" fontId="48" fillId="0" borderId="2" xfId="0" applyNumberFormat="1" applyFont="1" applyFill="1" applyBorder="1" applyAlignment="1" applyProtection="1">
      <alignment horizontal="left" vertical="center" wrapText="1"/>
    </xf>
    <xf numFmtId="0" fontId="4" fillId="0" borderId="30" xfId="0" applyNumberFormat="1" applyFont="1" applyFill="1" applyBorder="1" applyAlignment="1" applyProtection="1">
      <alignment horizontal="left" vertical="center" wrapText="1"/>
    </xf>
    <xf numFmtId="0" fontId="4" fillId="0" borderId="31" xfId="0" applyNumberFormat="1" applyFont="1" applyFill="1" applyBorder="1" applyAlignment="1" applyProtection="1">
      <alignment horizontal="left" vertical="center" wrapText="1"/>
    </xf>
    <xf numFmtId="0" fontId="51" fillId="25" borderId="1" xfId="0" applyNumberFormat="1" applyFont="1" applyFill="1" applyBorder="1" applyAlignment="1" applyProtection="1">
      <alignment horizontal="center" vertical="center" wrapText="1"/>
    </xf>
    <xf numFmtId="0" fontId="51" fillId="25" borderId="2" xfId="0" applyNumberFormat="1" applyFont="1" applyFill="1" applyBorder="1" applyAlignment="1" applyProtection="1">
      <alignment horizontal="left" vertical="center" wrapText="1"/>
    </xf>
    <xf numFmtId="0" fontId="51" fillId="25" borderId="21" xfId="0" applyNumberFormat="1" applyFont="1" applyFill="1" applyBorder="1" applyAlignment="1" applyProtection="1">
      <alignment horizontal="left" vertical="center" wrapText="1"/>
    </xf>
    <xf numFmtId="0" fontId="1" fillId="0" borderId="22" xfId="0" applyNumberFormat="1" applyFont="1" applyFill="1" applyBorder="1" applyAlignment="1" applyProtection="1">
      <alignment horizontal="center" vertical="center" wrapText="1"/>
    </xf>
    <xf numFmtId="0" fontId="48" fillId="0" borderId="22" xfId="0" applyNumberFormat="1" applyFont="1" applyFill="1" applyBorder="1" applyAlignment="1" applyProtection="1">
      <alignment horizontal="center" vertical="center" wrapText="1"/>
    </xf>
    <xf numFmtId="0" fontId="48" fillId="0" borderId="23" xfId="0" applyNumberFormat="1" applyFont="1" applyFill="1" applyBorder="1" applyAlignment="1" applyProtection="1">
      <alignment horizontal="left" vertical="center" wrapText="1"/>
    </xf>
    <xf numFmtId="0" fontId="48" fillId="0" borderId="24" xfId="0" applyNumberFormat="1" applyFont="1" applyFill="1" applyBorder="1" applyAlignment="1" applyProtection="1">
      <alignment horizontal="left" vertical="center" wrapText="1"/>
    </xf>
    <xf numFmtId="0" fontId="1" fillId="0" borderId="24" xfId="0" applyNumberFormat="1" applyFont="1" applyFill="1" applyBorder="1" applyAlignment="1" applyProtection="1">
      <alignment horizontal="left" vertical="center" wrapText="1"/>
    </xf>
    <xf numFmtId="0" fontId="4" fillId="0" borderId="32" xfId="0" applyNumberFormat="1" applyFont="1" applyFill="1" applyBorder="1" applyAlignment="1" applyProtection="1">
      <alignment horizontal="center" vertical="center" wrapText="1"/>
    </xf>
    <xf numFmtId="0" fontId="69" fillId="0" borderId="17" xfId="0" applyFont="1" applyBorder="1" applyAlignment="1">
      <alignment horizontal="center" vertical="center"/>
    </xf>
    <xf numFmtId="0" fontId="58" fillId="0" borderId="17" xfId="0" applyFont="1" applyFill="1" applyBorder="1" applyAlignment="1">
      <alignment vertical="center"/>
    </xf>
    <xf numFmtId="0" fontId="48" fillId="0" borderId="19" xfId="0" applyNumberFormat="1" applyFont="1" applyFill="1" applyBorder="1" applyAlignment="1" applyProtection="1">
      <alignment horizontal="left" vertical="center" wrapText="1"/>
    </xf>
    <xf numFmtId="0" fontId="66" fillId="0" borderId="17" xfId="0" applyFont="1" applyBorder="1" applyAlignment="1">
      <alignment horizontal="center" vertical="center"/>
    </xf>
    <xf numFmtId="0" fontId="53" fillId="0" borderId="17" xfId="0" applyNumberFormat="1" applyFont="1" applyFill="1" applyBorder="1" applyAlignment="1" applyProtection="1">
      <alignment horizontal="center" vertical="center" wrapText="1"/>
    </xf>
    <xf numFmtId="0" fontId="4" fillId="0" borderId="35" xfId="0" applyNumberFormat="1" applyFont="1" applyFill="1" applyBorder="1" applyAlignment="1" applyProtection="1">
      <alignment horizontal="left" vertical="center" wrapText="1"/>
    </xf>
    <xf numFmtId="0" fontId="3" fillId="25" borderId="6" xfId="0" applyFont="1" applyFill="1" applyBorder="1" applyAlignment="1">
      <alignment vertical="center"/>
    </xf>
    <xf numFmtId="0" fontId="3" fillId="25" borderId="0" xfId="0" applyFont="1" applyFill="1" applyAlignment="1">
      <alignment vertical="center"/>
    </xf>
    <xf numFmtId="0" fontId="3" fillId="25" borderId="0" xfId="0" applyFont="1" applyFill="1" applyAlignment="1">
      <alignment horizontal="center" vertical="center"/>
    </xf>
    <xf numFmtId="0" fontId="3" fillId="25" borderId="0" xfId="0" applyFont="1" applyFill="1" applyAlignment="1">
      <alignment horizontal="center"/>
    </xf>
    <xf numFmtId="0" fontId="3" fillId="2" borderId="0" xfId="0" applyFont="1" applyFill="1" applyAlignment="1">
      <alignment horizontal="center"/>
    </xf>
    <xf numFmtId="0" fontId="1" fillId="0" borderId="23" xfId="0" applyNumberFormat="1" applyFont="1" applyFill="1" applyBorder="1" applyAlignment="1" applyProtection="1">
      <alignment horizontal="left" vertical="center"/>
    </xf>
    <xf numFmtId="0" fontId="71" fillId="25" borderId="17" xfId="0" applyFont="1" applyFill="1" applyBorder="1" applyAlignment="1">
      <alignment horizontal="center" vertical="center"/>
    </xf>
    <xf numFmtId="0" fontId="74" fillId="25" borderId="17" xfId="0" applyFont="1" applyFill="1" applyBorder="1" applyAlignment="1">
      <alignment horizontal="center" vertical="center"/>
    </xf>
    <xf numFmtId="0" fontId="74" fillId="0" borderId="17" xfId="0" applyFont="1" applyFill="1" applyBorder="1" applyAlignment="1">
      <alignment horizontal="center" vertical="center"/>
    </xf>
    <xf numFmtId="0" fontId="47" fillId="25" borderId="17" xfId="0" applyFont="1" applyFill="1" applyBorder="1" applyAlignment="1">
      <alignment horizontal="center"/>
    </xf>
    <xf numFmtId="0" fontId="1" fillId="0" borderId="1" xfId="0" applyNumberFormat="1" applyFont="1" applyFill="1" applyBorder="1" applyAlignment="1" applyProtection="1">
      <alignment horizontal="center" vertical="center" wrapText="1"/>
    </xf>
    <xf numFmtId="0" fontId="71" fillId="25" borderId="1" xfId="0" applyFont="1" applyFill="1" applyBorder="1" applyAlignment="1">
      <alignment horizontal="center" vertical="center"/>
    </xf>
    <xf numFmtId="0" fontId="74" fillId="25" borderId="1" xfId="0" applyFont="1" applyFill="1" applyBorder="1" applyAlignment="1">
      <alignment horizontal="center" vertical="center"/>
    </xf>
    <xf numFmtId="0" fontId="47" fillId="25" borderId="1" xfId="0" applyFont="1" applyFill="1" applyBorder="1" applyAlignment="1">
      <alignment horizontal="center"/>
    </xf>
    <xf numFmtId="0" fontId="62" fillId="0" borderId="1" xfId="0" applyNumberFormat="1" applyFont="1" applyFill="1" applyBorder="1" applyAlignment="1" applyProtection="1">
      <alignment horizontal="center" vertical="center" wrapText="1"/>
    </xf>
    <xf numFmtId="0" fontId="62" fillId="0" borderId="2" xfId="0" applyNumberFormat="1" applyFont="1" applyFill="1" applyBorder="1" applyAlignment="1" applyProtection="1">
      <alignment horizontal="left" vertical="center" wrapText="1"/>
    </xf>
    <xf numFmtId="0" fontId="76" fillId="0" borderId="0" xfId="0" applyFont="1"/>
    <xf numFmtId="0" fontId="76" fillId="0" borderId="1" xfId="0" applyFont="1" applyFill="1" applyBorder="1" applyAlignment="1">
      <alignment horizontal="center" vertical="center"/>
    </xf>
    <xf numFmtId="0" fontId="71" fillId="0" borderId="1" xfId="0" applyFont="1" applyBorder="1" applyAlignment="1">
      <alignment horizontal="center" vertical="center"/>
    </xf>
    <xf numFmtId="0" fontId="74" fillId="0" borderId="1" xfId="0" applyFont="1" applyFill="1" applyBorder="1" applyAlignment="1">
      <alignment horizontal="center" vertical="center"/>
    </xf>
    <xf numFmtId="0" fontId="77" fillId="0" borderId="1" xfId="0" applyFont="1" applyFill="1" applyBorder="1" applyAlignment="1">
      <alignment horizontal="center" vertical="center"/>
    </xf>
    <xf numFmtId="0" fontId="78" fillId="0" borderId="1" xfId="0" applyFont="1" applyBorder="1" applyAlignment="1">
      <alignment horizontal="center" vertical="center"/>
    </xf>
    <xf numFmtId="0" fontId="62" fillId="0" borderId="1" xfId="0" applyFont="1" applyBorder="1" applyAlignment="1">
      <alignment horizontal="center" vertical="center"/>
    </xf>
    <xf numFmtId="0" fontId="79" fillId="0" borderId="1" xfId="0" applyFont="1" applyBorder="1" applyAlignment="1">
      <alignment horizontal="center" vertical="center"/>
    </xf>
    <xf numFmtId="0" fontId="56" fillId="0" borderId="1" xfId="0" applyFont="1" applyBorder="1" applyAlignment="1">
      <alignment horizontal="center" vertical="center"/>
    </xf>
    <xf numFmtId="0" fontId="57" fillId="0" borderId="6" xfId="0" applyFont="1" applyBorder="1" applyAlignment="1">
      <alignment vertical="center"/>
    </xf>
    <xf numFmtId="0" fontId="57" fillId="0" borderId="0" xfId="0" applyFont="1" applyAlignment="1">
      <alignment vertical="center"/>
    </xf>
    <xf numFmtId="0" fontId="57" fillId="0" borderId="0" xfId="0" applyFont="1" applyAlignment="1">
      <alignment horizontal="center" vertical="center"/>
    </xf>
    <xf numFmtId="0" fontId="57" fillId="0" borderId="0" xfId="0" applyFont="1" applyAlignment="1">
      <alignment horizontal="center"/>
    </xf>
    <xf numFmtId="0" fontId="79" fillId="0" borderId="1" xfId="0" applyFont="1" applyBorder="1" applyAlignment="1">
      <alignment vertical="center"/>
    </xf>
    <xf numFmtId="0" fontId="74" fillId="0" borderId="0" xfId="0" applyFont="1" applyAlignment="1">
      <alignment horizontal="center"/>
    </xf>
    <xf numFmtId="0" fontId="79" fillId="0" borderId="1" xfId="0" applyFont="1" applyFill="1" applyBorder="1" applyAlignment="1">
      <alignment horizontal="center" vertical="center"/>
    </xf>
    <xf numFmtId="0" fontId="47" fillId="0" borderId="0" xfId="0" applyFont="1"/>
    <xf numFmtId="0" fontId="72" fillId="0" borderId="1" xfId="0" applyFont="1" applyBorder="1" applyAlignment="1">
      <alignment horizontal="center" vertical="center"/>
    </xf>
    <xf numFmtId="0" fontId="69" fillId="0" borderId="1" xfId="0" applyFont="1" applyBorder="1" applyAlignment="1">
      <alignment vertical="center"/>
    </xf>
    <xf numFmtId="0" fontId="47" fillId="0" borderId="1" xfId="0" applyFont="1" applyBorder="1" applyAlignment="1">
      <alignment horizontal="center"/>
    </xf>
    <xf numFmtId="0" fontId="1" fillId="0" borderId="2" xfId="0" applyFont="1" applyBorder="1" applyAlignment="1">
      <alignment horizontal="center" vertical="center"/>
    </xf>
    <xf numFmtId="0" fontId="5" fillId="0" borderId="2"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wrapText="1"/>
    </xf>
    <xf numFmtId="0" fontId="69" fillId="25" borderId="17" xfId="0" applyFont="1" applyFill="1" applyBorder="1" applyAlignment="1">
      <alignment horizontal="center" vertical="center"/>
    </xf>
    <xf numFmtId="0" fontId="58" fillId="25" borderId="17" xfId="0" applyFont="1" applyFill="1" applyBorder="1" applyAlignment="1">
      <alignment vertical="center"/>
    </xf>
    <xf numFmtId="0" fontId="49" fillId="25" borderId="6" xfId="0" applyFont="1" applyFill="1" applyBorder="1" applyAlignment="1">
      <alignment vertical="center"/>
    </xf>
    <xf numFmtId="0" fontId="49" fillId="25" borderId="0" xfId="0" applyFont="1" applyFill="1" applyAlignment="1">
      <alignment vertical="center"/>
    </xf>
    <xf numFmtId="0" fontId="49" fillId="25" borderId="0" xfId="0" applyFont="1" applyFill="1" applyAlignment="1">
      <alignment horizontal="center" vertical="center"/>
    </xf>
    <xf numFmtId="0" fontId="49" fillId="25" borderId="0" xfId="0" applyFont="1" applyFill="1" applyAlignment="1">
      <alignment horizontal="center"/>
    </xf>
    <xf numFmtId="0" fontId="49" fillId="2" borderId="0" xfId="0" applyFont="1" applyFill="1" applyAlignment="1">
      <alignment horizontal="center"/>
    </xf>
    <xf numFmtId="0" fontId="72" fillId="0" borderId="17" xfId="0" applyFont="1" applyBorder="1" applyAlignment="1">
      <alignment horizontal="center" vertical="center"/>
    </xf>
    <xf numFmtId="0" fontId="47" fillId="25" borderId="0" xfId="0" applyFont="1" applyFill="1" applyAlignment="1">
      <alignment horizontal="center"/>
    </xf>
    <xf numFmtId="0" fontId="80" fillId="0" borderId="17" xfId="0" applyNumberFormat="1" applyFont="1" applyFill="1" applyBorder="1" applyAlignment="1" applyProtection="1">
      <alignment horizontal="center" vertical="center" wrapText="1"/>
    </xf>
    <xf numFmtId="0" fontId="80" fillId="0" borderId="2" xfId="0" applyNumberFormat="1" applyFont="1" applyFill="1" applyBorder="1" applyAlignment="1" applyProtection="1">
      <alignment horizontal="left" vertical="center" wrapText="1"/>
    </xf>
    <xf numFmtId="0" fontId="80" fillId="0" borderId="3" xfId="0" applyNumberFormat="1" applyFont="1" applyFill="1" applyBorder="1" applyAlignment="1" applyProtection="1">
      <alignment horizontal="left" vertical="center" wrapText="1"/>
    </xf>
    <xf numFmtId="0" fontId="80" fillId="0" borderId="22" xfId="0" applyNumberFormat="1" applyFont="1" applyFill="1" applyBorder="1" applyAlignment="1" applyProtection="1">
      <alignment horizontal="center" vertical="center" wrapText="1"/>
    </xf>
    <xf numFmtId="0" fontId="80" fillId="0" borderId="23" xfId="0" applyNumberFormat="1" applyFont="1" applyFill="1" applyBorder="1" applyAlignment="1" applyProtection="1">
      <alignment horizontal="left" vertical="center" wrapText="1"/>
    </xf>
    <xf numFmtId="0" fontId="80" fillId="0" borderId="24" xfId="0" applyNumberFormat="1" applyFont="1" applyFill="1" applyBorder="1" applyAlignment="1" applyProtection="1">
      <alignment horizontal="left" vertical="center" wrapText="1"/>
    </xf>
    <xf numFmtId="0" fontId="7" fillId="25" borderId="0" xfId="0" applyFont="1" applyFill="1" applyAlignment="1">
      <alignment horizontal="center"/>
    </xf>
    <xf numFmtId="0" fontId="1" fillId="0" borderId="29" xfId="0" applyNumberFormat="1" applyFont="1" applyFill="1" applyBorder="1" applyAlignment="1" applyProtection="1">
      <alignment horizontal="center" vertical="center" wrapText="1"/>
    </xf>
    <xf numFmtId="0" fontId="1" fillId="0" borderId="30" xfId="0" applyNumberFormat="1" applyFont="1" applyFill="1" applyBorder="1" applyAlignment="1" applyProtection="1">
      <alignment horizontal="left" vertical="center" wrapText="1"/>
    </xf>
    <xf numFmtId="0" fontId="1" fillId="0" borderId="26" xfId="0" applyNumberFormat="1" applyFont="1" applyFill="1" applyBorder="1" applyAlignment="1" applyProtection="1">
      <alignment horizontal="left" vertical="center" wrapText="1"/>
    </xf>
    <xf numFmtId="0" fontId="62" fillId="0" borderId="22" xfId="0" applyNumberFormat="1" applyFont="1" applyFill="1" applyBorder="1" applyAlignment="1" applyProtection="1">
      <alignment horizontal="center" vertical="center" wrapText="1"/>
    </xf>
    <xf numFmtId="0" fontId="62" fillId="0" borderId="23" xfId="0" applyNumberFormat="1" applyFont="1" applyFill="1" applyBorder="1" applyAlignment="1" applyProtection="1">
      <alignment horizontal="left" vertical="center" wrapText="1"/>
    </xf>
    <xf numFmtId="0" fontId="62" fillId="0" borderId="24" xfId="0" applyNumberFormat="1" applyFont="1" applyFill="1" applyBorder="1" applyAlignment="1" applyProtection="1">
      <alignment horizontal="left" vertical="center" wrapText="1"/>
    </xf>
    <xf numFmtId="0" fontId="1" fillId="0" borderId="24" xfId="0" applyNumberFormat="1" applyFont="1" applyFill="1" applyBorder="1" applyAlignment="1" applyProtection="1">
      <alignment horizontal="center" vertical="center" wrapText="1"/>
    </xf>
    <xf numFmtId="0" fontId="10" fillId="25" borderId="17" xfId="0" applyFont="1" applyFill="1" applyBorder="1" applyAlignment="1">
      <alignment horizontal="center" vertical="center"/>
    </xf>
    <xf numFmtId="0" fontId="50" fillId="0" borderId="0" xfId="0" applyFont="1" applyBorder="1" applyAlignment="1">
      <alignment horizontal="center" vertical="center"/>
    </xf>
    <xf numFmtId="0" fontId="3" fillId="25" borderId="0" xfId="0" applyFont="1" applyFill="1" applyBorder="1" applyAlignment="1">
      <alignment horizontal="center" vertical="center"/>
    </xf>
    <xf numFmtId="0" fontId="7" fillId="25" borderId="0" xfId="0" applyFont="1" applyFill="1" applyBorder="1" applyAlignment="1">
      <alignment horizontal="center" vertical="center"/>
    </xf>
    <xf numFmtId="0" fontId="58" fillId="0" borderId="0" xfId="0" applyFont="1" applyAlignment="1">
      <alignment horizontal="center" vertical="center"/>
    </xf>
    <xf numFmtId="0" fontId="58" fillId="0" borderId="0" xfId="0" applyFont="1" applyAlignment="1">
      <alignment horizontal="center"/>
    </xf>
    <xf numFmtId="0" fontId="62" fillId="0" borderId="2" xfId="0" applyFont="1" applyBorder="1" applyAlignment="1">
      <alignment horizontal="left" vertical="center" wrapText="1"/>
    </xf>
    <xf numFmtId="0" fontId="62" fillId="0" borderId="3" xfId="0" applyFont="1" applyBorder="1" applyAlignment="1">
      <alignment horizontal="left" vertical="center"/>
    </xf>
    <xf numFmtId="0" fontId="62" fillId="0" borderId="0" xfId="0" applyFont="1" applyBorder="1" applyAlignment="1">
      <alignment horizontal="left" vertical="center"/>
    </xf>
    <xf numFmtId="0" fontId="62" fillId="0" borderId="0" xfId="0" applyFont="1" applyBorder="1" applyAlignment="1">
      <alignment horizontal="left" vertical="center" wrapText="1"/>
    </xf>
    <xf numFmtId="0" fontId="53" fillId="25" borderId="0" xfId="0" applyNumberFormat="1" applyFont="1" applyFill="1" applyBorder="1" applyAlignment="1" applyProtection="1">
      <alignment horizontal="left" vertical="center" wrapText="1"/>
    </xf>
    <xf numFmtId="0" fontId="53" fillId="0" borderId="0" xfId="0" applyNumberFormat="1" applyFont="1" applyFill="1" applyBorder="1" applyAlignment="1" applyProtection="1">
      <alignment horizontal="left" vertical="center" wrapText="1"/>
    </xf>
    <xf numFmtId="0" fontId="52" fillId="0" borderId="0" xfId="0" applyNumberFormat="1" applyFont="1" applyFill="1" applyBorder="1" applyAlignment="1" applyProtection="1">
      <alignment horizontal="left" vertical="center" wrapText="1"/>
    </xf>
    <xf numFmtId="0" fontId="62" fillId="0" borderId="2" xfId="0" applyFont="1" applyBorder="1" applyAlignment="1">
      <alignment horizontal="left" vertical="center"/>
    </xf>
    <xf numFmtId="0" fontId="1" fillId="0" borderId="0" xfId="0" applyNumberFormat="1" applyFont="1" applyFill="1" applyBorder="1" applyAlignment="1" applyProtection="1">
      <alignment horizontal="left" vertical="center" wrapText="1"/>
    </xf>
    <xf numFmtId="0" fontId="62" fillId="0" borderId="1" xfId="0" applyFont="1" applyBorder="1" applyAlignment="1">
      <alignment horizontal="center" vertical="center" wrapText="1"/>
    </xf>
    <xf numFmtId="0" fontId="62" fillId="0" borderId="17" xfId="0" applyFont="1" applyBorder="1" applyAlignment="1">
      <alignment horizontal="center" vertical="center" wrapText="1"/>
    </xf>
    <xf numFmtId="0" fontId="62" fillId="0" borderId="2" xfId="0" applyFont="1" applyBorder="1" applyAlignment="1">
      <alignment vertical="center" wrapText="1"/>
    </xf>
    <xf numFmtId="0" fontId="62" fillId="0" borderId="3" xfId="0" applyFont="1" applyBorder="1" applyAlignment="1">
      <alignment vertical="center" wrapText="1"/>
    </xf>
    <xf numFmtId="0" fontId="66" fillId="0" borderId="1" xfId="0" applyFont="1" applyBorder="1" applyAlignment="1">
      <alignment vertical="center"/>
    </xf>
    <xf numFmtId="0" fontId="66" fillId="0" borderId="0" xfId="0" applyFont="1" applyAlignment="1">
      <alignment vertical="top"/>
    </xf>
    <xf numFmtId="0" fontId="66" fillId="25" borderId="1" xfId="0" applyFont="1" applyFill="1" applyBorder="1" applyAlignment="1">
      <alignment horizontal="center" vertical="center"/>
    </xf>
    <xf numFmtId="0" fontId="72" fillId="25" borderId="1" xfId="0" applyFont="1" applyFill="1" applyBorder="1" applyAlignment="1">
      <alignment horizontal="center" vertical="center"/>
    </xf>
    <xf numFmtId="0" fontId="47" fillId="0" borderId="1" xfId="0" applyFont="1" applyBorder="1" applyAlignment="1"/>
    <xf numFmtId="0" fontId="72" fillId="0" borderId="1" xfId="0" applyFont="1" applyBorder="1" applyAlignment="1">
      <alignment vertical="center"/>
    </xf>
    <xf numFmtId="0" fontId="62" fillId="25" borderId="1" xfId="0" applyNumberFormat="1" applyFont="1" applyFill="1" applyBorder="1" applyAlignment="1" applyProtection="1">
      <alignment horizontal="center" vertical="center" wrapText="1"/>
    </xf>
    <xf numFmtId="0" fontId="62" fillId="25" borderId="2" xfId="0" applyNumberFormat="1" applyFont="1" applyFill="1" applyBorder="1" applyAlignment="1" applyProtection="1">
      <alignment horizontal="left" vertical="center" wrapText="1"/>
    </xf>
    <xf numFmtId="0" fontId="62" fillId="25" borderId="3" xfId="0" applyNumberFormat="1" applyFont="1" applyFill="1" applyBorder="1" applyAlignment="1" applyProtection="1">
      <alignment horizontal="left" vertical="center" wrapText="1"/>
    </xf>
    <xf numFmtId="0" fontId="58" fillId="0" borderId="1" xfId="0" applyFont="1" applyFill="1" applyBorder="1" applyAlignment="1">
      <alignment vertical="center"/>
    </xf>
    <xf numFmtId="0" fontId="62" fillId="0" borderId="0" xfId="0" applyFont="1" applyAlignment="1">
      <alignment horizontal="center" vertical="center" wrapText="1"/>
    </xf>
    <xf numFmtId="0" fontId="82" fillId="0" borderId="0" xfId="0" applyFont="1" applyAlignment="1">
      <alignment vertical="center"/>
    </xf>
    <xf numFmtId="0" fontId="84" fillId="0" borderId="0" xfId="0" applyFont="1" applyAlignment="1">
      <alignment vertical="center"/>
    </xf>
    <xf numFmtId="0" fontId="82" fillId="0" borderId="0" xfId="0" applyFont="1" applyAlignment="1">
      <alignment horizontal="center" vertical="center"/>
    </xf>
    <xf numFmtId="0" fontId="53" fillId="0" borderId="1" xfId="0" applyFont="1" applyBorder="1" applyAlignment="1">
      <alignment horizontal="center" vertical="center"/>
    </xf>
    <xf numFmtId="0" fontId="53" fillId="0" borderId="1" xfId="0" applyNumberFormat="1" applyFont="1" applyFill="1" applyBorder="1" applyAlignment="1" applyProtection="1">
      <alignment vertical="center" wrapText="1"/>
    </xf>
    <xf numFmtId="0" fontId="53" fillId="0" borderId="1" xfId="0" applyFont="1" applyBorder="1" applyAlignment="1">
      <alignment horizontal="left" vertical="center"/>
    </xf>
    <xf numFmtId="0" fontId="53" fillId="0" borderId="0" xfId="0" applyFont="1" applyAlignment="1">
      <alignment vertical="center"/>
    </xf>
    <xf numFmtId="0" fontId="53" fillId="0" borderId="1" xfId="0" applyNumberFormat="1" applyFont="1" applyFill="1" applyBorder="1" applyAlignment="1" applyProtection="1">
      <alignment horizontal="center" vertical="center" wrapText="1"/>
    </xf>
    <xf numFmtId="0" fontId="53" fillId="25" borderId="0" xfId="0" applyFont="1" applyFill="1" applyAlignment="1">
      <alignment vertical="center"/>
    </xf>
    <xf numFmtId="0" fontId="82" fillId="0" borderId="0" xfId="0" applyFont="1" applyAlignment="1">
      <alignment horizontal="left" vertical="center"/>
    </xf>
    <xf numFmtId="0" fontId="49" fillId="0" borderId="17" xfId="0" applyFont="1" applyBorder="1" applyAlignment="1">
      <alignment horizontal="center" vertical="center"/>
    </xf>
    <xf numFmtId="0" fontId="66" fillId="0" borderId="1" xfId="0" applyFont="1" applyBorder="1" applyAlignment="1">
      <alignment horizontal="center" vertical="center"/>
    </xf>
    <xf numFmtId="0" fontId="53" fillId="0" borderId="17" xfId="0" applyNumberFormat="1" applyFont="1" applyFill="1" applyBorder="1" applyAlignment="1" applyProtection="1">
      <alignment horizontal="left" vertical="center" wrapText="1"/>
    </xf>
    <xf numFmtId="0" fontId="53" fillId="0" borderId="17" xfId="0" applyNumberFormat="1" applyFont="1" applyFill="1" applyBorder="1" applyAlignment="1" applyProtection="1">
      <alignment horizontal="left" vertical="center"/>
    </xf>
    <xf numFmtId="0" fontId="53" fillId="0" borderId="17" xfId="0" applyFont="1" applyBorder="1" applyAlignment="1">
      <alignment horizontal="center" vertical="center"/>
    </xf>
    <xf numFmtId="0" fontId="56" fillId="0" borderId="1" xfId="0" applyFont="1" applyBorder="1" applyAlignment="1">
      <alignment horizontal="center" vertical="center" wrapText="1"/>
    </xf>
    <xf numFmtId="0" fontId="85" fillId="0" borderId="17" xfId="0" applyFont="1" applyBorder="1" applyAlignment="1">
      <alignment horizontal="center" vertical="center" wrapText="1"/>
    </xf>
    <xf numFmtId="0" fontId="59" fillId="0" borderId="17" xfId="0" applyNumberFormat="1" applyFont="1" applyFill="1" applyBorder="1" applyAlignment="1" applyProtection="1">
      <alignment horizontal="center" vertical="center" wrapText="1"/>
    </xf>
    <xf numFmtId="0" fontId="59" fillId="0" borderId="17" xfId="0" applyFont="1" applyBorder="1" applyAlignment="1">
      <alignment horizontal="center" vertical="center"/>
    </xf>
    <xf numFmtId="0" fontId="59" fillId="0" borderId="2" xfId="0" applyFont="1" applyBorder="1" applyAlignment="1">
      <alignment horizontal="center" vertical="center"/>
    </xf>
    <xf numFmtId="0" fontId="87" fillId="0" borderId="17" xfId="0" applyFont="1" applyBorder="1" applyAlignment="1">
      <alignment horizontal="center" vertical="center" wrapText="1"/>
    </xf>
    <xf numFmtId="0" fontId="88" fillId="0" borderId="17" xfId="0" applyNumberFormat="1" applyFont="1" applyFill="1" applyBorder="1" applyAlignment="1" applyProtection="1">
      <alignment horizontal="center" vertical="center" wrapText="1"/>
    </xf>
    <xf numFmtId="0" fontId="88" fillId="0" borderId="17" xfId="0" applyFont="1" applyBorder="1" applyAlignment="1">
      <alignment horizontal="center" vertical="center"/>
    </xf>
    <xf numFmtId="0" fontId="88" fillId="0" borderId="2" xfId="0" applyFont="1" applyBorder="1" applyAlignment="1">
      <alignment horizontal="center" vertical="center"/>
    </xf>
    <xf numFmtId="0" fontId="89" fillId="0" borderId="17" xfId="0" applyFont="1" applyBorder="1" applyAlignment="1">
      <alignment horizontal="center" vertical="center" wrapText="1"/>
    </xf>
    <xf numFmtId="0" fontId="90" fillId="0" borderId="17" xfId="0" applyNumberFormat="1" applyFont="1" applyFill="1" applyBorder="1" applyAlignment="1" applyProtection="1">
      <alignment horizontal="center" vertical="center" wrapText="1"/>
    </xf>
    <xf numFmtId="0" fontId="90" fillId="0" borderId="17" xfId="0" applyFont="1" applyBorder="1" applyAlignment="1">
      <alignment horizontal="center" vertical="center"/>
    </xf>
    <xf numFmtId="0" fontId="90" fillId="0" borderId="2" xfId="0" applyFont="1" applyBorder="1" applyAlignment="1">
      <alignment horizontal="center" vertical="center"/>
    </xf>
    <xf numFmtId="0" fontId="91" fillId="0" borderId="17" xfId="0" applyFont="1" applyBorder="1" applyAlignment="1">
      <alignment horizontal="center" vertical="center" wrapText="1"/>
    </xf>
    <xf numFmtId="0" fontId="66" fillId="0" borderId="1" xfId="0" applyFont="1" applyBorder="1" applyAlignment="1">
      <alignment horizontal="center" vertical="center"/>
    </xf>
    <xf numFmtId="0" fontId="1" fillId="25" borderId="17" xfId="0" applyFont="1" applyFill="1" applyBorder="1" applyAlignment="1">
      <alignment horizontal="center" vertical="center"/>
    </xf>
    <xf numFmtId="0" fontId="95" fillId="0" borderId="0" xfId="0" applyFont="1" applyAlignment="1">
      <alignment horizontal="left" vertical="center"/>
    </xf>
    <xf numFmtId="0" fontId="3" fillId="0" borderId="4" xfId="0" applyFont="1" applyBorder="1" applyAlignment="1">
      <alignment vertical="top"/>
    </xf>
    <xf numFmtId="165" fontId="78" fillId="2" borderId="17" xfId="0" applyNumberFormat="1" applyFont="1" applyFill="1" applyBorder="1" applyAlignment="1">
      <alignment horizontal="center" vertical="center"/>
    </xf>
    <xf numFmtId="166" fontId="78" fillId="2" borderId="17" xfId="0" applyNumberFormat="1" applyFont="1" applyFill="1" applyBorder="1" applyAlignment="1">
      <alignment horizontal="center" vertical="center"/>
    </xf>
    <xf numFmtId="0" fontId="7" fillId="0" borderId="0" xfId="0" applyFont="1" applyAlignment="1">
      <alignment horizontal="center" vertical="center"/>
    </xf>
    <xf numFmtId="0" fontId="53" fillId="0" borderId="18" xfId="0" applyNumberFormat="1" applyFont="1" applyFill="1" applyBorder="1" applyAlignment="1" applyProtection="1">
      <alignment horizontal="left" vertical="center" wrapText="1"/>
    </xf>
    <xf numFmtId="0" fontId="53"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72" fillId="25" borderId="25" xfId="0" applyFont="1" applyFill="1" applyBorder="1" applyAlignment="1">
      <alignment horizontal="center" vertical="center"/>
    </xf>
    <xf numFmtId="0" fontId="7" fillId="0" borderId="0" xfId="0" applyFont="1" applyAlignment="1">
      <alignment horizontal="center" vertical="center"/>
    </xf>
    <xf numFmtId="0" fontId="3" fillId="0" borderId="1" xfId="0" applyFont="1" applyBorder="1" applyAlignment="1">
      <alignment horizontal="center" vertical="center"/>
    </xf>
    <xf numFmtId="0" fontId="49" fillId="0" borderId="17" xfId="0" applyFont="1" applyBorder="1" applyAlignment="1">
      <alignment horizontal="center" vertical="center"/>
    </xf>
    <xf numFmtId="0" fontId="51" fillId="0" borderId="19" xfId="0" applyNumberFormat="1" applyFont="1" applyFill="1" applyBorder="1" applyAlignment="1" applyProtection="1">
      <alignment horizontal="left" vertical="center" wrapText="1"/>
    </xf>
    <xf numFmtId="0" fontId="62" fillId="0" borderId="22" xfId="0" applyFont="1" applyBorder="1" applyAlignment="1">
      <alignment horizontal="center" vertical="center" wrapText="1"/>
    </xf>
    <xf numFmtId="0" fontId="62" fillId="0" borderId="23" xfId="0" applyFont="1" applyBorder="1" applyAlignment="1">
      <alignment vertical="center" wrapText="1"/>
    </xf>
    <xf numFmtId="0" fontId="62" fillId="0" borderId="24" xfId="0" applyFont="1" applyBorder="1" applyAlignment="1">
      <alignment vertical="center" wrapText="1"/>
    </xf>
    <xf numFmtId="0" fontId="10" fillId="25" borderId="1" xfId="0" applyFont="1" applyFill="1" applyBorder="1" applyAlignment="1">
      <alignment horizontal="center" vertical="center"/>
    </xf>
    <xf numFmtId="0" fontId="63" fillId="0" borderId="0" xfId="0" applyFont="1" applyAlignment="1">
      <alignment vertical="center"/>
    </xf>
    <xf numFmtId="0" fontId="7" fillId="25" borderId="0" xfId="0" applyFont="1" applyFill="1"/>
    <xf numFmtId="0" fontId="3" fillId="25" borderId="0" xfId="0" applyFont="1" applyFill="1"/>
    <xf numFmtId="0" fontId="7" fillId="25" borderId="0" xfId="0" applyFont="1" applyFill="1" applyAlignment="1">
      <alignment horizontal="center" vertical="center"/>
    </xf>
    <xf numFmtId="0" fontId="92" fillId="27" borderId="0" xfId="0" applyFont="1" applyFill="1" applyBorder="1" applyAlignment="1">
      <alignment vertical="center"/>
    </xf>
    <xf numFmtId="0" fontId="92" fillId="27" borderId="37" xfId="0" applyFont="1" applyFill="1" applyBorder="1" applyAlignment="1">
      <alignment vertical="center"/>
    </xf>
    <xf numFmtId="0" fontId="62" fillId="0" borderId="0" xfId="0" applyFont="1" applyAlignment="1">
      <alignment horizontal="center" vertical="center" wrapText="1"/>
    </xf>
    <xf numFmtId="0" fontId="53" fillId="0" borderId="17" xfId="0" applyFont="1" applyBorder="1" applyAlignment="1">
      <alignment horizontal="left" vertical="center"/>
    </xf>
    <xf numFmtId="0" fontId="90" fillId="0" borderId="18" xfId="0" applyFont="1" applyBorder="1" applyAlignment="1">
      <alignment horizontal="center" vertical="center"/>
    </xf>
    <xf numFmtId="0" fontId="85" fillId="0" borderId="18" xfId="0" applyFont="1" applyBorder="1" applyAlignment="1">
      <alignment horizontal="center" vertical="center" wrapText="1"/>
    </xf>
    <xf numFmtId="0" fontId="53" fillId="0" borderId="17" xfId="0" applyNumberFormat="1" applyFont="1" applyFill="1" applyBorder="1" applyAlignment="1" applyProtection="1">
      <alignment vertical="center" wrapText="1"/>
    </xf>
    <xf numFmtId="0" fontId="95" fillId="0" borderId="0" xfId="0" applyFont="1" applyBorder="1" applyAlignment="1">
      <alignment horizontal="left" vertical="center"/>
    </xf>
    <xf numFmtId="0" fontId="109" fillId="25" borderId="0" xfId="0" applyFont="1" applyFill="1" applyBorder="1" applyAlignment="1">
      <alignment vertical="center"/>
    </xf>
    <xf numFmtId="0" fontId="82" fillId="25" borderId="0" xfId="0" applyFont="1" applyFill="1" applyBorder="1" applyAlignment="1">
      <alignment vertical="center"/>
    </xf>
    <xf numFmtId="0" fontId="11" fillId="0" borderId="0" xfId="0" applyFont="1" applyAlignment="1">
      <alignment horizontal="center" vertical="top"/>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93" fillId="27" borderId="36" xfId="0" applyFont="1" applyFill="1" applyBorder="1" applyAlignment="1">
      <alignment horizontal="center" vertical="center"/>
    </xf>
    <xf numFmtId="0" fontId="93" fillId="27" borderId="4" xfId="0" applyFont="1" applyFill="1" applyBorder="1" applyAlignment="1">
      <alignment horizontal="center" vertical="center"/>
    </xf>
    <xf numFmtId="0" fontId="93" fillId="27" borderId="7" xfId="0" applyFont="1" applyFill="1" applyBorder="1" applyAlignment="1">
      <alignment horizontal="center" vertical="center"/>
    </xf>
    <xf numFmtId="0" fontId="92" fillId="27" borderId="6" xfId="0" applyFont="1" applyFill="1" applyBorder="1" applyAlignment="1">
      <alignment horizontal="center" vertical="center"/>
    </xf>
    <xf numFmtId="0" fontId="92" fillId="27" borderId="0" xfId="0" applyFont="1" applyFill="1" applyBorder="1" applyAlignment="1">
      <alignment horizontal="center" vertical="center"/>
    </xf>
    <xf numFmtId="0" fontId="86" fillId="0" borderId="18" xfId="0" applyFont="1" applyBorder="1" applyAlignment="1">
      <alignment horizontal="center" vertical="center"/>
    </xf>
    <xf numFmtId="0" fontId="86" fillId="0" borderId="34" xfId="0" applyFont="1" applyBorder="1" applyAlignment="1">
      <alignment horizontal="center" vertical="center"/>
    </xf>
    <xf numFmtId="0" fontId="86" fillId="0" borderId="19" xfId="0" applyFont="1" applyBorder="1" applyAlignment="1">
      <alignment horizontal="center" vertical="center"/>
    </xf>
    <xf numFmtId="0" fontId="8" fillId="27" borderId="38" xfId="0" applyFont="1" applyFill="1" applyBorder="1" applyAlignment="1">
      <alignment horizontal="left" vertical="center"/>
    </xf>
    <xf numFmtId="0" fontId="8" fillId="27" borderId="40" xfId="0" applyFont="1" applyFill="1" applyBorder="1" applyAlignment="1">
      <alignment horizontal="left" vertical="center"/>
    </xf>
    <xf numFmtId="0" fontId="8" fillId="27" borderId="39" xfId="0" applyFont="1" applyFill="1" applyBorder="1" applyAlignment="1">
      <alignment horizontal="left" vertical="center"/>
    </xf>
    <xf numFmtId="0" fontId="53" fillId="0" borderId="38" xfId="0" applyFont="1" applyBorder="1" applyAlignment="1">
      <alignment horizontal="center" vertical="center"/>
    </xf>
    <xf numFmtId="0" fontId="53" fillId="0" borderId="40" xfId="0" applyFont="1" applyBorder="1" applyAlignment="1">
      <alignment horizontal="center" vertical="center"/>
    </xf>
    <xf numFmtId="0" fontId="53" fillId="0" borderId="39" xfId="0" applyFont="1" applyBorder="1" applyAlignment="1">
      <alignment horizontal="center" vertical="center"/>
    </xf>
    <xf numFmtId="0" fontId="53" fillId="0" borderId="6" xfId="0" applyFont="1" applyBorder="1" applyAlignment="1">
      <alignment horizontal="center" vertical="center"/>
    </xf>
    <xf numFmtId="0" fontId="53" fillId="0" borderId="0" xfId="0" applyFont="1" applyAlignment="1">
      <alignment horizontal="center" vertical="center"/>
    </xf>
    <xf numFmtId="0" fontId="53" fillId="0" borderId="37" xfId="0" applyFont="1" applyBorder="1" applyAlignment="1">
      <alignment horizontal="center" vertical="center"/>
    </xf>
    <xf numFmtId="0" fontId="53" fillId="0" borderId="36" xfId="0" applyFont="1" applyBorder="1" applyAlignment="1">
      <alignment horizontal="center" vertical="center"/>
    </xf>
    <xf numFmtId="0" fontId="53" fillId="0" borderId="4" xfId="0" applyFont="1" applyBorder="1" applyAlignment="1">
      <alignment horizontal="center" vertical="center"/>
    </xf>
    <xf numFmtId="0" fontId="53" fillId="0" borderId="7" xfId="0" applyFont="1" applyBorder="1" applyAlignment="1">
      <alignment horizontal="center" vertical="center"/>
    </xf>
    <xf numFmtId="0" fontId="97" fillId="26" borderId="17" xfId="0" applyFont="1" applyFill="1" applyBorder="1" applyAlignment="1">
      <alignment horizontal="center" vertical="center"/>
    </xf>
    <xf numFmtId="0" fontId="53" fillId="0" borderId="18" xfId="0" applyFont="1" applyBorder="1" applyAlignment="1">
      <alignment horizontal="center" vertical="center"/>
    </xf>
    <xf numFmtId="0" fontId="53" fillId="0" borderId="34" xfId="0" applyFont="1" applyBorder="1" applyAlignment="1">
      <alignment horizontal="center" vertical="center"/>
    </xf>
    <xf numFmtId="0" fontId="53" fillId="0" borderId="19" xfId="0" applyFont="1" applyBorder="1" applyAlignment="1">
      <alignment horizontal="center" vertical="center"/>
    </xf>
    <xf numFmtId="0" fontId="104" fillId="25" borderId="17" xfId="0" applyFont="1" applyFill="1" applyBorder="1" applyAlignment="1">
      <alignment horizontal="center" vertical="center"/>
    </xf>
    <xf numFmtId="0" fontId="103" fillId="25" borderId="17" xfId="0" applyFont="1" applyFill="1" applyBorder="1" applyAlignment="1">
      <alignment horizontal="center" vertical="center"/>
    </xf>
    <xf numFmtId="0" fontId="105" fillId="25" borderId="17" xfId="0" applyFont="1" applyFill="1" applyBorder="1" applyAlignment="1">
      <alignment horizontal="center" vertical="center"/>
    </xf>
    <xf numFmtId="0" fontId="105" fillId="25" borderId="18" xfId="0" applyFont="1" applyFill="1" applyBorder="1" applyAlignment="1">
      <alignment horizontal="center" vertical="center"/>
    </xf>
    <xf numFmtId="0" fontId="105" fillId="25" borderId="34" xfId="0" applyFont="1" applyFill="1" applyBorder="1" applyAlignment="1">
      <alignment horizontal="center" vertical="center"/>
    </xf>
    <xf numFmtId="0" fontId="105" fillId="25" borderId="19" xfId="0" applyFont="1" applyFill="1" applyBorder="1" applyAlignment="1">
      <alignment horizontal="center" vertical="center"/>
    </xf>
    <xf numFmtId="0" fontId="62" fillId="0" borderId="0" xfId="0" applyFont="1" applyAlignment="1">
      <alignment horizontal="center" vertical="center" wrapText="1"/>
    </xf>
    <xf numFmtId="0" fontId="81" fillId="0" borderId="0" xfId="0" applyFont="1" applyAlignment="1">
      <alignment horizontal="center" vertical="top" wrapText="1"/>
    </xf>
    <xf numFmtId="0" fontId="83" fillId="0" borderId="0" xfId="0" applyFont="1" applyBorder="1" applyAlignment="1">
      <alignment horizontal="right" vertical="center"/>
    </xf>
    <xf numFmtId="0" fontId="96" fillId="26" borderId="4" xfId="0" applyFont="1" applyFill="1" applyBorder="1" applyAlignment="1">
      <alignment horizontal="center" vertical="center" wrapText="1"/>
    </xf>
    <xf numFmtId="0" fontId="86" fillId="0" borderId="1" xfId="0" applyFont="1" applyBorder="1" applyAlignment="1">
      <alignment horizontal="center" vertical="center"/>
    </xf>
    <xf numFmtId="0" fontId="86" fillId="0" borderId="17" xfId="0" applyFont="1" applyBorder="1" applyAlignment="1">
      <alignment horizontal="center" vertical="center"/>
    </xf>
    <xf numFmtId="0" fontId="104" fillId="25" borderId="18" xfId="0" applyFont="1" applyFill="1" applyBorder="1" applyAlignment="1">
      <alignment horizontal="center" vertical="center"/>
    </xf>
    <xf numFmtId="0" fontId="104" fillId="25" borderId="34" xfId="0" applyFont="1" applyFill="1" applyBorder="1" applyAlignment="1">
      <alignment horizontal="center" vertical="center"/>
    </xf>
    <xf numFmtId="0" fontId="104" fillId="25" borderId="19" xfId="0" applyFont="1" applyFill="1" applyBorder="1" applyAlignment="1">
      <alignment horizontal="center" vertical="center"/>
    </xf>
    <xf numFmtId="0" fontId="103" fillId="25" borderId="18" xfId="0" applyFont="1" applyFill="1" applyBorder="1" applyAlignment="1">
      <alignment horizontal="center" vertical="center"/>
    </xf>
    <xf numFmtId="0" fontId="103" fillId="25" borderId="34" xfId="0" applyFont="1" applyFill="1" applyBorder="1" applyAlignment="1">
      <alignment horizontal="center" vertical="center"/>
    </xf>
    <xf numFmtId="0" fontId="103" fillId="25" borderId="19" xfId="0" applyFont="1" applyFill="1" applyBorder="1" applyAlignment="1">
      <alignment horizontal="center" vertical="center"/>
    </xf>
    <xf numFmtId="0" fontId="97" fillId="26" borderId="5" xfId="0" applyFont="1" applyFill="1" applyBorder="1" applyAlignment="1">
      <alignment horizontal="center" vertical="center"/>
    </xf>
    <xf numFmtId="0" fontId="107" fillId="25" borderId="18" xfId="0" applyFont="1" applyFill="1" applyBorder="1" applyAlignment="1">
      <alignment horizontal="center" vertical="center"/>
    </xf>
    <xf numFmtId="0" fontId="107" fillId="25" borderId="34" xfId="0" applyFont="1" applyFill="1" applyBorder="1" applyAlignment="1">
      <alignment horizontal="center" vertical="center"/>
    </xf>
    <xf numFmtId="0" fontId="105" fillId="25" borderId="43" xfId="0" applyFont="1" applyFill="1" applyBorder="1" applyAlignment="1">
      <alignment horizontal="center" vertical="center"/>
    </xf>
    <xf numFmtId="0" fontId="105" fillId="25" borderId="40" xfId="0" applyFont="1" applyFill="1" applyBorder="1" applyAlignment="1">
      <alignment horizontal="center" vertical="center"/>
    </xf>
    <xf numFmtId="0" fontId="106" fillId="25" borderId="34" xfId="0" applyFont="1" applyFill="1" applyBorder="1" applyAlignment="1">
      <alignment horizontal="center" vertical="center"/>
    </xf>
    <xf numFmtId="0" fontId="106" fillId="25" borderId="19" xfId="0" applyFont="1" applyFill="1" applyBorder="1" applyAlignment="1">
      <alignment horizontal="center" vertical="center"/>
    </xf>
    <xf numFmtId="0" fontId="107" fillId="25" borderId="18" xfId="0" applyFont="1" applyFill="1" applyBorder="1" applyAlignment="1">
      <alignment horizontal="left" vertical="center"/>
    </xf>
    <xf numFmtId="0" fontId="107" fillId="25" borderId="34" xfId="0" applyFont="1" applyFill="1" applyBorder="1" applyAlignment="1">
      <alignment horizontal="left" vertical="center"/>
    </xf>
    <xf numFmtId="0" fontId="108" fillId="26" borderId="4" xfId="0" applyFont="1" applyFill="1" applyBorder="1" applyAlignment="1">
      <alignment horizontal="center" vertical="center" wrapText="1"/>
    </xf>
    <xf numFmtId="0" fontId="111" fillId="31" borderId="0" xfId="0" applyFont="1" applyFill="1" applyBorder="1" applyAlignment="1">
      <alignment horizontal="center" vertical="center"/>
    </xf>
    <xf numFmtId="0" fontId="111" fillId="31" borderId="37" xfId="0" applyFont="1" applyFill="1" applyBorder="1" applyAlignment="1">
      <alignment horizontal="center" vertical="center"/>
    </xf>
    <xf numFmtId="0" fontId="110" fillId="31" borderId="0" xfId="0" applyFont="1" applyFill="1" applyBorder="1" applyAlignment="1">
      <alignment horizontal="right" vertical="center"/>
    </xf>
    <xf numFmtId="0" fontId="110" fillId="28" borderId="0" xfId="0" applyFont="1" applyFill="1" applyBorder="1" applyAlignment="1">
      <alignment horizontal="center" vertical="center"/>
    </xf>
    <xf numFmtId="0" fontId="112" fillId="28" borderId="0" xfId="0" applyFont="1" applyFill="1" applyBorder="1" applyAlignment="1">
      <alignment horizontal="center" vertical="center"/>
    </xf>
    <xf numFmtId="0" fontId="111" fillId="30" borderId="0" xfId="0" applyFont="1" applyFill="1" applyBorder="1" applyAlignment="1">
      <alignment horizontal="center" vertical="center"/>
    </xf>
    <xf numFmtId="0" fontId="110" fillId="30" borderId="6" xfId="0" applyFont="1" applyFill="1" applyBorder="1" applyAlignment="1">
      <alignment horizontal="right" vertical="center"/>
    </xf>
    <xf numFmtId="0" fontId="110" fillId="30" borderId="0" xfId="0" applyFont="1" applyFill="1" applyBorder="1" applyAlignment="1">
      <alignment horizontal="right" vertical="center"/>
    </xf>
    <xf numFmtId="0" fontId="82" fillId="0" borderId="40" xfId="0" applyFont="1" applyBorder="1" applyAlignment="1">
      <alignment horizontal="center" vertical="center"/>
    </xf>
    <xf numFmtId="0" fontId="82" fillId="0" borderId="45" xfId="0" applyFont="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7" fillId="0" borderId="6" xfId="0" applyFont="1" applyBorder="1" applyAlignment="1">
      <alignment horizontal="center" vertical="center"/>
    </xf>
    <xf numFmtId="0" fontId="7" fillId="0" borderId="0" xfId="0" applyFont="1" applyAlignment="1">
      <alignment horizontal="center" vertical="center"/>
    </xf>
    <xf numFmtId="0" fontId="3" fillId="0" borderId="1" xfId="0" applyFont="1" applyBorder="1" applyAlignment="1">
      <alignment horizontal="center" vertical="center"/>
    </xf>
    <xf numFmtId="0" fontId="102" fillId="0" borderId="18" xfId="0" applyFont="1" applyBorder="1" applyAlignment="1">
      <alignment horizontal="center" vertical="center"/>
    </xf>
    <xf numFmtId="0" fontId="102" fillId="0" borderId="34" xfId="0" applyFont="1" applyBorder="1" applyAlignment="1">
      <alignment horizontal="center" vertical="center"/>
    </xf>
    <xf numFmtId="0" fontId="102" fillId="0" borderId="19" xfId="0" applyFont="1" applyBorder="1" applyAlignment="1">
      <alignment horizontal="center" vertical="center"/>
    </xf>
    <xf numFmtId="0" fontId="65" fillId="0" borderId="4" xfId="0" applyFont="1" applyBorder="1" applyAlignment="1">
      <alignment horizontal="center" vertical="top"/>
    </xf>
    <xf numFmtId="0" fontId="98" fillId="26" borderId="42" xfId="0" applyFont="1" applyFill="1" applyBorder="1" applyAlignment="1">
      <alignment horizontal="center" vertical="center"/>
    </xf>
    <xf numFmtId="0" fontId="98" fillId="26" borderId="5" xfId="0" applyFont="1" applyFill="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49" fillId="2" borderId="38" xfId="0" applyFont="1" applyFill="1" applyBorder="1" applyAlignment="1">
      <alignment horizontal="center" vertical="center"/>
    </xf>
    <xf numFmtId="0" fontId="49" fillId="2" borderId="39" xfId="0" applyFont="1" applyFill="1" applyBorder="1" applyAlignment="1">
      <alignment horizontal="center" vertical="center"/>
    </xf>
    <xf numFmtId="0" fontId="49" fillId="2" borderId="36" xfId="0" applyFont="1" applyFill="1" applyBorder="1" applyAlignment="1">
      <alignment horizontal="center" vertical="center"/>
    </xf>
    <xf numFmtId="0" fontId="49" fillId="2" borderId="7" xfId="0" applyFont="1" applyFill="1" applyBorder="1" applyAlignment="1">
      <alignment horizontal="center" vertical="center"/>
    </xf>
    <xf numFmtId="0" fontId="49" fillId="2" borderId="42" xfId="0" applyFont="1" applyFill="1" applyBorder="1" applyAlignment="1">
      <alignment horizontal="center" vertical="center"/>
    </xf>
    <xf numFmtId="0" fontId="49" fillId="2" borderId="5" xfId="0" applyFont="1" applyFill="1" applyBorder="1" applyAlignment="1">
      <alignment horizontal="center" vertical="center"/>
    </xf>
    <xf numFmtId="0" fontId="63" fillId="0" borderId="0" xfId="0" applyFont="1" applyAlignment="1">
      <alignment horizontal="center" vertical="center"/>
    </xf>
    <xf numFmtId="0" fontId="100" fillId="0" borderId="43" xfId="0" applyFont="1" applyBorder="1" applyAlignment="1">
      <alignment horizontal="center" vertical="center"/>
    </xf>
    <xf numFmtId="0" fontId="100" fillId="0" borderId="44" xfId="0" applyFont="1" applyBorder="1" applyAlignment="1">
      <alignment horizontal="center" vertical="center"/>
    </xf>
    <xf numFmtId="0" fontId="100" fillId="0" borderId="45" xfId="0" applyFont="1" applyBorder="1" applyAlignment="1">
      <alignment horizontal="center" vertical="center"/>
    </xf>
    <xf numFmtId="0" fontId="100" fillId="0" borderId="36" xfId="0" applyFont="1" applyBorder="1" applyAlignment="1">
      <alignment horizontal="center" vertical="center"/>
    </xf>
    <xf numFmtId="0" fontId="100" fillId="0" borderId="4" xfId="0" applyFont="1" applyBorder="1" applyAlignment="1">
      <alignment horizontal="center" vertical="center"/>
    </xf>
    <xf numFmtId="0" fontId="100" fillId="0" borderId="7" xfId="0" applyFont="1" applyBorder="1" applyAlignment="1">
      <alignment horizontal="center" vertical="center"/>
    </xf>
    <xf numFmtId="0" fontId="49" fillId="0" borderId="4" xfId="0" applyFont="1" applyBorder="1" applyAlignment="1">
      <alignment horizontal="center" vertical="top"/>
    </xf>
    <xf numFmtId="0" fontId="2" fillId="0" borderId="1" xfId="0" applyFont="1" applyBorder="1" applyAlignment="1">
      <alignment horizontal="center" vertical="center"/>
    </xf>
    <xf numFmtId="0" fontId="3" fillId="25" borderId="1" xfId="0" applyFont="1" applyFill="1" applyBorder="1" applyAlignment="1">
      <alignment horizontal="center" vertical="center"/>
    </xf>
    <xf numFmtId="0" fontId="65" fillId="0" borderId="18" xfId="0" applyFont="1" applyFill="1" applyBorder="1" applyAlignment="1">
      <alignment horizontal="center" vertical="center"/>
    </xf>
    <xf numFmtId="0" fontId="65" fillId="0" borderId="34" xfId="0" applyFont="1" applyFill="1" applyBorder="1" applyAlignment="1">
      <alignment horizontal="center" vertical="center"/>
    </xf>
    <xf numFmtId="0" fontId="65" fillId="0" borderId="19"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19" xfId="0" applyFont="1" applyFill="1" applyBorder="1" applyAlignment="1">
      <alignment horizontal="center" vertical="center"/>
    </xf>
    <xf numFmtId="0" fontId="72" fillId="25" borderId="41" xfId="0" applyFont="1" applyFill="1" applyBorder="1" applyAlignment="1">
      <alignment horizontal="center" vertical="center"/>
    </xf>
    <xf numFmtId="0" fontId="72" fillId="25" borderId="34" xfId="0" applyFont="1" applyFill="1" applyBorder="1" applyAlignment="1">
      <alignment horizontal="center" vertical="center"/>
    </xf>
    <xf numFmtId="0" fontId="72" fillId="25" borderId="19" xfId="0" applyFont="1" applyFill="1" applyBorder="1" applyAlignment="1">
      <alignment horizontal="center" vertical="center"/>
    </xf>
    <xf numFmtId="0" fontId="63" fillId="0" borderId="1" xfId="0" applyFont="1" applyBorder="1" applyAlignment="1">
      <alignment horizontal="center" vertical="center"/>
    </xf>
    <xf numFmtId="0" fontId="3" fillId="0" borderId="17" xfId="0" applyFont="1" applyBorder="1" applyAlignment="1">
      <alignment horizontal="center" vertical="center"/>
    </xf>
    <xf numFmtId="0" fontId="64" fillId="0" borderId="43" xfId="0" applyFont="1" applyFill="1" applyBorder="1" applyAlignment="1">
      <alignment horizontal="center" vertical="center"/>
    </xf>
    <xf numFmtId="0" fontId="64" fillId="0" borderId="40" xfId="0" applyFont="1" applyFill="1" applyBorder="1" applyAlignment="1">
      <alignment horizontal="center" vertical="center"/>
    </xf>
    <xf numFmtId="0" fontId="64" fillId="0" borderId="45" xfId="0" applyFont="1" applyFill="1" applyBorder="1" applyAlignment="1">
      <alignment horizontal="center" vertical="center"/>
    </xf>
    <xf numFmtId="0" fontId="64" fillId="0" borderId="36" xfId="0" applyFont="1" applyFill="1" applyBorder="1" applyAlignment="1">
      <alignment horizontal="center" vertical="center"/>
    </xf>
    <xf numFmtId="0" fontId="64" fillId="0" borderId="4" xfId="0" applyFont="1" applyFill="1" applyBorder="1" applyAlignment="1">
      <alignment horizontal="center" vertical="center"/>
    </xf>
    <xf numFmtId="0" fontId="64" fillId="0" borderId="7" xfId="0" applyFont="1" applyFill="1" applyBorder="1" applyAlignment="1">
      <alignment horizontal="center" vertical="center"/>
    </xf>
    <xf numFmtId="0" fontId="50" fillId="0" borderId="18" xfId="0" applyFont="1" applyFill="1" applyBorder="1" applyAlignment="1">
      <alignment horizontal="center" vertical="center"/>
    </xf>
    <xf numFmtId="0" fontId="50" fillId="0" borderId="21" xfId="0" applyFont="1" applyFill="1" applyBorder="1" applyAlignment="1">
      <alignment horizontal="center" vertical="center"/>
    </xf>
    <xf numFmtId="0" fontId="50" fillId="0" borderId="3" xfId="0" applyFont="1" applyFill="1" applyBorder="1" applyAlignment="1">
      <alignment horizontal="center" vertical="center"/>
    </xf>
    <xf numFmtId="0" fontId="47" fillId="0" borderId="18" xfId="0" applyFont="1" applyFill="1" applyBorder="1" applyAlignment="1">
      <alignment horizontal="center" vertical="center"/>
    </xf>
    <xf numFmtId="0" fontId="47" fillId="0" borderId="34" xfId="0" applyFont="1" applyFill="1" applyBorder="1" applyAlignment="1">
      <alignment horizontal="center" vertical="center"/>
    </xf>
    <xf numFmtId="0" fontId="47" fillId="0" borderId="19" xfId="0" applyFont="1" applyFill="1" applyBorder="1" applyAlignment="1">
      <alignment horizontal="center" vertical="center"/>
    </xf>
    <xf numFmtId="0" fontId="66" fillId="0" borderId="18" xfId="0" applyFont="1" applyFill="1" applyBorder="1" applyAlignment="1">
      <alignment horizontal="center" vertical="center"/>
    </xf>
    <xf numFmtId="0" fontId="66" fillId="0" borderId="34" xfId="0" applyFont="1" applyFill="1" applyBorder="1" applyAlignment="1">
      <alignment horizontal="center" vertical="center"/>
    </xf>
    <xf numFmtId="0" fontId="66" fillId="0" borderId="19" xfId="0" applyFont="1" applyFill="1" applyBorder="1" applyAlignment="1">
      <alignment horizontal="center" vertical="center"/>
    </xf>
    <xf numFmtId="0" fontId="69" fillId="0" borderId="2" xfId="0" applyFont="1" applyBorder="1" applyAlignment="1">
      <alignment horizontal="center" vertical="center"/>
    </xf>
    <xf numFmtId="0" fontId="69" fillId="0" borderId="21" xfId="0" applyFont="1" applyBorder="1" applyAlignment="1">
      <alignment horizontal="center" vertical="center"/>
    </xf>
    <xf numFmtId="0" fontId="69" fillId="0" borderId="3" xfId="0" applyFont="1" applyBorder="1" applyAlignment="1">
      <alignment horizontal="center" vertical="center"/>
    </xf>
    <xf numFmtId="0" fontId="64" fillId="0" borderId="41" xfId="0" applyFont="1" applyFill="1" applyBorder="1" applyAlignment="1">
      <alignment horizontal="center" vertical="center"/>
    </xf>
    <xf numFmtId="0" fontId="64" fillId="0" borderId="34" xfId="0" applyFont="1" applyFill="1" applyBorder="1" applyAlignment="1">
      <alignment horizontal="center" vertical="center"/>
    </xf>
    <xf numFmtId="0" fontId="64" fillId="0" borderId="19" xfId="0" applyFont="1" applyFill="1" applyBorder="1" applyAlignment="1">
      <alignment horizontal="center" vertical="center"/>
    </xf>
    <xf numFmtId="0" fontId="3" fillId="0" borderId="6" xfId="0" applyFont="1" applyBorder="1" applyAlignment="1">
      <alignment horizontal="center" vertical="center"/>
    </xf>
    <xf numFmtId="0" fontId="72" fillId="0" borderId="41" xfId="0" applyFont="1" applyFill="1" applyBorder="1" applyAlignment="1">
      <alignment horizontal="center" vertical="center"/>
    </xf>
    <xf numFmtId="0" fontId="72" fillId="0" borderId="34" xfId="0" applyFont="1" applyFill="1" applyBorder="1" applyAlignment="1">
      <alignment horizontal="center" vertical="center"/>
    </xf>
    <xf numFmtId="0" fontId="72" fillId="0" borderId="19" xfId="0" applyFont="1" applyFill="1" applyBorder="1" applyAlignment="1">
      <alignment horizontal="center" vertical="center"/>
    </xf>
    <xf numFmtId="0" fontId="58" fillId="0" borderId="38" xfId="0" applyFont="1" applyFill="1" applyBorder="1" applyAlignment="1">
      <alignment horizontal="center" vertical="center"/>
    </xf>
    <xf numFmtId="0" fontId="58" fillId="0" borderId="40" xfId="0" applyFont="1" applyFill="1" applyBorder="1" applyAlignment="1">
      <alignment horizontal="center" vertical="center"/>
    </xf>
    <xf numFmtId="0" fontId="58" fillId="0" borderId="39" xfId="0" applyFont="1" applyFill="1" applyBorder="1" applyAlignment="1">
      <alignment horizontal="center" vertical="center"/>
    </xf>
    <xf numFmtId="0" fontId="58" fillId="0" borderId="36" xfId="0" applyFont="1" applyFill="1" applyBorder="1" applyAlignment="1">
      <alignment horizontal="center" vertical="center"/>
    </xf>
    <xf numFmtId="0" fontId="58" fillId="0" borderId="4" xfId="0" applyFont="1" applyFill="1" applyBorder="1" applyAlignment="1">
      <alignment horizontal="center" vertical="center"/>
    </xf>
    <xf numFmtId="0" fontId="58" fillId="0" borderId="7" xfId="0" applyFont="1" applyFill="1" applyBorder="1" applyAlignment="1">
      <alignment horizontal="center" vertical="center"/>
    </xf>
    <xf numFmtId="0" fontId="49" fillId="0" borderId="17" xfId="0" applyFont="1" applyBorder="1" applyAlignment="1">
      <alignment horizontal="center" vertical="center"/>
    </xf>
    <xf numFmtId="0" fontId="64" fillId="25" borderId="38" xfId="0" applyFont="1" applyFill="1" applyBorder="1" applyAlignment="1">
      <alignment horizontal="center" vertical="center"/>
    </xf>
    <xf numFmtId="0" fontId="64" fillId="25" borderId="40" xfId="0" applyFont="1" applyFill="1" applyBorder="1" applyAlignment="1">
      <alignment horizontal="center" vertical="center"/>
    </xf>
    <xf numFmtId="0" fontId="64" fillId="25" borderId="39" xfId="0" applyFont="1" applyFill="1" applyBorder="1" applyAlignment="1">
      <alignment horizontal="center" vertical="center"/>
    </xf>
    <xf numFmtId="0" fontId="64" fillId="25" borderId="36" xfId="0" applyFont="1" applyFill="1" applyBorder="1" applyAlignment="1">
      <alignment horizontal="center" vertical="center"/>
    </xf>
    <xf numFmtId="0" fontId="64" fillId="25" borderId="4" xfId="0" applyFont="1" applyFill="1" applyBorder="1" applyAlignment="1">
      <alignment horizontal="center" vertical="center"/>
    </xf>
    <xf numFmtId="0" fontId="64" fillId="25" borderId="7" xfId="0" applyFont="1" applyFill="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99" fillId="25" borderId="38" xfId="0" applyFont="1" applyFill="1" applyBorder="1" applyAlignment="1">
      <alignment horizontal="center" vertical="center"/>
    </xf>
    <xf numFmtId="0" fontId="99" fillId="25" borderId="40" xfId="0" applyFont="1" applyFill="1" applyBorder="1" applyAlignment="1">
      <alignment horizontal="center" vertical="center"/>
    </xf>
    <xf numFmtId="0" fontId="99" fillId="25" borderId="39" xfId="0" applyFont="1" applyFill="1" applyBorder="1" applyAlignment="1">
      <alignment horizontal="center" vertical="center"/>
    </xf>
    <xf numFmtId="0" fontId="99" fillId="25" borderId="6" xfId="0" applyFont="1" applyFill="1" applyBorder="1" applyAlignment="1">
      <alignment horizontal="center" vertical="center"/>
    </xf>
    <xf numFmtId="0" fontId="99" fillId="25" borderId="0" xfId="0" applyFont="1" applyFill="1" applyBorder="1" applyAlignment="1">
      <alignment horizontal="center" vertical="center"/>
    </xf>
    <xf numFmtId="0" fontId="99" fillId="25" borderId="37" xfId="0" applyFont="1" applyFill="1" applyBorder="1" applyAlignment="1">
      <alignment horizontal="center" vertical="center"/>
    </xf>
    <xf numFmtId="0" fontId="99" fillId="25" borderId="36" xfId="0" applyFont="1" applyFill="1" applyBorder="1" applyAlignment="1">
      <alignment horizontal="center" vertical="center"/>
    </xf>
    <xf numFmtId="0" fontId="99" fillId="25" borderId="4" xfId="0" applyFont="1" applyFill="1" applyBorder="1" applyAlignment="1">
      <alignment horizontal="center" vertical="center"/>
    </xf>
    <xf numFmtId="0" fontId="99" fillId="25" borderId="7" xfId="0" applyFont="1" applyFill="1" applyBorder="1" applyAlignment="1">
      <alignment horizontal="center" vertical="center"/>
    </xf>
    <xf numFmtId="0" fontId="75" fillId="0" borderId="2" xfId="0" applyFont="1" applyBorder="1" applyAlignment="1">
      <alignment horizontal="center" vertical="center"/>
    </xf>
    <xf numFmtId="0" fontId="75" fillId="0" borderId="21" xfId="0" applyFont="1" applyBorder="1" applyAlignment="1">
      <alignment horizontal="center" vertical="center"/>
    </xf>
    <xf numFmtId="0" fontId="75" fillId="0" borderId="3" xfId="0" applyFont="1" applyBorder="1" applyAlignment="1">
      <alignment horizontal="center" vertical="center"/>
    </xf>
    <xf numFmtId="0" fontId="57" fillId="0" borderId="6" xfId="0" applyFont="1" applyBorder="1" applyAlignment="1">
      <alignment horizontal="center" vertical="center"/>
    </xf>
    <xf numFmtId="0" fontId="57" fillId="0" borderId="0" xfId="0" applyFont="1" applyAlignment="1">
      <alignment horizontal="center" vertical="center"/>
    </xf>
    <xf numFmtId="0" fontId="101" fillId="0" borderId="43" xfId="0" applyFont="1" applyBorder="1" applyAlignment="1">
      <alignment horizontal="center" vertical="center"/>
    </xf>
    <xf numFmtId="0" fontId="101" fillId="0" borderId="40" xfId="0" applyFont="1" applyBorder="1" applyAlignment="1">
      <alignment horizontal="center" vertical="center"/>
    </xf>
    <xf numFmtId="0" fontId="101" fillId="0" borderId="45" xfId="0" applyFont="1" applyBorder="1" applyAlignment="1">
      <alignment horizontal="center" vertical="center"/>
    </xf>
    <xf numFmtId="0" fontId="101" fillId="0" borderId="6" xfId="0" applyFont="1" applyBorder="1" applyAlignment="1">
      <alignment horizontal="center" vertical="center"/>
    </xf>
    <xf numFmtId="0" fontId="101" fillId="0" borderId="0" xfId="0" applyFont="1" applyBorder="1" applyAlignment="1">
      <alignment horizontal="center" vertical="center"/>
    </xf>
    <xf numFmtId="0" fontId="101" fillId="0" borderId="37" xfId="0" applyFont="1" applyBorder="1" applyAlignment="1">
      <alignment horizontal="center" vertical="center"/>
    </xf>
    <xf numFmtId="0" fontId="101" fillId="0" borderId="36" xfId="0" applyFont="1" applyBorder="1" applyAlignment="1">
      <alignment horizontal="center" vertical="center"/>
    </xf>
    <xf numFmtId="0" fontId="101" fillId="0" borderId="4" xfId="0" applyFont="1" applyBorder="1" applyAlignment="1">
      <alignment horizontal="center" vertical="center"/>
    </xf>
    <xf numFmtId="0" fontId="101" fillId="0" borderId="7" xfId="0" applyFont="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Alignment="1">
      <alignment horizontal="center" vertical="center"/>
    </xf>
    <xf numFmtId="0" fontId="3" fillId="0" borderId="2"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xf>
    <xf numFmtId="0" fontId="49" fillId="0" borderId="18" xfId="0" applyFont="1" applyBorder="1" applyAlignment="1">
      <alignment horizontal="center" vertical="center"/>
    </xf>
    <xf numFmtId="0" fontId="49" fillId="0" borderId="34" xfId="0" applyFont="1" applyBorder="1" applyAlignment="1">
      <alignment horizontal="center" vertical="center"/>
    </xf>
    <xf numFmtId="0" fontId="49" fillId="0" borderId="19" xfId="0" applyFont="1" applyBorder="1" applyAlignment="1">
      <alignment horizontal="center" vertical="center"/>
    </xf>
    <xf numFmtId="0" fontId="100" fillId="0" borderId="38" xfId="0" applyFont="1" applyBorder="1" applyAlignment="1">
      <alignment horizontal="center" vertical="center"/>
    </xf>
    <xf numFmtId="0" fontId="100" fillId="0" borderId="40" xfId="0" applyFont="1" applyBorder="1" applyAlignment="1">
      <alignment horizontal="center" vertical="center"/>
    </xf>
    <xf numFmtId="0" fontId="100" fillId="0" borderId="39" xfId="0" applyFont="1" applyBorder="1" applyAlignment="1">
      <alignment horizontal="center" vertical="center"/>
    </xf>
    <xf numFmtId="0" fontId="72" fillId="25" borderId="18" xfId="0" applyFont="1" applyFill="1" applyBorder="1" applyAlignment="1">
      <alignment horizontal="center" vertical="center"/>
    </xf>
    <xf numFmtId="0" fontId="94" fillId="25" borderId="40" xfId="0" applyFont="1" applyFill="1" applyBorder="1" applyAlignment="1">
      <alignment horizontal="center" vertical="center"/>
    </xf>
    <xf numFmtId="0" fontId="94" fillId="25" borderId="39" xfId="0" applyFont="1" applyFill="1" applyBorder="1" applyAlignment="1">
      <alignment horizontal="center" vertical="center"/>
    </xf>
    <xf numFmtId="0" fontId="94" fillId="25" borderId="4" xfId="0" applyFont="1" applyFill="1" applyBorder="1" applyAlignment="1">
      <alignment horizontal="center" vertical="center"/>
    </xf>
    <xf numFmtId="0" fontId="94" fillId="25" borderId="7" xfId="0" applyFont="1" applyFill="1" applyBorder="1" applyAlignment="1">
      <alignment horizontal="center" vertical="center"/>
    </xf>
    <xf numFmtId="0" fontId="49" fillId="0" borderId="6" xfId="0" applyFont="1" applyBorder="1" applyAlignment="1">
      <alignment horizontal="center" vertical="center"/>
    </xf>
    <xf numFmtId="0" fontId="49" fillId="0" borderId="0" xfId="0" applyFont="1" applyAlignment="1">
      <alignment horizontal="center" vertical="center"/>
    </xf>
    <xf numFmtId="0" fontId="65" fillId="0" borderId="18" xfId="0" applyFont="1" applyBorder="1" applyAlignment="1">
      <alignment horizontal="center" vertical="center"/>
    </xf>
    <xf numFmtId="0" fontId="65" fillId="0" borderId="21" xfId="0" applyFont="1" applyBorder="1" applyAlignment="1">
      <alignment horizontal="center" vertical="center"/>
    </xf>
    <xf numFmtId="0" fontId="65" fillId="0" borderId="3" xfId="0" applyFont="1" applyBorder="1" applyAlignment="1">
      <alignment horizontal="center" vertical="center"/>
    </xf>
    <xf numFmtId="0" fontId="47" fillId="25" borderId="18" xfId="0" applyFont="1" applyFill="1" applyBorder="1" applyAlignment="1">
      <alignment horizontal="center" vertical="center"/>
    </xf>
    <xf numFmtId="0" fontId="47" fillId="25" borderId="34" xfId="0" applyFont="1" applyFill="1" applyBorder="1" applyAlignment="1">
      <alignment horizontal="center" vertical="center"/>
    </xf>
    <xf numFmtId="0" fontId="47" fillId="25" borderId="19" xfId="0" applyFont="1" applyFill="1" applyBorder="1" applyAlignment="1">
      <alignment horizontal="center" vertical="center"/>
    </xf>
    <xf numFmtId="0" fontId="6" fillId="0" borderId="0" xfId="0" applyFont="1" applyBorder="1" applyAlignment="1">
      <alignment horizontal="center" vertical="center"/>
    </xf>
    <xf numFmtId="0" fontId="2" fillId="0" borderId="17" xfId="0" applyFont="1" applyBorder="1" applyAlignment="1">
      <alignment horizontal="center" vertical="center"/>
    </xf>
    <xf numFmtId="0" fontId="93" fillId="27" borderId="6" xfId="0" applyFont="1" applyFill="1" applyBorder="1" applyAlignment="1">
      <alignment horizontal="center" vertical="center"/>
    </xf>
    <xf numFmtId="0" fontId="93" fillId="27" borderId="0" xfId="0" applyFont="1" applyFill="1" applyBorder="1" applyAlignment="1">
      <alignment horizontal="center" vertical="center"/>
    </xf>
    <xf numFmtId="0" fontId="105" fillId="25" borderId="45" xfId="0" applyFont="1" applyFill="1" applyBorder="1" applyAlignment="1">
      <alignment horizontal="center" vertical="center"/>
    </xf>
    <xf numFmtId="0" fontId="92" fillId="29" borderId="6" xfId="0" applyFont="1" applyFill="1" applyBorder="1" applyAlignment="1">
      <alignment horizontal="center" vertical="center"/>
    </xf>
    <xf numFmtId="0" fontId="92" fillId="29" borderId="0" xfId="0" applyFont="1" applyFill="1" applyBorder="1" applyAlignment="1">
      <alignment horizontal="center" vertical="center"/>
    </xf>
    <xf numFmtId="0" fontId="8" fillId="2" borderId="0" xfId="0" applyFont="1" applyFill="1" applyBorder="1" applyAlignment="1">
      <alignment horizontal="center" vertical="center"/>
    </xf>
  </cellXfs>
  <cellStyles count="2103">
    <cellStyle name="20% - Accent1 10" xfId="107"/>
    <cellStyle name="20% - Accent1 10 2" xfId="22"/>
    <cellStyle name="20% - Accent1 11" xfId="111"/>
    <cellStyle name="20% - Accent1 11 2" xfId="33"/>
    <cellStyle name="20% - Accent1 12" xfId="114"/>
    <cellStyle name="20% - Accent1 12 2" xfId="115"/>
    <cellStyle name="20% - Accent1 13" xfId="8"/>
    <cellStyle name="20% - Accent1 13 2" xfId="118"/>
    <cellStyle name="20% - Accent1 14" xfId="119"/>
    <cellStyle name="20% - Accent1 14 2" xfId="121"/>
    <cellStyle name="20% - Accent1 15" xfId="123"/>
    <cellStyle name="20% - Accent1 15 2" xfId="102"/>
    <cellStyle name="20% - Accent1 16" xfId="129"/>
    <cellStyle name="20% - Accent1 16 2" xfId="68"/>
    <cellStyle name="20% - Accent1 17" xfId="43"/>
    <cellStyle name="20% - Accent1 17 2" xfId="5"/>
    <cellStyle name="20% - Accent1 18" xfId="131"/>
    <cellStyle name="20% - Accent1 18 2" xfId="138"/>
    <cellStyle name="20% - Accent1 19" xfId="141"/>
    <cellStyle name="20% - Accent1 19 2" xfId="144"/>
    <cellStyle name="20% - Accent1 2" xfId="146"/>
    <cellStyle name="20% - Accent1 2 2" xfId="147"/>
    <cellStyle name="20% - Accent1 20" xfId="124"/>
    <cellStyle name="20% - Accent1 20 2" xfId="103"/>
    <cellStyle name="20% - Accent1 21" xfId="130"/>
    <cellStyle name="20% - Accent1 21 2" xfId="69"/>
    <cellStyle name="20% - Accent1 22" xfId="44"/>
    <cellStyle name="20% - Accent1 22 2" xfId="6"/>
    <cellStyle name="20% - Accent1 23" xfId="132"/>
    <cellStyle name="20% - Accent1 23 2" xfId="139"/>
    <cellStyle name="20% - Accent1 24" xfId="142"/>
    <cellStyle name="20% - Accent1 24 2" xfId="145"/>
    <cellStyle name="20% - Accent1 25" xfId="40"/>
    <cellStyle name="20% - Accent1 3" xfId="148"/>
    <cellStyle name="20% - Accent1 3 2" xfId="150"/>
    <cellStyle name="20% - Accent1 4" xfId="151"/>
    <cellStyle name="20% - Accent1 4 2" xfId="152"/>
    <cellStyle name="20% - Accent1 5" xfId="153"/>
    <cellStyle name="20% - Accent1 5 2" xfId="154"/>
    <cellStyle name="20% - Accent1 6" xfId="156"/>
    <cellStyle name="20% - Accent1 6 2" xfId="159"/>
    <cellStyle name="20% - Accent1 7" xfId="163"/>
    <cellStyle name="20% - Accent1 7 2" xfId="165"/>
    <cellStyle name="20% - Accent1 8" xfId="168"/>
    <cellStyle name="20% - Accent1 8 2" xfId="171"/>
    <cellStyle name="20% - Accent1 9" xfId="67"/>
    <cellStyle name="20% - Accent1 9 2" xfId="173"/>
    <cellStyle name="20% - Accent2 10" xfId="174"/>
    <cellStyle name="20% - Accent2 10 2" xfId="177"/>
    <cellStyle name="20% - Accent2 11" xfId="178"/>
    <cellStyle name="20% - Accent2 11 2" xfId="181"/>
    <cellStyle name="20% - Accent2 12" xfId="182"/>
    <cellStyle name="20% - Accent2 12 2" xfId="183"/>
    <cellStyle name="20% - Accent2 13" xfId="188"/>
    <cellStyle name="20% - Accent2 13 2" xfId="190"/>
    <cellStyle name="20% - Accent2 14" xfId="192"/>
    <cellStyle name="20% - Accent2 14 2" xfId="193"/>
    <cellStyle name="20% - Accent2 15" xfId="195"/>
    <cellStyle name="20% - Accent2 15 2" xfId="198"/>
    <cellStyle name="20% - Accent2 16" xfId="14"/>
    <cellStyle name="20% - Accent2 16 2" xfId="203"/>
    <cellStyle name="20% - Accent2 17" xfId="205"/>
    <cellStyle name="20% - Accent2 17 2" xfId="208"/>
    <cellStyle name="20% - Accent2 18" xfId="211"/>
    <cellStyle name="20% - Accent2 18 2" xfId="104"/>
    <cellStyle name="20% - Accent2 19" xfId="214"/>
    <cellStyle name="20% - Accent2 19 2" xfId="216"/>
    <cellStyle name="20% - Accent2 2" xfId="218"/>
    <cellStyle name="20% - Accent2 2 2" xfId="221"/>
    <cellStyle name="20% - Accent2 20" xfId="196"/>
    <cellStyle name="20% - Accent2 20 2" xfId="199"/>
    <cellStyle name="20% - Accent2 21" xfId="15"/>
    <cellStyle name="20% - Accent2 21 2" xfId="204"/>
    <cellStyle name="20% - Accent2 22" xfId="206"/>
    <cellStyle name="20% - Accent2 22 2" xfId="209"/>
    <cellStyle name="20% - Accent2 23" xfId="212"/>
    <cellStyle name="20% - Accent2 23 2" xfId="105"/>
    <cellStyle name="20% - Accent2 24" xfId="215"/>
    <cellStyle name="20% - Accent2 24 2" xfId="217"/>
    <cellStyle name="20% - Accent2 25" xfId="222"/>
    <cellStyle name="20% - Accent2 3" xfId="223"/>
    <cellStyle name="20% - Accent2 3 2" xfId="224"/>
    <cellStyle name="20% - Accent2 4" xfId="226"/>
    <cellStyle name="20% - Accent2 4 2" xfId="228"/>
    <cellStyle name="20% - Accent2 5" xfId="230"/>
    <cellStyle name="20% - Accent2 5 2" xfId="166"/>
    <cellStyle name="20% - Accent2 6" xfId="232"/>
    <cellStyle name="20% - Accent2 6 2" xfId="233"/>
    <cellStyle name="20% - Accent2 7" xfId="240"/>
    <cellStyle name="20% - Accent2 7 2" xfId="249"/>
    <cellStyle name="20% - Accent2 8" xfId="236"/>
    <cellStyle name="20% - Accent2 8 2" xfId="254"/>
    <cellStyle name="20% - Accent2 9" xfId="4"/>
    <cellStyle name="20% - Accent2 9 2" xfId="85"/>
    <cellStyle name="20% - Accent3 10" xfId="255"/>
    <cellStyle name="20% - Accent3 10 2" xfId="258"/>
    <cellStyle name="20% - Accent3 11" xfId="259"/>
    <cellStyle name="20% - Accent3 11 2" xfId="20"/>
    <cellStyle name="20% - Accent3 12" xfId="260"/>
    <cellStyle name="20% - Accent3 12 2" xfId="261"/>
    <cellStyle name="20% - Accent3 13" xfId="262"/>
    <cellStyle name="20% - Accent3 13 2" xfId="263"/>
    <cellStyle name="20% - Accent3 14" xfId="265"/>
    <cellStyle name="20% - Accent3 14 2" xfId="108"/>
    <cellStyle name="20% - Accent3 15" xfId="266"/>
    <cellStyle name="20% - Accent3 15 2" xfId="270"/>
    <cellStyle name="20% - Accent3 16" xfId="272"/>
    <cellStyle name="20% - Accent3 16 2" xfId="274"/>
    <cellStyle name="20% - Accent3 17" xfId="277"/>
    <cellStyle name="20% - Accent3 17 2" xfId="279"/>
    <cellStyle name="20% - Accent3 18" xfId="281"/>
    <cellStyle name="20% - Accent3 18 2" xfId="283"/>
    <cellStyle name="20% - Accent3 19" xfId="287"/>
    <cellStyle name="20% - Accent3 19 2" xfId="175"/>
    <cellStyle name="20% - Accent3 2" xfId="51"/>
    <cellStyle name="20% - Accent3 2 2" xfId="289"/>
    <cellStyle name="20% - Accent3 20" xfId="267"/>
    <cellStyle name="20% - Accent3 20 2" xfId="271"/>
    <cellStyle name="20% - Accent3 21" xfId="273"/>
    <cellStyle name="20% - Accent3 21 2" xfId="275"/>
    <cellStyle name="20% - Accent3 22" xfId="278"/>
    <cellStyle name="20% - Accent3 22 2" xfId="280"/>
    <cellStyle name="20% - Accent3 23" xfId="282"/>
    <cellStyle name="20% - Accent3 23 2" xfId="284"/>
    <cellStyle name="20% - Accent3 24" xfId="288"/>
    <cellStyle name="20% - Accent3 24 2" xfId="176"/>
    <cellStyle name="20% - Accent3 25" xfId="290"/>
    <cellStyle name="20% - Accent3 3" xfId="54"/>
    <cellStyle name="20% - Accent3 3 2" xfId="127"/>
    <cellStyle name="20% - Accent3 4" xfId="294"/>
    <cellStyle name="20% - Accent3 4 2" xfId="298"/>
    <cellStyle name="20% - Accent3 5" xfId="304"/>
    <cellStyle name="20% - Accent3 5 2" xfId="309"/>
    <cellStyle name="20% - Accent3 6" xfId="314"/>
    <cellStyle name="20% - Accent3 6 2" xfId="318"/>
    <cellStyle name="20% - Accent3 7" xfId="322"/>
    <cellStyle name="20% - Accent3 7 2" xfId="326"/>
    <cellStyle name="20% - Accent3 8" xfId="247"/>
    <cellStyle name="20% - Accent3 8 2" xfId="13"/>
    <cellStyle name="20% - Accent3 9" xfId="137"/>
    <cellStyle name="20% - Accent3 9 2" xfId="330"/>
    <cellStyle name="20% - Accent4 10" xfId="333"/>
    <cellStyle name="20% - Accent4 10 2" xfId="336"/>
    <cellStyle name="20% - Accent4 11" xfId="56"/>
    <cellStyle name="20% - Accent4 11 2" xfId="339"/>
    <cellStyle name="20% - Accent4 12" xfId="341"/>
    <cellStyle name="20% - Accent4 12 2" xfId="7"/>
    <cellStyle name="20% - Accent4 13" xfId="342"/>
    <cellStyle name="20% - Accent4 13 2" xfId="345"/>
    <cellStyle name="20% - Accent4 14" xfId="348"/>
    <cellStyle name="20% - Accent4 14 2" xfId="349"/>
    <cellStyle name="20% - Accent4 15" xfId="219"/>
    <cellStyle name="20% - Accent4 15 2" xfId="350"/>
    <cellStyle name="20% - Accent4 16" xfId="116"/>
    <cellStyle name="20% - Accent4 16 2" xfId="64"/>
    <cellStyle name="20% - Accent4 17" xfId="353"/>
    <cellStyle name="20% - Accent4 17 2" xfId="186"/>
    <cellStyle name="20% - Accent4 18" xfId="355"/>
    <cellStyle name="20% - Accent4 18 2" xfId="359"/>
    <cellStyle name="20% - Accent4 19" xfId="179"/>
    <cellStyle name="20% - Accent4 19 2" xfId="361"/>
    <cellStyle name="20% - Accent4 2" xfId="363"/>
    <cellStyle name="20% - Accent4 2 2" xfId="364"/>
    <cellStyle name="20% - Accent4 20" xfId="220"/>
    <cellStyle name="20% - Accent4 20 2" xfId="351"/>
    <cellStyle name="20% - Accent4 21" xfId="117"/>
    <cellStyle name="20% - Accent4 21 2" xfId="65"/>
    <cellStyle name="20% - Accent4 22" xfId="354"/>
    <cellStyle name="20% - Accent4 22 2" xfId="187"/>
    <cellStyle name="20% - Accent4 23" xfId="356"/>
    <cellStyle name="20% - Accent4 23 2" xfId="360"/>
    <cellStyle name="20% - Accent4 24" xfId="180"/>
    <cellStyle name="20% - Accent4 24 2" xfId="362"/>
    <cellStyle name="20% - Accent4 25" xfId="365"/>
    <cellStyle name="20% - Accent4 3" xfId="366"/>
    <cellStyle name="20% - Accent4 3 2" xfId="370"/>
    <cellStyle name="20% - Accent4 4" xfId="371"/>
    <cellStyle name="20% - Accent4 4 2" xfId="372"/>
    <cellStyle name="20% - Accent4 5" xfId="374"/>
    <cellStyle name="20% - Accent4 5 2" xfId="376"/>
    <cellStyle name="20% - Accent4 6" xfId="377"/>
    <cellStyle name="20% - Accent4 6 2" xfId="378"/>
    <cellStyle name="20% - Accent4 7" xfId="379"/>
    <cellStyle name="20% - Accent4 7 2" xfId="77"/>
    <cellStyle name="20% - Accent4 8" xfId="252"/>
    <cellStyle name="20% - Accent4 8 2" xfId="380"/>
    <cellStyle name="20% - Accent4 9" xfId="143"/>
    <cellStyle name="20% - Accent4 9 2" xfId="381"/>
    <cellStyle name="20% - Accent5 10" xfId="53"/>
    <cellStyle name="20% - Accent5 10 2" xfId="126"/>
    <cellStyle name="20% - Accent5 11" xfId="293"/>
    <cellStyle name="20% - Accent5 11 2" xfId="297"/>
    <cellStyle name="20% - Accent5 12" xfId="303"/>
    <cellStyle name="20% - Accent5 12 2" xfId="307"/>
    <cellStyle name="20% - Accent5 13" xfId="313"/>
    <cellStyle name="20% - Accent5 13 2" xfId="317"/>
    <cellStyle name="20% - Accent5 14" xfId="321"/>
    <cellStyle name="20% - Accent5 14 2" xfId="325"/>
    <cellStyle name="20% - Accent5 15" xfId="244"/>
    <cellStyle name="20% - Accent5 15 2" xfId="11"/>
    <cellStyle name="20% - Accent5 16" xfId="135"/>
    <cellStyle name="20% - Accent5 16 2" xfId="328"/>
    <cellStyle name="20% - Accent5 17" xfId="382"/>
    <cellStyle name="20% - Accent5 17 2" xfId="385"/>
    <cellStyle name="20% - Accent5 18" xfId="387"/>
    <cellStyle name="20% - Accent5 18 2" xfId="390"/>
    <cellStyle name="20% - Accent5 19" xfId="200"/>
    <cellStyle name="20% - Accent5 19 2" xfId="60"/>
    <cellStyle name="20% - Accent5 2" xfId="392"/>
    <cellStyle name="20% - Accent5 2 2" xfId="394"/>
    <cellStyle name="20% - Accent5 20" xfId="245"/>
    <cellStyle name="20% - Accent5 20 2" xfId="12"/>
    <cellStyle name="20% - Accent5 21" xfId="136"/>
    <cellStyle name="20% - Accent5 21 2" xfId="329"/>
    <cellStyle name="20% - Accent5 22" xfId="383"/>
    <cellStyle name="20% - Accent5 22 2" xfId="386"/>
    <cellStyle name="20% - Accent5 23" xfId="388"/>
    <cellStyle name="20% - Accent5 23 2" xfId="391"/>
    <cellStyle name="20% - Accent5 24" xfId="201"/>
    <cellStyle name="20% - Accent5 24 2" xfId="61"/>
    <cellStyle name="20% - Accent5 25" xfId="395"/>
    <cellStyle name="20% - Accent5 3" xfId="396"/>
    <cellStyle name="20% - Accent5 3 2" xfId="89"/>
    <cellStyle name="20% - Accent5 4" xfId="397"/>
    <cellStyle name="20% - Accent5 4 2" xfId="276"/>
    <cellStyle name="20% - Accent5 5" xfId="399"/>
    <cellStyle name="20% - Accent5 5 2" xfId="402"/>
    <cellStyle name="20% - Accent5 6" xfId="403"/>
    <cellStyle name="20% - Accent5 6 2" xfId="404"/>
    <cellStyle name="20% - Accent5 7" xfId="405"/>
    <cellStyle name="20% - Accent5 7 2" xfId="406"/>
    <cellStyle name="20% - Accent5 8" xfId="84"/>
    <cellStyle name="20% - Accent5 8 2" xfId="407"/>
    <cellStyle name="20% - Accent5 9" xfId="91"/>
    <cellStyle name="20% - Accent5 9 2" xfId="352"/>
    <cellStyle name="20% - Accent6 10" xfId="408"/>
    <cellStyle name="20% - Accent6 10 2" xfId="409"/>
    <cellStyle name="20% - Accent6 11" xfId="410"/>
    <cellStyle name="20% - Accent6 11 2" xfId="411"/>
    <cellStyle name="20% - Accent6 12" xfId="412"/>
    <cellStyle name="20% - Accent6 12 2" xfId="413"/>
    <cellStyle name="20% - Accent6 13" xfId="416"/>
    <cellStyle name="20% - Accent6 13 2" xfId="213"/>
    <cellStyle name="20% - Accent6 14" xfId="417"/>
    <cellStyle name="20% - Accent6 14 2" xfId="418"/>
    <cellStyle name="20% - Accent6 15" xfId="419"/>
    <cellStyle name="20% - Accent6 15 2" xfId="421"/>
    <cellStyle name="20% - Accent6 16" xfId="368"/>
    <cellStyle name="20% - Accent6 16 2" xfId="423"/>
    <cellStyle name="20% - Accent6 17" xfId="426"/>
    <cellStyle name="20% - Accent6 17 2" xfId="96"/>
    <cellStyle name="20% - Accent6 18" xfId="429"/>
    <cellStyle name="20% - Accent6 18 2" xfId="285"/>
    <cellStyle name="20% - Accent6 19" xfId="431"/>
    <cellStyle name="20% - Accent6 19 2" xfId="436"/>
    <cellStyle name="20% - Accent6 2" xfId="438"/>
    <cellStyle name="20% - Accent6 2 2" xfId="439"/>
    <cellStyle name="20% - Accent6 20" xfId="420"/>
    <cellStyle name="20% - Accent6 20 2" xfId="422"/>
    <cellStyle name="20% - Accent6 21" xfId="369"/>
    <cellStyle name="20% - Accent6 21 2" xfId="424"/>
    <cellStyle name="20% - Accent6 22" xfId="427"/>
    <cellStyle name="20% - Accent6 22 2" xfId="97"/>
    <cellStyle name="20% - Accent6 23" xfId="430"/>
    <cellStyle name="20% - Accent6 23 2" xfId="286"/>
    <cellStyle name="20% - Accent6 24" xfId="432"/>
    <cellStyle name="20% - Accent6 24 2" xfId="437"/>
    <cellStyle name="20% - Accent6 25" xfId="440"/>
    <cellStyle name="20% - Accent6 3" xfId="75"/>
    <cellStyle name="20% - Accent6 3 2" xfId="441"/>
    <cellStyle name="20% - Accent6 4" xfId="442"/>
    <cellStyle name="20% - Accent6 4 2" xfId="23"/>
    <cellStyle name="20% - Accent6 5" xfId="444"/>
    <cellStyle name="20% - Accent6 5 2" xfId="34"/>
    <cellStyle name="20% - Accent6 6" xfId="445"/>
    <cellStyle name="20% - Accent6 6 2" xfId="448"/>
    <cellStyle name="20% - Accent6 7" xfId="449"/>
    <cellStyle name="20% - Accent6 7 2" xfId="450"/>
    <cellStyle name="20% - Accent6 8" xfId="453"/>
    <cellStyle name="20% - Accent6 8 2" xfId="454"/>
    <cellStyle name="20% - Accent6 9" xfId="455"/>
    <cellStyle name="20% - Accent6 9 2" xfId="456"/>
    <cellStyle name="40% - Accent1 10" xfId="401"/>
    <cellStyle name="40% - Accent1 10 2" xfId="457"/>
    <cellStyle name="40% - Accent1 11" xfId="458"/>
    <cellStyle name="40% - Accent1 11 2" xfId="460"/>
    <cellStyle name="40% - Accent1 12" xfId="433"/>
    <cellStyle name="40% - Accent1 12 2" xfId="461"/>
    <cellStyle name="40% - Accent1 13" xfId="463"/>
    <cellStyle name="40% - Accent1 13 2" xfId="464"/>
    <cellStyle name="40% - Accent1 14" xfId="466"/>
    <cellStyle name="40% - Accent1 14 2" xfId="469"/>
    <cellStyle name="40% - Accent1 15" xfId="470"/>
    <cellStyle name="40% - Accent1 15 2" xfId="472"/>
    <cellStyle name="40% - Accent1 16" xfId="467"/>
    <cellStyle name="40% - Accent1 16 2" xfId="474"/>
    <cellStyle name="40% - Accent1 17" xfId="476"/>
    <cellStyle name="40% - Accent1 17 2" xfId="478"/>
    <cellStyle name="40% - Accent1 18" xfId="480"/>
    <cellStyle name="40% - Accent1 18 2" xfId="482"/>
    <cellStyle name="40% - Accent1 19" xfId="486"/>
    <cellStyle name="40% - Accent1 19 2" xfId="490"/>
    <cellStyle name="40% - Accent1 2" xfId="492"/>
    <cellStyle name="40% - Accent1 2 2" xfId="493"/>
    <cellStyle name="40% - Accent1 20" xfId="471"/>
    <cellStyle name="40% - Accent1 20 2" xfId="473"/>
    <cellStyle name="40% - Accent1 21" xfId="468"/>
    <cellStyle name="40% - Accent1 21 2" xfId="475"/>
    <cellStyle name="40% - Accent1 22" xfId="477"/>
    <cellStyle name="40% - Accent1 22 2" xfId="479"/>
    <cellStyle name="40% - Accent1 23" xfId="481"/>
    <cellStyle name="40% - Accent1 23 2" xfId="483"/>
    <cellStyle name="40% - Accent1 24" xfId="487"/>
    <cellStyle name="40% - Accent1 24 2" xfId="491"/>
    <cellStyle name="40% - Accent1 25" xfId="149"/>
    <cellStyle name="40% - Accent1 3" xfId="495"/>
    <cellStyle name="40% - Accent1 3 2" xfId="497"/>
    <cellStyle name="40% - Accent1 4" xfId="225"/>
    <cellStyle name="40% - Accent1 4 2" xfId="498"/>
    <cellStyle name="40% - Accent1 5" xfId="120"/>
    <cellStyle name="40% - Accent1 5 2" xfId="499"/>
    <cellStyle name="40% - Accent1 6" xfId="73"/>
    <cellStyle name="40% - Accent1 6 2" xfId="500"/>
    <cellStyle name="40% - Accent1 7" xfId="502"/>
    <cellStyle name="40% - Accent1 7 2" xfId="504"/>
    <cellStyle name="40% - Accent1 8" xfId="184"/>
    <cellStyle name="40% - Accent1 8 2" xfId="484"/>
    <cellStyle name="40% - Accent1 9" xfId="508"/>
    <cellStyle name="40% - Accent1 9 2" xfId="510"/>
    <cellStyle name="40% - Accent2 10" xfId="74"/>
    <cellStyle name="40% - Accent2 10 2" xfId="501"/>
    <cellStyle name="40% - Accent2 11" xfId="503"/>
    <cellStyle name="40% - Accent2 11 2" xfId="505"/>
    <cellStyle name="40% - Accent2 12" xfId="185"/>
    <cellStyle name="40% - Accent2 12 2" xfId="485"/>
    <cellStyle name="40% - Accent2 13" xfId="509"/>
    <cellStyle name="40% - Accent2 13 2" xfId="511"/>
    <cellStyle name="40% - Accent2 14" xfId="512"/>
    <cellStyle name="40% - Accent2 14 2" xfId="513"/>
    <cellStyle name="40% - Accent2 15" xfId="256"/>
    <cellStyle name="40% - Accent2 15 2" xfId="28"/>
    <cellStyle name="40% - Accent2 16" xfId="488"/>
    <cellStyle name="40% - Accent2 16 2" xfId="45"/>
    <cellStyle name="40% - Accent2 17" xfId="514"/>
    <cellStyle name="40% - Accent2 17 2" xfId="518"/>
    <cellStyle name="40% - Accent2 18" xfId="520"/>
    <cellStyle name="40% - Accent2 18 2" xfId="522"/>
    <cellStyle name="40% - Accent2 19" xfId="516"/>
    <cellStyle name="40% - Accent2 19 2" xfId="524"/>
    <cellStyle name="40% - Accent2 2" xfId="526"/>
    <cellStyle name="40% - Accent2 2 2" xfId="264"/>
    <cellStyle name="40% - Accent2 20" xfId="257"/>
    <cellStyle name="40% - Accent2 20 2" xfId="29"/>
    <cellStyle name="40% - Accent2 21" xfId="489"/>
    <cellStyle name="40% - Accent2 21 2" xfId="46"/>
    <cellStyle name="40% - Accent2 22" xfId="515"/>
    <cellStyle name="40% - Accent2 22 2" xfId="519"/>
    <cellStyle name="40% - Accent2 23" xfId="521"/>
    <cellStyle name="40% - Accent2 23 2" xfId="523"/>
    <cellStyle name="40% - Accent2 24" xfId="517"/>
    <cellStyle name="40% - Accent2 24 2" xfId="525"/>
    <cellStyle name="40% - Accent2 25" xfId="170"/>
    <cellStyle name="40% - Accent2 3" xfId="529"/>
    <cellStyle name="40% - Accent2 3 2" xfId="531"/>
    <cellStyle name="40% - Accent2 4" xfId="229"/>
    <cellStyle name="40% - Accent2 4 2" xfId="533"/>
    <cellStyle name="40% - Accent2 5" xfId="100"/>
    <cellStyle name="40% - Accent2 5 2" xfId="535"/>
    <cellStyle name="40% - Accent2 6" xfId="540"/>
    <cellStyle name="40% - Accent2 6 2" xfId="544"/>
    <cellStyle name="40% - Accent2 7" xfId="546"/>
    <cellStyle name="40% - Accent2 7 2" xfId="347"/>
    <cellStyle name="40% - Accent2 8" xfId="191"/>
    <cellStyle name="40% - Accent2 8 2" xfId="496"/>
    <cellStyle name="40% - Accent2 9" xfId="551"/>
    <cellStyle name="40% - Accent2 9 2" xfId="530"/>
    <cellStyle name="40% - Accent3 10" xfId="554"/>
    <cellStyle name="40% - Accent3 10 2" xfId="558"/>
    <cellStyle name="40% - Accent3 11" xfId="560"/>
    <cellStyle name="40% - Accent3 11 2" xfId="562"/>
    <cellStyle name="40% - Accent3 12" xfId="210"/>
    <cellStyle name="40% - Accent3 12 2" xfId="564"/>
    <cellStyle name="40% - Accent3 13" xfId="566"/>
    <cellStyle name="40% - Accent3 13 2" xfId="568"/>
    <cellStyle name="40% - Accent3 14" xfId="569"/>
    <cellStyle name="40% - Accent3 14 2" xfId="35"/>
    <cellStyle name="40% - Accent3 15" xfId="268"/>
    <cellStyle name="40% - Accent3 15 2" xfId="18"/>
    <cellStyle name="40% - Accent3 16" xfId="570"/>
    <cellStyle name="40% - Accent3 16 2" xfId="572"/>
    <cellStyle name="40% - Accent3 17" xfId="574"/>
    <cellStyle name="40% - Accent3 17 2" xfId="576"/>
    <cellStyle name="40% - Accent3 18" xfId="343"/>
    <cellStyle name="40% - Accent3 18 2" xfId="578"/>
    <cellStyle name="40% - Accent3 19" xfId="580"/>
    <cellStyle name="40% - Accent3 19 2" xfId="41"/>
    <cellStyle name="40% - Accent3 2" xfId="155"/>
    <cellStyle name="40% - Accent3 2 2" xfId="157"/>
    <cellStyle name="40% - Accent3 20" xfId="269"/>
    <cellStyle name="40% - Accent3 20 2" xfId="19"/>
    <cellStyle name="40% - Accent3 21" xfId="571"/>
    <cellStyle name="40% - Accent3 21 2" xfId="573"/>
    <cellStyle name="40% - Accent3 22" xfId="575"/>
    <cellStyle name="40% - Accent3 22 2" xfId="577"/>
    <cellStyle name="40% - Accent3 23" xfId="344"/>
    <cellStyle name="40% - Accent3 23 2" xfId="579"/>
    <cellStyle name="40% - Accent3 24" xfId="581"/>
    <cellStyle name="40% - Accent3 24 2" xfId="42"/>
    <cellStyle name="40% - Accent3 25" xfId="583"/>
    <cellStyle name="40% - Accent3 3" xfId="162"/>
    <cellStyle name="40% - Accent3 3 2" xfId="164"/>
    <cellStyle name="40% - Accent3 4" xfId="167"/>
    <cellStyle name="40% - Accent3 4 2" xfId="169"/>
    <cellStyle name="40% - Accent3 5" xfId="66"/>
    <cellStyle name="40% - Accent3 5 2" xfId="172"/>
    <cellStyle name="40% - Accent3 6" xfId="587"/>
    <cellStyle name="40% - Accent3 6 2" xfId="588"/>
    <cellStyle name="40% - Accent3 7" xfId="589"/>
    <cellStyle name="40% - Accent3 7 2" xfId="590"/>
    <cellStyle name="40% - Accent3 8" xfId="194"/>
    <cellStyle name="40% - Accent3 8 2" xfId="122"/>
    <cellStyle name="40% - Accent3 9" xfId="593"/>
    <cellStyle name="40% - Accent3 9 2" xfId="582"/>
    <cellStyle name="40% - Accent4 10" xfId="594"/>
    <cellStyle name="40% - Accent4 10 2" xfId="595"/>
    <cellStyle name="40% - Accent4 11" xfId="596"/>
    <cellStyle name="40% - Accent4 11 2" xfId="597"/>
    <cellStyle name="40% - Accent4 12" xfId="598"/>
    <cellStyle name="40% - Accent4 12 2" xfId="98"/>
    <cellStyle name="40% - Accent4 13" xfId="599"/>
    <cellStyle name="40% - Accent4 13 2" xfId="600"/>
    <cellStyle name="40% - Accent4 14" xfId="601"/>
    <cellStyle name="40% - Accent4 14 2" xfId="603"/>
    <cellStyle name="40% - Accent4 15" xfId="604"/>
    <cellStyle name="40% - Accent4 15 2" xfId="607"/>
    <cellStyle name="40% - Accent4 16" xfId="609"/>
    <cellStyle name="40% - Accent4 16 2" xfId="48"/>
    <cellStyle name="40% - Accent4 17" xfId="611"/>
    <cellStyle name="40% - Accent4 17 2" xfId="38"/>
    <cellStyle name="40% - Accent4 18" xfId="357"/>
    <cellStyle name="40% - Accent4 18 2" xfId="613"/>
    <cellStyle name="40% - Accent4 19" xfId="615"/>
    <cellStyle name="40% - Accent4 19 2" xfId="617"/>
    <cellStyle name="40% - Accent4 2" xfId="231"/>
    <cellStyle name="40% - Accent4 2 2" xfId="235"/>
    <cellStyle name="40% - Accent4 20" xfId="605"/>
    <cellStyle name="40% - Accent4 20 2" xfId="608"/>
    <cellStyle name="40% - Accent4 21" xfId="610"/>
    <cellStyle name="40% - Accent4 21 2" xfId="49"/>
    <cellStyle name="40% - Accent4 22" xfId="612"/>
    <cellStyle name="40% - Accent4 22 2" xfId="39"/>
    <cellStyle name="40% - Accent4 23" xfId="358"/>
    <cellStyle name="40% - Accent4 23 2" xfId="614"/>
    <cellStyle name="40% - Accent4 24" xfId="616"/>
    <cellStyle name="40% - Accent4 24 2" xfId="618"/>
    <cellStyle name="40% - Accent4 25" xfId="619"/>
    <cellStyle name="40% - Accent4 3" xfId="239"/>
    <cellStyle name="40% - Accent4 3 2" xfId="241"/>
    <cellStyle name="40% - Accent4 4" xfId="234"/>
    <cellStyle name="40% - Accent4 4 2" xfId="250"/>
    <cellStyle name="40% - Accent4 5" xfId="3"/>
    <cellStyle name="40% - Accent4 5 2" xfId="82"/>
    <cellStyle name="40% - Accent4 6" xfId="623"/>
    <cellStyle name="40% - Accent4 6 2" xfId="451"/>
    <cellStyle name="40% - Accent4 7" xfId="624"/>
    <cellStyle name="40% - Accent4 7 2" xfId="625"/>
    <cellStyle name="40% - Accent4 8" xfId="197"/>
    <cellStyle name="40% - Accent4 8 2" xfId="626"/>
    <cellStyle name="40% - Accent4 9" xfId="627"/>
    <cellStyle name="40% - Accent4 9 2" xfId="628"/>
    <cellStyle name="40% - Accent5 10" xfId="629"/>
    <cellStyle name="40% - Accent5 10 2" xfId="632"/>
    <cellStyle name="40% - Accent5 11" xfId="633"/>
    <cellStyle name="40% - Accent5 11 2" xfId="634"/>
    <cellStyle name="40% - Accent5 12" xfId="635"/>
    <cellStyle name="40% - Accent5 12 2" xfId="636"/>
    <cellStyle name="40% - Accent5 13" xfId="637"/>
    <cellStyle name="40% - Accent5 13 2" xfId="638"/>
    <cellStyle name="40% - Accent5 14" xfId="640"/>
    <cellStyle name="40% - Accent5 14 2" xfId="641"/>
    <cellStyle name="40% - Accent5 15" xfId="643"/>
    <cellStyle name="40% - Accent5 15 2" xfId="645"/>
    <cellStyle name="40% - Accent5 16" xfId="648"/>
    <cellStyle name="40% - Accent5 16 2" xfId="651"/>
    <cellStyle name="40% - Accent5 17" xfId="654"/>
    <cellStyle name="40% - Accent5 17 2" xfId="657"/>
    <cellStyle name="40% - Accent5 18" xfId="661"/>
    <cellStyle name="40% - Accent5 18 2" xfId="664"/>
    <cellStyle name="40% - Accent5 19" xfId="667"/>
    <cellStyle name="40% - Accent5 19 2" xfId="670"/>
    <cellStyle name="40% - Accent5 2" xfId="671"/>
    <cellStyle name="40% - Accent5 2 2" xfId="672"/>
    <cellStyle name="40% - Accent5 20" xfId="642"/>
    <cellStyle name="40% - Accent5 20 2" xfId="644"/>
    <cellStyle name="40% - Accent5 21" xfId="647"/>
    <cellStyle name="40% - Accent5 21 2" xfId="650"/>
    <cellStyle name="40% - Accent5 22" xfId="653"/>
    <cellStyle name="40% - Accent5 22 2" xfId="656"/>
    <cellStyle name="40% - Accent5 23" xfId="660"/>
    <cellStyle name="40% - Accent5 23 2" xfId="663"/>
    <cellStyle name="40% - Accent5 24" xfId="666"/>
    <cellStyle name="40% - Accent5 24 2" xfId="669"/>
    <cellStyle name="40% - Accent5 25" xfId="674"/>
    <cellStyle name="40% - Accent5 3" xfId="677"/>
    <cellStyle name="40% - Accent5 3 2" xfId="678"/>
    <cellStyle name="40% - Accent5 4" xfId="248"/>
    <cellStyle name="40% - Accent5 4 2" xfId="679"/>
    <cellStyle name="40% - Accent5 5" xfId="680"/>
    <cellStyle name="40% - Accent5 5 2" xfId="681"/>
    <cellStyle name="40% - Accent5 6" xfId="685"/>
    <cellStyle name="40% - Accent5 6 2" xfId="686"/>
    <cellStyle name="40% - Accent5 7" xfId="687"/>
    <cellStyle name="40% - Accent5 7 2" xfId="689"/>
    <cellStyle name="40% - Accent5 8" xfId="202"/>
    <cellStyle name="40% - Accent5 8 2" xfId="690"/>
    <cellStyle name="40% - Accent5 9" xfId="691"/>
    <cellStyle name="40% - Accent5 9 2" xfId="692"/>
    <cellStyle name="40% - Accent6 10" xfId="693"/>
    <cellStyle name="40% - Accent6 10 2" xfId="694"/>
    <cellStyle name="40% - Accent6 11" xfId="695"/>
    <cellStyle name="40% - Accent6 11 2" xfId="697"/>
    <cellStyle name="40% - Accent6 12" xfId="698"/>
    <cellStyle name="40% - Accent6 12 2" xfId="312"/>
    <cellStyle name="40% - Accent6 13" xfId="700"/>
    <cellStyle name="40% - Accent6 13 2" xfId="702"/>
    <cellStyle name="40% - Accent6 14" xfId="704"/>
    <cellStyle name="40% - Accent6 14 2" xfId="706"/>
    <cellStyle name="40% - Accent6 15" xfId="631"/>
    <cellStyle name="40% - Accent6 15 2" xfId="709"/>
    <cellStyle name="40% - Accent6 16" xfId="711"/>
    <cellStyle name="40% - Accent6 16 2" xfId="713"/>
    <cellStyle name="40% - Accent6 17" xfId="715"/>
    <cellStyle name="40% - Accent6 17 2" xfId="415"/>
    <cellStyle name="40% - Accent6 18" xfId="719"/>
    <cellStyle name="40% - Accent6 18 2" xfId="721"/>
    <cellStyle name="40% - Accent6 19" xfId="723"/>
    <cellStyle name="40% - Accent6 19 2" xfId="725"/>
    <cellStyle name="40% - Accent6 2" xfId="726"/>
    <cellStyle name="40% - Accent6 2 2" xfId="727"/>
    <cellStyle name="40% - Accent6 20" xfId="630"/>
    <cellStyle name="40% - Accent6 20 2" xfId="708"/>
    <cellStyle name="40% - Accent6 21" xfId="710"/>
    <cellStyle name="40% - Accent6 21 2" xfId="712"/>
    <cellStyle name="40% - Accent6 22" xfId="714"/>
    <cellStyle name="40% - Accent6 22 2" xfId="414"/>
    <cellStyle name="40% - Accent6 23" xfId="718"/>
    <cellStyle name="40% - Accent6 23 2" xfId="720"/>
    <cellStyle name="40% - Accent6 24" xfId="722"/>
    <cellStyle name="40% - Accent6 24 2" xfId="724"/>
    <cellStyle name="40% - Accent6 25" xfId="728"/>
    <cellStyle name="40% - Accent6 3" xfId="731"/>
    <cellStyle name="40% - Accent6 3 2" xfId="79"/>
    <cellStyle name="40% - Accent6 4" xfId="253"/>
    <cellStyle name="40% - Accent6 4 2" xfId="733"/>
    <cellStyle name="40% - Accent6 5" xfId="734"/>
    <cellStyle name="40% - Accent6 5 2" xfId="735"/>
    <cellStyle name="40% - Accent6 6" xfId="553"/>
    <cellStyle name="40% - Accent6 6 2" xfId="557"/>
    <cellStyle name="40% - Accent6 7" xfId="559"/>
    <cellStyle name="40% - Accent6 7 2" xfId="561"/>
    <cellStyle name="40% - Accent6 8" xfId="207"/>
    <cellStyle name="40% - Accent6 8 2" xfId="563"/>
    <cellStyle name="40% - Accent6 9" xfId="565"/>
    <cellStyle name="40% - Accent6 9 2" xfId="567"/>
    <cellStyle name="60% - Accent1 10" xfId="736"/>
    <cellStyle name="60% - Accent1 10 2" xfId="737"/>
    <cellStyle name="60% - Accent1 11" xfId="738"/>
    <cellStyle name="60% - Accent1 11 2" xfId="740"/>
    <cellStyle name="60% - Accent1 12" xfId="741"/>
    <cellStyle name="60% - Accent1 12 2" xfId="425"/>
    <cellStyle name="60% - Accent1 13" xfId="742"/>
    <cellStyle name="60% - Accent1 13 2" xfId="743"/>
    <cellStyle name="60% - Accent1 14" xfId="308"/>
    <cellStyle name="60% - Accent1 14 2" xfId="744"/>
    <cellStyle name="60% - Accent1 15" xfId="746"/>
    <cellStyle name="60% - Accent1 15 2" xfId="748"/>
    <cellStyle name="60% - Accent1 16" xfId="750"/>
    <cellStyle name="60% - Accent1 16 2" xfId="753"/>
    <cellStyle name="60% - Accent1 17" xfId="755"/>
    <cellStyle name="60% - Accent1 17 2" xfId="757"/>
    <cellStyle name="60% - Accent1 18" xfId="759"/>
    <cellStyle name="60% - Accent1 18 2" xfId="761"/>
    <cellStyle name="60% - Accent1 19" xfId="763"/>
    <cellStyle name="60% - Accent1 19 2" xfId="765"/>
    <cellStyle name="60% - Accent1 2" xfId="768"/>
    <cellStyle name="60% - Accent1 2 2" xfId="373"/>
    <cellStyle name="60% - Accent1 20" xfId="745"/>
    <cellStyle name="60% - Accent1 20 2" xfId="747"/>
    <cellStyle name="60% - Accent1 21" xfId="749"/>
    <cellStyle name="60% - Accent1 21 2" xfId="752"/>
    <cellStyle name="60% - Accent1 22" xfId="754"/>
    <cellStyle name="60% - Accent1 22 2" xfId="756"/>
    <cellStyle name="60% - Accent1 23" xfId="758"/>
    <cellStyle name="60% - Accent1 23 2" xfId="760"/>
    <cellStyle name="60% - Accent1 24" xfId="762"/>
    <cellStyle name="60% - Accent1 24 2" xfId="764"/>
    <cellStyle name="60% - Accent1 25" xfId="769"/>
    <cellStyle name="60% - Accent1 3" xfId="770"/>
    <cellStyle name="60% - Accent1 3 2" xfId="398"/>
    <cellStyle name="60% - Accent1 4" xfId="771"/>
    <cellStyle name="60% - Accent1 4 2" xfId="443"/>
    <cellStyle name="60% - Accent1 5" xfId="772"/>
    <cellStyle name="60% - Accent1 5 2" xfId="773"/>
    <cellStyle name="60% - Accent1 6" xfId="774"/>
    <cellStyle name="60% - Accent1 6 2" xfId="775"/>
    <cellStyle name="60% - Accent1 7" xfId="776"/>
    <cellStyle name="60% - Accent1 7 2" xfId="777"/>
    <cellStyle name="60% - Accent1 8" xfId="778"/>
    <cellStyle name="60% - Accent1 8 2" xfId="779"/>
    <cellStyle name="60% - Accent1 9" xfId="780"/>
    <cellStyle name="60% - Accent1 9 2" xfId="781"/>
    <cellStyle name="60% - Accent2 10" xfId="782"/>
    <cellStyle name="60% - Accent2 10 2" xfId="783"/>
    <cellStyle name="60% - Accent2 11" xfId="784"/>
    <cellStyle name="60% - Accent2 11 2" xfId="785"/>
    <cellStyle name="60% - Accent2 12" xfId="786"/>
    <cellStyle name="60% - Accent2 12 2" xfId="787"/>
    <cellStyle name="60% - Accent2 13" xfId="788"/>
    <cellStyle name="60% - Accent2 13 2" xfId="789"/>
    <cellStyle name="60% - Accent2 14" xfId="790"/>
    <cellStyle name="60% - Accent2 14 2" xfId="791"/>
    <cellStyle name="60% - Accent2 15" xfId="794"/>
    <cellStyle name="60% - Accent2 15 2" xfId="796"/>
    <cellStyle name="60% - Accent2 16" xfId="798"/>
    <cellStyle name="60% - Accent2 16 2" xfId="800"/>
    <cellStyle name="60% - Accent2 17" xfId="802"/>
    <cellStyle name="60% - Accent2 17 2" xfId="804"/>
    <cellStyle name="60% - Accent2 18" xfId="806"/>
    <cellStyle name="60% - Accent2 18 2" xfId="808"/>
    <cellStyle name="60% - Accent2 19" xfId="810"/>
    <cellStyle name="60% - Accent2 19 2" xfId="813"/>
    <cellStyle name="60% - Accent2 2" xfId="816"/>
    <cellStyle name="60% - Accent2 2 2" xfId="817"/>
    <cellStyle name="60% - Accent2 20" xfId="793"/>
    <cellStyle name="60% - Accent2 20 2" xfId="795"/>
    <cellStyle name="60% - Accent2 21" xfId="797"/>
    <cellStyle name="60% - Accent2 21 2" xfId="799"/>
    <cellStyle name="60% - Accent2 22" xfId="801"/>
    <cellStyle name="60% - Accent2 22 2" xfId="803"/>
    <cellStyle name="60% - Accent2 23" xfId="805"/>
    <cellStyle name="60% - Accent2 23 2" xfId="807"/>
    <cellStyle name="60% - Accent2 24" xfId="809"/>
    <cellStyle name="60% - Accent2 24 2" xfId="812"/>
    <cellStyle name="60% - Accent2 25" xfId="818"/>
    <cellStyle name="60% - Accent2 3" xfId="819"/>
    <cellStyle name="60% - Accent2 3 2" xfId="820"/>
    <cellStyle name="60% - Accent2 4" xfId="821"/>
    <cellStyle name="60% - Accent2 4 2" xfId="822"/>
    <cellStyle name="60% - Accent2 5" xfId="823"/>
    <cellStyle name="60% - Accent2 5 2" xfId="824"/>
    <cellStyle name="60% - Accent2 6" xfId="825"/>
    <cellStyle name="60% - Accent2 6 2" xfId="828"/>
    <cellStyle name="60% - Accent2 7" xfId="830"/>
    <cellStyle name="60% - Accent2 7 2" xfId="831"/>
    <cellStyle name="60% - Accent2 8" xfId="832"/>
    <cellStyle name="60% - Accent2 8 2" xfId="833"/>
    <cellStyle name="60% - Accent2 9" xfId="834"/>
    <cellStyle name="60% - Accent2 9 2" xfId="835"/>
    <cellStyle name="60% - Accent3 10" xfId="837"/>
    <cellStyle name="60% - Accent3 10 2" xfId="838"/>
    <cellStyle name="60% - Accent3 11" xfId="839"/>
    <cellStyle name="60% - Accent3 11 2" xfId="840"/>
    <cellStyle name="60% - Accent3 12" xfId="842"/>
    <cellStyle name="60% - Accent3 12 2" xfId="843"/>
    <cellStyle name="60% - Accent3 13" xfId="844"/>
    <cellStyle name="60% - Accent3 13 2" xfId="845"/>
    <cellStyle name="60% - Accent3 14" xfId="21"/>
    <cellStyle name="60% - Accent3 14 2" xfId="846"/>
    <cellStyle name="60% - Accent3 15" xfId="850"/>
    <cellStyle name="60% - Accent3 15 2" xfId="852"/>
    <cellStyle name="60% - Accent3 16" xfId="854"/>
    <cellStyle name="60% - Accent3 16 2" xfId="857"/>
    <cellStyle name="60% - Accent3 17" xfId="859"/>
    <cellStyle name="60% - Accent3 17 2" xfId="861"/>
    <cellStyle name="60% - Accent3 18" xfId="863"/>
    <cellStyle name="60% - Accent3 18 2" xfId="865"/>
    <cellStyle name="60% - Accent3 19" xfId="867"/>
    <cellStyle name="60% - Accent3 19 2" xfId="869"/>
    <cellStyle name="60% - Accent3 2" xfId="872"/>
    <cellStyle name="60% - Accent3 2 2" xfId="873"/>
    <cellStyle name="60% - Accent3 20" xfId="849"/>
    <cellStyle name="60% - Accent3 20 2" xfId="851"/>
    <cellStyle name="60% - Accent3 21" xfId="853"/>
    <cellStyle name="60% - Accent3 21 2" xfId="856"/>
    <cellStyle name="60% - Accent3 22" xfId="858"/>
    <cellStyle name="60% - Accent3 22 2" xfId="860"/>
    <cellStyle name="60% - Accent3 23" xfId="862"/>
    <cellStyle name="60% - Accent3 23 2" xfId="864"/>
    <cellStyle name="60% - Accent3 24" xfId="866"/>
    <cellStyle name="60% - Accent3 24 2" xfId="868"/>
    <cellStyle name="60% - Accent3 25" xfId="874"/>
    <cellStyle name="60% - Accent3 3" xfId="875"/>
    <cellStyle name="60% - Accent3 3 2" xfId="876"/>
    <cellStyle name="60% - Accent3 4" xfId="877"/>
    <cellStyle name="60% - Accent3 4 2" xfId="878"/>
    <cellStyle name="60% - Accent3 5" xfId="879"/>
    <cellStyle name="60% - Accent3 5 2" xfId="880"/>
    <cellStyle name="60% - Accent3 6" xfId="881"/>
    <cellStyle name="60% - Accent3 6 2" xfId="883"/>
    <cellStyle name="60% - Accent3 7" xfId="885"/>
    <cellStyle name="60% - Accent3 7 2" xfId="886"/>
    <cellStyle name="60% - Accent3 8" xfId="887"/>
    <cellStyle name="60% - Accent3 8 2" xfId="888"/>
    <cellStyle name="60% - Accent3 9" xfId="889"/>
    <cellStyle name="60% - Accent3 9 2" xfId="890"/>
    <cellStyle name="60% - Accent4 10" xfId="891"/>
    <cellStyle name="60% - Accent4 10 2" xfId="892"/>
    <cellStyle name="60% - Accent4 11" xfId="893"/>
    <cellStyle name="60% - Accent4 11 2" xfId="894"/>
    <cellStyle name="60% - Accent4 12" xfId="898"/>
    <cellStyle name="60% - Accent4 12 2" xfId="899"/>
    <cellStyle name="60% - Accent4 13" xfId="900"/>
    <cellStyle name="60% - Accent4 13 2" xfId="841"/>
    <cellStyle name="60% - Accent4 14" xfId="101"/>
    <cellStyle name="60% - Accent4 14 2" xfId="901"/>
    <cellStyle name="60% - Accent4 15" xfId="904"/>
    <cellStyle name="60% - Accent4 15 2" xfId="907"/>
    <cellStyle name="60% - Accent4 16" xfId="910"/>
    <cellStyle name="60% - Accent4 16 2" xfId="913"/>
    <cellStyle name="60% - Accent4 17" xfId="916"/>
    <cellStyle name="60% - Accent4 17 2" xfId="919"/>
    <cellStyle name="60% - Accent4 18" xfId="922"/>
    <cellStyle name="60% - Accent4 18 2" xfId="897"/>
    <cellStyle name="60% - Accent4 19" xfId="925"/>
    <cellStyle name="60% - Accent4 19 2" xfId="928"/>
    <cellStyle name="60% - Accent4 2" xfId="903"/>
    <cellStyle name="60% - Accent4 2 2" xfId="906"/>
    <cellStyle name="60% - Accent4 20" xfId="902"/>
    <cellStyle name="60% - Accent4 20 2" xfId="905"/>
    <cellStyle name="60% - Accent4 21" xfId="909"/>
    <cellStyle name="60% - Accent4 21 2" xfId="912"/>
    <cellStyle name="60% - Accent4 22" xfId="915"/>
    <cellStyle name="60% - Accent4 22 2" xfId="918"/>
    <cellStyle name="60% - Accent4 23" xfId="921"/>
    <cellStyle name="60% - Accent4 23 2" xfId="896"/>
    <cellStyle name="60% - Accent4 24" xfId="924"/>
    <cellStyle name="60% - Accent4 24 2" xfId="927"/>
    <cellStyle name="60% - Accent4 25" xfId="931"/>
    <cellStyle name="60% - Accent4 3" xfId="908"/>
    <cellStyle name="60% - Accent4 3 2" xfId="911"/>
    <cellStyle name="60% - Accent4 4" xfId="914"/>
    <cellStyle name="60% - Accent4 4 2" xfId="917"/>
    <cellStyle name="60% - Accent4 5" xfId="920"/>
    <cellStyle name="60% - Accent4 5 2" xfId="895"/>
    <cellStyle name="60% - Accent4 6" xfId="923"/>
    <cellStyle name="60% - Accent4 6 2" xfId="926"/>
    <cellStyle name="60% - Accent4 7" xfId="930"/>
    <cellStyle name="60% - Accent4 7 2" xfId="932"/>
    <cellStyle name="60% - Accent4 8" xfId="933"/>
    <cellStyle name="60% - Accent4 8 2" xfId="934"/>
    <cellStyle name="60% - Accent4 9" xfId="935"/>
    <cellStyle name="60% - Accent4 9 2" xfId="936"/>
    <cellStyle name="60% - Accent5 10" xfId="937"/>
    <cellStyle name="60% - Accent5 10 2" xfId="400"/>
    <cellStyle name="60% - Accent5 11" xfId="938"/>
    <cellStyle name="60% - Accent5 11 2" xfId="939"/>
    <cellStyle name="60% - Accent5 12" xfId="940"/>
    <cellStyle name="60% - Accent5 12 2" xfId="941"/>
    <cellStyle name="60% - Accent5 13" xfId="81"/>
    <cellStyle name="60% - Accent5 13 2" xfId="942"/>
    <cellStyle name="60% - Accent5 14" xfId="944"/>
    <cellStyle name="60% - Accent5 14 2" xfId="946"/>
    <cellStyle name="60% - Accent5 15" xfId="949"/>
    <cellStyle name="60% - Accent5 15 2" xfId="72"/>
    <cellStyle name="60% - Accent5 16" xfId="952"/>
    <cellStyle name="60% - Accent5 16 2" xfId="539"/>
    <cellStyle name="60% - Accent5 17" xfId="955"/>
    <cellStyle name="60% - Accent5 17 2" xfId="586"/>
    <cellStyle name="60% - Accent5 18" xfId="958"/>
    <cellStyle name="60% - Accent5 18 2" xfId="622"/>
    <cellStyle name="60% - Accent5 19" xfId="962"/>
    <cellStyle name="60% - Accent5 19 2" xfId="684"/>
    <cellStyle name="60% - Accent5 2" xfId="963"/>
    <cellStyle name="60% - Accent5 2 2" xfId="964"/>
    <cellStyle name="60% - Accent5 20" xfId="948"/>
    <cellStyle name="60% - Accent5 20 2" xfId="71"/>
    <cellStyle name="60% - Accent5 21" xfId="951"/>
    <cellStyle name="60% - Accent5 21 2" xfId="538"/>
    <cellStyle name="60% - Accent5 22" xfId="954"/>
    <cellStyle name="60% - Accent5 22 2" xfId="585"/>
    <cellStyle name="60% - Accent5 23" xfId="957"/>
    <cellStyle name="60% - Accent5 23 2" xfId="621"/>
    <cellStyle name="60% - Accent5 24" xfId="961"/>
    <cellStyle name="60% - Accent5 24 2" xfId="683"/>
    <cellStyle name="60% - Accent5 25" xfId="967"/>
    <cellStyle name="60% - Accent5 3" xfId="968"/>
    <cellStyle name="60% - Accent5 3 2" xfId="969"/>
    <cellStyle name="60% - Accent5 4" xfId="970"/>
    <cellStyle name="60% - Accent5 4 2" xfId="971"/>
    <cellStyle name="60% - Accent5 5" xfId="972"/>
    <cellStyle name="60% - Accent5 5 2" xfId="976"/>
    <cellStyle name="60% - Accent5 6" xfId="977"/>
    <cellStyle name="60% - Accent5 6 2" xfId="978"/>
    <cellStyle name="60% - Accent5 7" xfId="980"/>
    <cellStyle name="60% - Accent5 7 2" xfId="981"/>
    <cellStyle name="60% - Accent5 8" xfId="982"/>
    <cellStyle name="60% - Accent5 8 2" xfId="983"/>
    <cellStyle name="60% - Accent5 9" xfId="984"/>
    <cellStyle name="60% - Accent5 9 2" xfId="985"/>
    <cellStyle name="60% - Accent6 10" xfId="986"/>
    <cellStyle name="60% - Accent6 10 2" xfId="987"/>
    <cellStyle name="60% - Accent6 11" xfId="988"/>
    <cellStyle name="60% - Accent6 11 2" xfId="989"/>
    <cellStyle name="60% - Accent6 12" xfId="990"/>
    <cellStyle name="60% - Accent6 12 2" xfId="991"/>
    <cellStyle name="60% - Accent6 13" xfId="992"/>
    <cellStyle name="60% - Accent6 13 2" xfId="993"/>
    <cellStyle name="60% - Accent6 14" xfId="375"/>
    <cellStyle name="60% - Accent6 14 2" xfId="994"/>
    <cellStyle name="60% - Accent6 15" xfId="996"/>
    <cellStyle name="60% - Accent6 15 2" xfId="998"/>
    <cellStyle name="60% - Accent6 16" xfId="1000"/>
    <cellStyle name="60% - Accent6 16 2" xfId="1002"/>
    <cellStyle name="60% - Accent6 17" xfId="1004"/>
    <cellStyle name="60% - Accent6 17 2" xfId="1006"/>
    <cellStyle name="60% - Accent6 18" xfId="1008"/>
    <cellStyle name="60% - Accent6 18 2" xfId="1010"/>
    <cellStyle name="60% - Accent6 19" xfId="1014"/>
    <cellStyle name="60% - Accent6 19 2" xfId="1017"/>
    <cellStyle name="60% - Accent6 2" xfId="1018"/>
    <cellStyle name="60% - Accent6 2 2" xfId="1019"/>
    <cellStyle name="60% - Accent6 20" xfId="995"/>
    <cellStyle name="60% - Accent6 20 2" xfId="997"/>
    <cellStyle name="60% - Accent6 21" xfId="999"/>
    <cellStyle name="60% - Accent6 21 2" xfId="1001"/>
    <cellStyle name="60% - Accent6 22" xfId="1003"/>
    <cellStyle name="60% - Accent6 22 2" xfId="1005"/>
    <cellStyle name="60% - Accent6 23" xfId="1007"/>
    <cellStyle name="60% - Accent6 23 2" xfId="1009"/>
    <cellStyle name="60% - Accent6 24" xfId="1013"/>
    <cellStyle name="60% - Accent6 24 2" xfId="1016"/>
    <cellStyle name="60% - Accent6 25" xfId="1021"/>
    <cellStyle name="60% - Accent6 3" xfId="1022"/>
    <cellStyle name="60% - Accent6 3 2" xfId="1023"/>
    <cellStyle name="60% - Accent6 4" xfId="1024"/>
    <cellStyle name="60% - Accent6 4 2" xfId="1026"/>
    <cellStyle name="60% - Accent6 5" xfId="1027"/>
    <cellStyle name="60% - Accent6 5 2" xfId="1028"/>
    <cellStyle name="60% - Accent6 6" xfId="1029"/>
    <cellStyle name="60% - Accent6 6 2" xfId="1032"/>
    <cellStyle name="60% - Accent6 7" xfId="1034"/>
    <cellStyle name="60% - Accent6 7 2" xfId="1036"/>
    <cellStyle name="60% - Accent6 8" xfId="1037"/>
    <cellStyle name="60% - Accent6 8 2" xfId="1039"/>
    <cellStyle name="60% - Accent6 9" xfId="1040"/>
    <cellStyle name="60% - Accent6 9 2" xfId="1042"/>
    <cellStyle name="Accent1 10" xfId="1043"/>
    <cellStyle name="Accent1 10 2" xfId="792"/>
    <cellStyle name="Accent1 11" xfId="1044"/>
    <cellStyle name="Accent1 11 2" xfId="1045"/>
    <cellStyle name="Accent1 12" xfId="1046"/>
    <cellStyle name="Accent1 12 2" xfId="1047"/>
    <cellStyle name="Accent1 13" xfId="1048"/>
    <cellStyle name="Accent1 13 2" xfId="1049"/>
    <cellStyle name="Accent1 14" xfId="1052"/>
    <cellStyle name="Accent1 14 2" xfId="1053"/>
    <cellStyle name="Accent1 15" xfId="1057"/>
    <cellStyle name="Accent1 15 2" xfId="848"/>
    <cellStyle name="Accent1 16" xfId="1059"/>
    <cellStyle name="Accent1 16 2" xfId="1061"/>
    <cellStyle name="Accent1 17" xfId="87"/>
    <cellStyle name="Accent1 17 2" xfId="767"/>
    <cellStyle name="Accent1 18" xfId="93"/>
    <cellStyle name="Accent1 18 2" xfId="815"/>
    <cellStyle name="Accent1 19" xfId="58"/>
    <cellStyle name="Accent1 19 2" xfId="871"/>
    <cellStyle name="Accent1 2" xfId="1063"/>
    <cellStyle name="Accent1 2 2" xfId="1064"/>
    <cellStyle name="Accent1 20" xfId="1056"/>
    <cellStyle name="Accent1 20 2" xfId="847"/>
    <cellStyle name="Accent1 21" xfId="1058"/>
    <cellStyle name="Accent1 21 2" xfId="1060"/>
    <cellStyle name="Accent1 22" xfId="86"/>
    <cellStyle name="Accent1 22 2" xfId="766"/>
    <cellStyle name="Accent1 23" xfId="92"/>
    <cellStyle name="Accent1 23 2" xfId="814"/>
    <cellStyle name="Accent1 24" xfId="57"/>
    <cellStyle name="Accent1 24 2" xfId="870"/>
    <cellStyle name="Accent1 25" xfId="26"/>
    <cellStyle name="Accent1 3" xfId="1065"/>
    <cellStyle name="Accent1 3 2" xfId="1066"/>
    <cellStyle name="Accent1 4" xfId="1067"/>
    <cellStyle name="Accent1 4 2" xfId="1068"/>
    <cellStyle name="Accent1 5" xfId="1069"/>
    <cellStyle name="Accent1 5 2" xfId="1070"/>
    <cellStyle name="Accent1 6" xfId="1071"/>
    <cellStyle name="Accent1 6 2" xfId="1072"/>
    <cellStyle name="Accent1 7" xfId="1073"/>
    <cellStyle name="Accent1 7 2" xfId="1074"/>
    <cellStyle name="Accent1 8" xfId="1075"/>
    <cellStyle name="Accent1 8 2" xfId="1076"/>
    <cellStyle name="Accent1 9" xfId="327"/>
    <cellStyle name="Accent1 9 2" xfId="1078"/>
    <cellStyle name="Accent2 10" xfId="1079"/>
    <cellStyle name="Accent2 10 2" xfId="80"/>
    <cellStyle name="Accent2 11" xfId="1080"/>
    <cellStyle name="Accent2 11 2" xfId="1081"/>
    <cellStyle name="Accent2 12" xfId="1082"/>
    <cellStyle name="Accent2 12 2" xfId="462"/>
    <cellStyle name="Accent2 13" xfId="1083"/>
    <cellStyle name="Accent2 13 2" xfId="1084"/>
    <cellStyle name="Accent2 14" xfId="1087"/>
    <cellStyle name="Accent2 14 2" xfId="1088"/>
    <cellStyle name="Accent2 15" xfId="1090"/>
    <cellStyle name="Accent2 15 2" xfId="1092"/>
    <cellStyle name="Accent2 16" xfId="1094"/>
    <cellStyle name="Accent2 16 2" xfId="1096"/>
    <cellStyle name="Accent2 17" xfId="1031"/>
    <cellStyle name="Accent2 17 2" xfId="507"/>
    <cellStyle name="Accent2 18" xfId="1098"/>
    <cellStyle name="Accent2 18 2" xfId="550"/>
    <cellStyle name="Accent2 19" xfId="1100"/>
    <cellStyle name="Accent2 19 2" xfId="592"/>
    <cellStyle name="Accent2 2" xfId="1012"/>
    <cellStyle name="Accent2 2 2" xfId="1015"/>
    <cellStyle name="Accent2 20" xfId="1089"/>
    <cellStyle name="Accent2 20 2" xfId="1091"/>
    <cellStyle name="Accent2 21" xfId="1093"/>
    <cellStyle name="Accent2 21 2" xfId="1095"/>
    <cellStyle name="Accent2 22" xfId="1030"/>
    <cellStyle name="Accent2 22 2" xfId="506"/>
    <cellStyle name="Accent2 23" xfId="1097"/>
    <cellStyle name="Accent2 23 2" xfId="549"/>
    <cellStyle name="Accent2 24" xfId="1099"/>
    <cellStyle name="Accent2 24 2" xfId="591"/>
    <cellStyle name="Accent2 25" xfId="1101"/>
    <cellStyle name="Accent2 3" xfId="1020"/>
    <cellStyle name="Accent2 3 2" xfId="1102"/>
    <cellStyle name="Accent2 4" xfId="1103"/>
    <cellStyle name="Accent2 4 2" xfId="1104"/>
    <cellStyle name="Accent2 5" xfId="1105"/>
    <cellStyle name="Accent2 5 2" xfId="1106"/>
    <cellStyle name="Accent2 6" xfId="1107"/>
    <cellStyle name="Accent2 6 2" xfId="1108"/>
    <cellStyle name="Accent2 7" xfId="1109"/>
    <cellStyle name="Accent2 7 2" xfId="1110"/>
    <cellStyle name="Accent2 8" xfId="1111"/>
    <cellStyle name="Accent2 8 2" xfId="1113"/>
    <cellStyle name="Accent2 9" xfId="384"/>
    <cellStyle name="Accent2 9 2" xfId="1115"/>
    <cellStyle name="Accent3 10" xfId="1116"/>
    <cellStyle name="Accent3 10 2" xfId="1117"/>
    <cellStyle name="Accent3 11" xfId="1118"/>
    <cellStyle name="Accent3 11 2" xfId="1119"/>
    <cellStyle name="Accent3 12" xfId="1120"/>
    <cellStyle name="Accent3 12 2" xfId="1121"/>
    <cellStyle name="Accent3 13" xfId="1122"/>
    <cellStyle name="Accent3 13 2" xfId="1123"/>
    <cellStyle name="Accent3 14" xfId="1126"/>
    <cellStyle name="Accent3 14 2" xfId="1127"/>
    <cellStyle name="Accent3 15" xfId="1129"/>
    <cellStyle name="Accent3 15 2" xfId="1131"/>
    <cellStyle name="Accent3 16" xfId="1133"/>
    <cellStyle name="Accent3 16 2" xfId="1135"/>
    <cellStyle name="Accent3 17" xfId="1137"/>
    <cellStyle name="Accent3 17 2" xfId="1139"/>
    <cellStyle name="Accent3 18" xfId="556"/>
    <cellStyle name="Accent3 18 2" xfId="1141"/>
    <cellStyle name="Accent3 19" xfId="1143"/>
    <cellStyle name="Accent3 19 2" xfId="110"/>
    <cellStyle name="Accent3 2" xfId="1145"/>
    <cellStyle name="Accent3 2 2" xfId="1146"/>
    <cellStyle name="Accent3 20" xfId="1128"/>
    <cellStyle name="Accent3 20 2" xfId="1130"/>
    <cellStyle name="Accent3 21" xfId="1132"/>
    <cellStyle name="Accent3 21 2" xfId="1134"/>
    <cellStyle name="Accent3 22" xfId="1136"/>
    <cellStyle name="Accent3 22 2" xfId="1138"/>
    <cellStyle name="Accent3 23" xfId="555"/>
    <cellStyle name="Accent3 23 2" xfId="1140"/>
    <cellStyle name="Accent3 24" xfId="1142"/>
    <cellStyle name="Accent3 24 2" xfId="109"/>
    <cellStyle name="Accent3 25" xfId="1147"/>
    <cellStyle name="Accent3 3" xfId="1148"/>
    <cellStyle name="Accent3 3 2" xfId="1149"/>
    <cellStyle name="Accent3 4" xfId="2"/>
    <cellStyle name="Accent3 4 2" xfId="1150"/>
    <cellStyle name="Accent3 5" xfId="1151"/>
    <cellStyle name="Accent3 5 2" xfId="90"/>
    <cellStyle name="Accent3 6" xfId="1152"/>
    <cellStyle name="Accent3 6 2" xfId="1153"/>
    <cellStyle name="Accent3 7" xfId="1154"/>
    <cellStyle name="Accent3 7 2" xfId="465"/>
    <cellStyle name="Accent3 8" xfId="1155"/>
    <cellStyle name="Accent3 8 2" xfId="1156"/>
    <cellStyle name="Accent3 9" xfId="389"/>
    <cellStyle name="Accent3 9 2" xfId="1157"/>
    <cellStyle name="Accent4 10" xfId="1158"/>
    <cellStyle name="Accent4 10 2" xfId="1159"/>
    <cellStyle name="Accent4 11" xfId="1160"/>
    <cellStyle name="Accent4 11 2" xfId="32"/>
    <cellStyle name="Accent4 12" xfId="1161"/>
    <cellStyle name="Accent4 12 2" xfId="1162"/>
    <cellStyle name="Accent4 13" xfId="1163"/>
    <cellStyle name="Accent4 13 2" xfId="1164"/>
    <cellStyle name="Accent4 14" xfId="1167"/>
    <cellStyle name="Accent4 14 2" xfId="1168"/>
    <cellStyle name="Accent4 15" xfId="1170"/>
    <cellStyle name="Accent4 15 2" xfId="1172"/>
    <cellStyle name="Accent4 16" xfId="1174"/>
    <cellStyle name="Accent4 16 2" xfId="1178"/>
    <cellStyle name="Accent4 17" xfId="1180"/>
    <cellStyle name="Accent4 17 2" xfId="1182"/>
    <cellStyle name="Accent4 18" xfId="17"/>
    <cellStyle name="Accent4 18 2" xfId="1184"/>
    <cellStyle name="Accent4 19" xfId="447"/>
    <cellStyle name="Accent4 19 2" xfId="1186"/>
    <cellStyle name="Accent4 2" xfId="1188"/>
    <cellStyle name="Accent4 2 2" xfId="639"/>
    <cellStyle name="Accent4 20" xfId="1169"/>
    <cellStyle name="Accent4 20 2" xfId="1171"/>
    <cellStyle name="Accent4 21" xfId="1173"/>
    <cellStyle name="Accent4 21 2" xfId="1177"/>
    <cellStyle name="Accent4 22" xfId="1179"/>
    <cellStyle name="Accent4 22 2" xfId="1181"/>
    <cellStyle name="Accent4 23" xfId="16"/>
    <cellStyle name="Accent4 23 2" xfId="1183"/>
    <cellStyle name="Accent4 24" xfId="446"/>
    <cellStyle name="Accent4 24 2" xfId="1185"/>
    <cellStyle name="Accent4 25" xfId="1189"/>
    <cellStyle name="Accent4 3" xfId="1190"/>
    <cellStyle name="Accent4 3 2" xfId="1191"/>
    <cellStyle name="Accent4 4" xfId="1192"/>
    <cellStyle name="Accent4 4 2" xfId="1193"/>
    <cellStyle name="Accent4 5" xfId="1194"/>
    <cellStyle name="Accent4 5 2" xfId="1195"/>
    <cellStyle name="Accent4 6" xfId="1196"/>
    <cellStyle name="Accent4 6 2" xfId="1197"/>
    <cellStyle name="Accent4 7" xfId="1198"/>
    <cellStyle name="Accent4 7 2" xfId="703"/>
    <cellStyle name="Accent4 8" xfId="1199"/>
    <cellStyle name="Accent4 8 2" xfId="1200"/>
    <cellStyle name="Accent4 9" xfId="59"/>
    <cellStyle name="Accent4 9 2" xfId="1201"/>
    <cellStyle name="Accent5 10" xfId="1202"/>
    <cellStyle name="Accent5 10 2" xfId="36"/>
    <cellStyle name="Accent5 11" xfId="1203"/>
    <cellStyle name="Accent5 11 2" xfId="1204"/>
    <cellStyle name="Accent5 12" xfId="1205"/>
    <cellStyle name="Accent5 12 2" xfId="1206"/>
    <cellStyle name="Accent5 13" xfId="1207"/>
    <cellStyle name="Accent5 13 2" xfId="1208"/>
    <cellStyle name="Accent5 14" xfId="1209"/>
    <cellStyle name="Accent5 14 2" xfId="1210"/>
    <cellStyle name="Accent5 15" xfId="1212"/>
    <cellStyle name="Accent5 15 2" xfId="1214"/>
    <cellStyle name="Accent5 16" xfId="1216"/>
    <cellStyle name="Accent5 16 2" xfId="1218"/>
    <cellStyle name="Accent5 17" xfId="1220"/>
    <cellStyle name="Accent5 17 2" xfId="1222"/>
    <cellStyle name="Accent5 18" xfId="1224"/>
    <cellStyle name="Accent5 18 2" xfId="1226"/>
    <cellStyle name="Accent5 19" xfId="1228"/>
    <cellStyle name="Accent5 19 2" xfId="1230"/>
    <cellStyle name="Accent5 2" xfId="1231"/>
    <cellStyle name="Accent5 2 2" xfId="829"/>
    <cellStyle name="Accent5 20" xfId="1211"/>
    <cellStyle name="Accent5 20 2" xfId="1213"/>
    <cellStyle name="Accent5 21" xfId="1215"/>
    <cellStyle name="Accent5 21 2" xfId="1217"/>
    <cellStyle name="Accent5 22" xfId="1219"/>
    <cellStyle name="Accent5 22 2" xfId="1221"/>
    <cellStyle name="Accent5 23" xfId="1223"/>
    <cellStyle name="Accent5 23 2" xfId="1225"/>
    <cellStyle name="Accent5 24" xfId="1227"/>
    <cellStyle name="Accent5 24 2" xfId="1229"/>
    <cellStyle name="Accent5 25" xfId="1232"/>
    <cellStyle name="Accent5 3" xfId="1233"/>
    <cellStyle name="Accent5 3 2" xfId="884"/>
    <cellStyle name="Accent5 4" xfId="1234"/>
    <cellStyle name="Accent5 4 2" xfId="929"/>
    <cellStyle name="Accent5 5" xfId="1235"/>
    <cellStyle name="Accent5 5 2" xfId="979"/>
    <cellStyle name="Accent5 6" xfId="1236"/>
    <cellStyle name="Accent5 6 2" xfId="1033"/>
    <cellStyle name="Accent5 7" xfId="1237"/>
    <cellStyle name="Accent5 7 2" xfId="1238"/>
    <cellStyle name="Accent5 8" xfId="1239"/>
    <cellStyle name="Accent5 8 2" xfId="1240"/>
    <cellStyle name="Accent5 9" xfId="1241"/>
    <cellStyle name="Accent5 9 2" xfId="966"/>
    <cellStyle name="Accent6 10" xfId="1242"/>
    <cellStyle name="Accent6 10 2" xfId="1243"/>
    <cellStyle name="Accent6 11" xfId="1244"/>
    <cellStyle name="Accent6 11 2" xfId="1245"/>
    <cellStyle name="Accent6 12" xfId="1246"/>
    <cellStyle name="Accent6 12 2" xfId="50"/>
    <cellStyle name="Accent6 13" xfId="1247"/>
    <cellStyle name="Accent6 13 2" xfId="1248"/>
    <cellStyle name="Accent6 14" xfId="1249"/>
    <cellStyle name="Accent6 14 2" xfId="1250"/>
    <cellStyle name="Accent6 15" xfId="1252"/>
    <cellStyle name="Accent6 15 2" xfId="1254"/>
    <cellStyle name="Accent6 16" xfId="1256"/>
    <cellStyle name="Accent6 16 2" xfId="1258"/>
    <cellStyle name="Accent6 17" xfId="1260"/>
    <cellStyle name="Accent6 17 2" xfId="1262"/>
    <cellStyle name="Accent6 18" xfId="1264"/>
    <cellStyle name="Accent6 18 2" xfId="1266"/>
    <cellStyle name="Accent6 19" xfId="1268"/>
    <cellStyle name="Accent6 19 2" xfId="1270"/>
    <cellStyle name="Accent6 2" xfId="1271"/>
    <cellStyle name="Accent6 2 2" xfId="1273"/>
    <cellStyle name="Accent6 20" xfId="1251"/>
    <cellStyle name="Accent6 20 2" xfId="1253"/>
    <cellStyle name="Accent6 21" xfId="1255"/>
    <cellStyle name="Accent6 21 2" xfId="1257"/>
    <cellStyle name="Accent6 22" xfId="1259"/>
    <cellStyle name="Accent6 22 2" xfId="1261"/>
    <cellStyle name="Accent6 23" xfId="1263"/>
    <cellStyle name="Accent6 23 2" xfId="1265"/>
    <cellStyle name="Accent6 24" xfId="1267"/>
    <cellStyle name="Accent6 24 2" xfId="1269"/>
    <cellStyle name="Accent6 25" xfId="1274"/>
    <cellStyle name="Accent6 3" xfId="1275"/>
    <cellStyle name="Accent6 3 2" xfId="1277"/>
    <cellStyle name="Accent6 4" xfId="1278"/>
    <cellStyle name="Accent6 4 2" xfId="1279"/>
    <cellStyle name="Accent6 5" xfId="1280"/>
    <cellStyle name="Accent6 5 2" xfId="1281"/>
    <cellStyle name="Accent6 6" xfId="1282"/>
    <cellStyle name="Accent6 6 2" xfId="1283"/>
    <cellStyle name="Accent6 7" xfId="1284"/>
    <cellStyle name="Accent6 7 2" xfId="1286"/>
    <cellStyle name="Accent6 8" xfId="1287"/>
    <cellStyle name="Accent6 8 2" xfId="1288"/>
    <cellStyle name="Accent6 9" xfId="1289"/>
    <cellStyle name="Accent6 9 2" xfId="1290"/>
    <cellStyle name="Bad 10" xfId="1293"/>
    <cellStyle name="Bad 10 2" xfId="1295"/>
    <cellStyle name="Bad 11" xfId="1297"/>
    <cellStyle name="Bad 11 2" xfId="1299"/>
    <cellStyle name="Bad 12" xfId="1300"/>
    <cellStyle name="Bad 12 2" xfId="1301"/>
    <cellStyle name="Bad 13" xfId="1302"/>
    <cellStyle name="Bad 13 2" xfId="1303"/>
    <cellStyle name="Bad 14" xfId="52"/>
    <cellStyle name="Bad 14 2" xfId="125"/>
    <cellStyle name="Bad 15" xfId="292"/>
    <cellStyle name="Bad 15 2" xfId="296"/>
    <cellStyle name="Bad 16" xfId="302"/>
    <cellStyle name="Bad 16 2" xfId="306"/>
    <cellStyle name="Bad 17" xfId="311"/>
    <cellStyle name="Bad 17 2" xfId="316"/>
    <cellStyle name="Bad 18" xfId="320"/>
    <cellStyle name="Bad 18 2" xfId="324"/>
    <cellStyle name="Bad 19" xfId="243"/>
    <cellStyle name="Bad 19 2" xfId="10"/>
    <cellStyle name="Bad 2" xfId="1304"/>
    <cellStyle name="Bad 2 2" xfId="1305"/>
    <cellStyle name="Bad 20" xfId="291"/>
    <cellStyle name="Bad 20 2" xfId="295"/>
    <cellStyle name="Bad 21" xfId="301"/>
    <cellStyle name="Bad 21 2" xfId="305"/>
    <cellStyle name="Bad 22" xfId="310"/>
    <cellStyle name="Bad 22 2" xfId="315"/>
    <cellStyle name="Bad 23" xfId="319"/>
    <cellStyle name="Bad 23 2" xfId="323"/>
    <cellStyle name="Bad 24" xfId="242"/>
    <cellStyle name="Bad 24 2" xfId="9"/>
    <cellStyle name="Bad 25" xfId="134"/>
    <cellStyle name="Bad 3" xfId="1306"/>
    <cellStyle name="Bad 3 2" xfId="1309"/>
    <cellStyle name="Bad 4" xfId="1041"/>
    <cellStyle name="Bad 4 2" xfId="1310"/>
    <cellStyle name="Bad 5" xfId="732"/>
    <cellStyle name="Bad 5 2" xfId="1311"/>
    <cellStyle name="Bad 6" xfId="1312"/>
    <cellStyle name="Bad 6 2" xfId="1313"/>
    <cellStyle name="Bad 7" xfId="1314"/>
    <cellStyle name="Bad 7 2" xfId="1315"/>
    <cellStyle name="Bad 8" xfId="1316"/>
    <cellStyle name="Bad 8 2" xfId="1317"/>
    <cellStyle name="Bad 9" xfId="1318"/>
    <cellStyle name="Bad 9 2" xfId="1320"/>
    <cellStyle name="Calculation 10" xfId="1321"/>
    <cellStyle name="Calculation 10 2" xfId="1322"/>
    <cellStyle name="Calculation 11" xfId="1323"/>
    <cellStyle name="Calculation 11 2" xfId="1324"/>
    <cellStyle name="Calculation 12" xfId="1325"/>
    <cellStyle name="Calculation 12 2" xfId="1326"/>
    <cellStyle name="Calculation 13" xfId="1327"/>
    <cellStyle name="Calculation 13 2" xfId="1328"/>
    <cellStyle name="Calculation 14" xfId="1329"/>
    <cellStyle name="Calculation 14 2" xfId="659"/>
    <cellStyle name="Calculation 15" xfId="1331"/>
    <cellStyle name="Calculation 15 2" xfId="1333"/>
    <cellStyle name="Calculation 16" xfId="1335"/>
    <cellStyle name="Calculation 16 2" xfId="1337"/>
    <cellStyle name="Calculation 17" xfId="1339"/>
    <cellStyle name="Calculation 17 2" xfId="1341"/>
    <cellStyle name="Calculation 18" xfId="1343"/>
    <cellStyle name="Calculation 18 2" xfId="1345"/>
    <cellStyle name="Calculation 19" xfId="1347"/>
    <cellStyle name="Calculation 19 2" xfId="717"/>
    <cellStyle name="Calculation 2" xfId="1348"/>
    <cellStyle name="Calculation 2 2" xfId="1349"/>
    <cellStyle name="Calculation 20" xfId="1330"/>
    <cellStyle name="Calculation 20 2" xfId="1332"/>
    <cellStyle name="Calculation 21" xfId="1334"/>
    <cellStyle name="Calculation 21 2" xfId="1336"/>
    <cellStyle name="Calculation 22" xfId="1338"/>
    <cellStyle name="Calculation 22 2" xfId="1340"/>
    <cellStyle name="Calculation 23" xfId="1342"/>
    <cellStyle name="Calculation 23 2" xfId="1344"/>
    <cellStyle name="Calculation 24" xfId="1346"/>
    <cellStyle name="Calculation 24 2" xfId="716"/>
    <cellStyle name="Calculation 25" xfId="1350"/>
    <cellStyle name="Calculation 3" xfId="1351"/>
    <cellStyle name="Calculation 3 2" xfId="1352"/>
    <cellStyle name="Calculation 4" xfId="1353"/>
    <cellStyle name="Calculation 4 2" xfId="1354"/>
    <cellStyle name="Calculation 5" xfId="1355"/>
    <cellStyle name="Calculation 5 2" xfId="1356"/>
    <cellStyle name="Calculation 6" xfId="1357"/>
    <cellStyle name="Calculation 6 2" xfId="1358"/>
    <cellStyle name="Calculation 7" xfId="855"/>
    <cellStyle name="Calculation 7 2" xfId="1359"/>
    <cellStyle name="Calculation 8" xfId="1363"/>
    <cellStyle name="Calculation 8 2" xfId="1364"/>
    <cellStyle name="Calculation 9" xfId="1365"/>
    <cellStyle name="Calculation 9 2" xfId="1366"/>
    <cellStyle name="Check Cell 10" xfId="1367"/>
    <cellStyle name="Check Cell 10 2" xfId="246"/>
    <cellStyle name="Check Cell 11" xfId="1368"/>
    <cellStyle name="Check Cell 11 2" xfId="251"/>
    <cellStyle name="Check Cell 12" xfId="1369"/>
    <cellStyle name="Check Cell 12 2" xfId="83"/>
    <cellStyle name="Check Cell 13" xfId="1370"/>
    <cellStyle name="Check Cell 13 2" xfId="452"/>
    <cellStyle name="Check Cell 14" xfId="1371"/>
    <cellStyle name="Check Cell 14 2" xfId="1372"/>
    <cellStyle name="Check Cell 15" xfId="1374"/>
    <cellStyle name="Check Cell 15 2" xfId="1376"/>
    <cellStyle name="Check Cell 16" xfId="1379"/>
    <cellStyle name="Check Cell 16 2" xfId="1381"/>
    <cellStyle name="Check Cell 17" xfId="1384"/>
    <cellStyle name="Check Cell 17 2" xfId="1386"/>
    <cellStyle name="Check Cell 18" xfId="1389"/>
    <cellStyle name="Check Cell 18 2" xfId="1391"/>
    <cellStyle name="Check Cell 19" xfId="1394"/>
    <cellStyle name="Check Cell 19 2" xfId="1396"/>
    <cellStyle name="Check Cell 2" xfId="1397"/>
    <cellStyle name="Check Cell 2 2" xfId="1399"/>
    <cellStyle name="Check Cell 20" xfId="1373"/>
    <cellStyle name="Check Cell 20 2" xfId="1375"/>
    <cellStyle name="Check Cell 21" xfId="1378"/>
    <cellStyle name="Check Cell 21 2" xfId="1380"/>
    <cellStyle name="Check Cell 22" xfId="1383"/>
    <cellStyle name="Check Cell 22 2" xfId="1385"/>
    <cellStyle name="Check Cell 23" xfId="1388"/>
    <cellStyle name="Check Cell 23 2" xfId="1390"/>
    <cellStyle name="Check Cell 24" xfId="1393"/>
    <cellStyle name="Check Cell 24 2" xfId="1395"/>
    <cellStyle name="Check Cell 25" xfId="1401"/>
    <cellStyle name="Check Cell 3" xfId="882"/>
    <cellStyle name="Check Cell 3 2" xfId="1402"/>
    <cellStyle name="Check Cell 4" xfId="1403"/>
    <cellStyle name="Check Cell 4 2" xfId="1404"/>
    <cellStyle name="Check Cell 5" xfId="1405"/>
    <cellStyle name="Check Cell 5 2" xfId="1406"/>
    <cellStyle name="Check Cell 6" xfId="1407"/>
    <cellStyle name="Check Cell 6 2" xfId="1408"/>
    <cellStyle name="Check Cell 7" xfId="1409"/>
    <cellStyle name="Check Cell 7 2" xfId="1410"/>
    <cellStyle name="Check Cell 8" xfId="1411"/>
    <cellStyle name="Check Cell 8 2" xfId="1412"/>
    <cellStyle name="Check Cell 9" xfId="1413"/>
    <cellStyle name="Check Cell 9 2" xfId="1414"/>
    <cellStyle name="Comma [0] 2" xfId="2100"/>
    <cellStyle name="Comma [0] 2 2" xfId="2101"/>
    <cellStyle name="Explanatory Text 10" xfId="1416"/>
    <cellStyle name="Explanatory Text 10 2" xfId="1417"/>
    <cellStyle name="Explanatory Text 11" xfId="1418"/>
    <cellStyle name="Explanatory Text 11 2" xfId="1419"/>
    <cellStyle name="Explanatory Text 12" xfId="1420"/>
    <cellStyle name="Explanatory Text 12 2" xfId="1421"/>
    <cellStyle name="Explanatory Text 13" xfId="1423"/>
    <cellStyle name="Explanatory Text 13 2" xfId="1424"/>
    <cellStyle name="Explanatory Text 14" xfId="1425"/>
    <cellStyle name="Explanatory Text 14 2" xfId="1426"/>
    <cellStyle name="Explanatory Text 15" xfId="1428"/>
    <cellStyle name="Explanatory Text 15 2" xfId="1430"/>
    <cellStyle name="Explanatory Text 16" xfId="1434"/>
    <cellStyle name="Explanatory Text 16 2" xfId="1055"/>
    <cellStyle name="Explanatory Text 17" xfId="1436"/>
    <cellStyle name="Explanatory Text 17 2" xfId="1438"/>
    <cellStyle name="Explanatory Text 18" xfId="1440"/>
    <cellStyle name="Explanatory Text 18 2" xfId="1442"/>
    <cellStyle name="Explanatory Text 19" xfId="1444"/>
    <cellStyle name="Explanatory Text 19 2" xfId="1446"/>
    <cellStyle name="Explanatory Text 2" xfId="1025"/>
    <cellStyle name="Explanatory Text 2 2" xfId="1447"/>
    <cellStyle name="Explanatory Text 20" xfId="1427"/>
    <cellStyle name="Explanatory Text 20 2" xfId="1429"/>
    <cellStyle name="Explanatory Text 21" xfId="1433"/>
    <cellStyle name="Explanatory Text 21 2" xfId="1054"/>
    <cellStyle name="Explanatory Text 22" xfId="1435"/>
    <cellStyle name="Explanatory Text 22 2" xfId="1437"/>
    <cellStyle name="Explanatory Text 23" xfId="1439"/>
    <cellStyle name="Explanatory Text 23 2" xfId="1441"/>
    <cellStyle name="Explanatory Text 24" xfId="1443"/>
    <cellStyle name="Explanatory Text 24 2" xfId="1445"/>
    <cellStyle name="Explanatory Text 25" xfId="1448"/>
    <cellStyle name="Explanatory Text 3" xfId="1449"/>
    <cellStyle name="Explanatory Text 3 2" xfId="1450"/>
    <cellStyle name="Explanatory Text 4" xfId="1451"/>
    <cellStyle name="Explanatory Text 4 2" xfId="1452"/>
    <cellStyle name="Explanatory Text 5" xfId="1453"/>
    <cellStyle name="Explanatory Text 5 2" xfId="1454"/>
    <cellStyle name="Explanatory Text 6" xfId="1455"/>
    <cellStyle name="Explanatory Text 6 2" xfId="1456"/>
    <cellStyle name="Explanatory Text 7" xfId="1457"/>
    <cellStyle name="Explanatory Text 7 2" xfId="1458"/>
    <cellStyle name="Explanatory Text 8" xfId="1459"/>
    <cellStyle name="Explanatory Text 8 2" xfId="1460"/>
    <cellStyle name="Explanatory Text 9" xfId="1461"/>
    <cellStyle name="Explanatory Text 9 2" xfId="1462"/>
    <cellStyle name="Good 10" xfId="27"/>
    <cellStyle name="Good 10 2" xfId="1463"/>
    <cellStyle name="Good 11" xfId="158"/>
    <cellStyle name="Good 11 2" xfId="1464"/>
    <cellStyle name="Good 12" xfId="1465"/>
    <cellStyle name="Good 12 2" xfId="1466"/>
    <cellStyle name="Good 13" xfId="1467"/>
    <cellStyle name="Good 13 2" xfId="1468"/>
    <cellStyle name="Good 14" xfId="1469"/>
    <cellStyle name="Good 14 2" xfId="1470"/>
    <cellStyle name="Good 15" xfId="1472"/>
    <cellStyle name="Good 15 2" xfId="1476"/>
    <cellStyle name="Good 16" xfId="1478"/>
    <cellStyle name="Good 16 2" xfId="1480"/>
    <cellStyle name="Good 17" xfId="1482"/>
    <cellStyle name="Good 17 2" xfId="1484"/>
    <cellStyle name="Good 18" xfId="1486"/>
    <cellStyle name="Good 18 2" xfId="1488"/>
    <cellStyle name="Good 19" xfId="332"/>
    <cellStyle name="Good 19 2" xfId="335"/>
    <cellStyle name="Good 2" xfId="1491"/>
    <cellStyle name="Good 2 2" xfId="960"/>
    <cellStyle name="Good 20" xfId="1471"/>
    <cellStyle name="Good 20 2" xfId="1475"/>
    <cellStyle name="Good 21" xfId="1477"/>
    <cellStyle name="Good 21 2" xfId="1479"/>
    <cellStyle name="Good 22" xfId="1481"/>
    <cellStyle name="Good 22 2" xfId="1483"/>
    <cellStyle name="Good 23" xfId="1485"/>
    <cellStyle name="Good 23 2" xfId="1487"/>
    <cellStyle name="Good 24" xfId="331"/>
    <cellStyle name="Good 24 2" xfId="334"/>
    <cellStyle name="Good 25" xfId="55"/>
    <cellStyle name="Good 3" xfId="1492"/>
    <cellStyle name="Good 3 2" xfId="1493"/>
    <cellStyle name="Good 4" xfId="1494"/>
    <cellStyle name="Good 4 2" xfId="1495"/>
    <cellStyle name="Good 5" xfId="1038"/>
    <cellStyle name="Good 5 2" xfId="1496"/>
    <cellStyle name="Good 6" xfId="78"/>
    <cellStyle name="Good 6 2" xfId="1062"/>
    <cellStyle name="Good 7" xfId="88"/>
    <cellStyle name="Good 7 2" xfId="1011"/>
    <cellStyle name="Good 8" xfId="94"/>
    <cellStyle name="Good 8 2" xfId="1144"/>
    <cellStyle name="Good 9" xfId="95"/>
    <cellStyle name="Good 9 2" xfId="1187"/>
    <cellStyle name="Heading 1 10" xfId="1497"/>
    <cellStyle name="Heading 1 10 2" xfId="1498"/>
    <cellStyle name="Heading 1 11" xfId="1499"/>
    <cellStyle name="Heading 1 11 2" xfId="1500"/>
    <cellStyle name="Heading 1 12" xfId="1501"/>
    <cellStyle name="Heading 1 12 2" xfId="1502"/>
    <cellStyle name="Heading 1 13" xfId="1503"/>
    <cellStyle name="Heading 1 13 2" xfId="1504"/>
    <cellStyle name="Heading 1 14" xfId="1505"/>
    <cellStyle name="Heading 1 14 2" xfId="1506"/>
    <cellStyle name="Heading 1 15" xfId="1508"/>
    <cellStyle name="Heading 1 15 2" xfId="1510"/>
    <cellStyle name="Heading 1 16" xfId="1512"/>
    <cellStyle name="Heading 1 16 2" xfId="1514"/>
    <cellStyle name="Heading 1 17" xfId="1516"/>
    <cellStyle name="Heading 1 17 2" xfId="1518"/>
    <cellStyle name="Heading 1 18" xfId="1521"/>
    <cellStyle name="Heading 1 18 2" xfId="1524"/>
    <cellStyle name="Heading 1 19" xfId="1527"/>
    <cellStyle name="Heading 1 19 2" xfId="1530"/>
    <cellStyle name="Heading 1 2" xfId="1531"/>
    <cellStyle name="Heading 1 2 2" xfId="1534"/>
    <cellStyle name="Heading 1 20" xfId="1507"/>
    <cellStyle name="Heading 1 20 2" xfId="1509"/>
    <cellStyle name="Heading 1 21" xfId="1511"/>
    <cellStyle name="Heading 1 21 2" xfId="1513"/>
    <cellStyle name="Heading 1 22" xfId="1515"/>
    <cellStyle name="Heading 1 22 2" xfId="1517"/>
    <cellStyle name="Heading 1 23" xfId="1520"/>
    <cellStyle name="Heading 1 23 2" xfId="1523"/>
    <cellStyle name="Heading 1 24" xfId="1526"/>
    <cellStyle name="Heading 1 24 2" xfId="1529"/>
    <cellStyle name="Heading 1 25" xfId="1536"/>
    <cellStyle name="Heading 1 3" xfId="1537"/>
    <cellStyle name="Heading 1 3 2" xfId="1538"/>
    <cellStyle name="Heading 1 4" xfId="1539"/>
    <cellStyle name="Heading 1 4 2" xfId="1540"/>
    <cellStyle name="Heading 1 5" xfId="1541"/>
    <cellStyle name="Heading 1 5 2" xfId="1542"/>
    <cellStyle name="Heading 1 6" xfId="602"/>
    <cellStyle name="Heading 1 6 2" xfId="1543"/>
    <cellStyle name="Heading 1 7" xfId="1544"/>
    <cellStyle name="Heading 1 7 2" xfId="1545"/>
    <cellStyle name="Heading 1 8" xfId="1546"/>
    <cellStyle name="Heading 1 8 2" xfId="1547"/>
    <cellStyle name="Heading 1 9" xfId="1548"/>
    <cellStyle name="Heading 1 9 2" xfId="1549"/>
    <cellStyle name="Heading 2 10" xfId="739"/>
    <cellStyle name="Heading 2 10 2" xfId="428"/>
    <cellStyle name="Heading 2 11" xfId="1550"/>
    <cellStyle name="Heading 2 11 2" xfId="1551"/>
    <cellStyle name="Heading 2 12" xfId="1552"/>
    <cellStyle name="Heading 2 12 2" xfId="1553"/>
    <cellStyle name="Heading 2 13" xfId="1554"/>
    <cellStyle name="Heading 2 13 2" xfId="1555"/>
    <cellStyle name="Heading 2 14" xfId="1556"/>
    <cellStyle name="Heading 2 14 2" xfId="1558"/>
    <cellStyle name="Heading 2 15" xfId="1560"/>
    <cellStyle name="Heading 2 15 2" xfId="1562"/>
    <cellStyle name="Heading 2 16" xfId="1564"/>
    <cellStyle name="Heading 2 16 2" xfId="1566"/>
    <cellStyle name="Heading 2 17" xfId="1568"/>
    <cellStyle name="Heading 2 17 2" xfId="1570"/>
    <cellStyle name="Heading 2 18" xfId="1572"/>
    <cellStyle name="Heading 2 18 2" xfId="1574"/>
    <cellStyle name="Heading 2 19" xfId="1576"/>
    <cellStyle name="Heading 2 19 2" xfId="1579"/>
    <cellStyle name="Heading 2 2" xfId="1580"/>
    <cellStyle name="Heading 2 2 2" xfId="1581"/>
    <cellStyle name="Heading 2 20" xfId="1559"/>
    <cellStyle name="Heading 2 20 2" xfId="1561"/>
    <cellStyle name="Heading 2 21" xfId="1563"/>
    <cellStyle name="Heading 2 21 2" xfId="1565"/>
    <cellStyle name="Heading 2 22" xfId="1567"/>
    <cellStyle name="Heading 2 22 2" xfId="1569"/>
    <cellStyle name="Heading 2 23" xfId="1571"/>
    <cellStyle name="Heading 2 23 2" xfId="1573"/>
    <cellStyle name="Heading 2 24" xfId="1575"/>
    <cellStyle name="Heading 2 24 2" xfId="1578"/>
    <cellStyle name="Heading 2 25" xfId="1582"/>
    <cellStyle name="Heading 2 3" xfId="1583"/>
    <cellStyle name="Heading 2 3 2" xfId="1584"/>
    <cellStyle name="Heading 2 4" xfId="1585"/>
    <cellStyle name="Heading 2 4 2" xfId="1586"/>
    <cellStyle name="Heading 2 5" xfId="1587"/>
    <cellStyle name="Heading 2 5 2" xfId="1588"/>
    <cellStyle name="Heading 2 6" xfId="606"/>
    <cellStyle name="Heading 2 6 2" xfId="1589"/>
    <cellStyle name="Heading 2 7" xfId="1590"/>
    <cellStyle name="Heading 2 7 2" xfId="1591"/>
    <cellStyle name="Heading 2 8" xfId="1592"/>
    <cellStyle name="Heading 2 8 2" xfId="1593"/>
    <cellStyle name="Heading 2 9" xfId="1594"/>
    <cellStyle name="Heading 2 9 2" xfId="1595"/>
    <cellStyle name="Heading 3 10" xfId="751"/>
    <cellStyle name="Heading 3 10 2" xfId="1596"/>
    <cellStyle name="Heading 3 11" xfId="1557"/>
    <cellStyle name="Heading 3 11 2" xfId="1597"/>
    <cellStyle name="Heading 3 12" xfId="1598"/>
    <cellStyle name="Heading 3 12 2" xfId="1599"/>
    <cellStyle name="Heading 3 13" xfId="1600"/>
    <cellStyle name="Heading 3 13 2" xfId="1601"/>
    <cellStyle name="Heading 3 14" xfId="1602"/>
    <cellStyle name="Heading 3 14 2" xfId="1603"/>
    <cellStyle name="Heading 3 15" xfId="1605"/>
    <cellStyle name="Heading 3 15 2" xfId="1607"/>
    <cellStyle name="Heading 3 16" xfId="1609"/>
    <cellStyle name="Heading 3 16 2" xfId="1611"/>
    <cellStyle name="Heading 3 17" xfId="1613"/>
    <cellStyle name="Heading 3 17 2" xfId="1616"/>
    <cellStyle name="Heading 3 18" xfId="827"/>
    <cellStyle name="Heading 3 18 2" xfId="1618"/>
    <cellStyle name="Heading 3 19" xfId="1620"/>
    <cellStyle name="Heading 3 19 2" xfId="1432"/>
    <cellStyle name="Heading 3 2" xfId="1621"/>
    <cellStyle name="Heading 3 2 2" xfId="1622"/>
    <cellStyle name="Heading 3 20" xfId="1604"/>
    <cellStyle name="Heading 3 20 2" xfId="1606"/>
    <cellStyle name="Heading 3 21" xfId="1608"/>
    <cellStyle name="Heading 3 21 2" xfId="1610"/>
    <cellStyle name="Heading 3 22" xfId="1612"/>
    <cellStyle name="Heading 3 22 2" xfId="1615"/>
    <cellStyle name="Heading 3 23" xfId="826"/>
    <cellStyle name="Heading 3 23 2" xfId="1617"/>
    <cellStyle name="Heading 3 24" xfId="1619"/>
    <cellStyle name="Heading 3 24 2" xfId="1431"/>
    <cellStyle name="Heading 3 25" xfId="1623"/>
    <cellStyle name="Heading 3 3" xfId="1624"/>
    <cellStyle name="Heading 3 3 2" xfId="1625"/>
    <cellStyle name="Heading 3 4" xfId="1626"/>
    <cellStyle name="Heading 3 4 2" xfId="1415"/>
    <cellStyle name="Heading 3 5" xfId="1627"/>
    <cellStyle name="Heading 3 5 2" xfId="1628"/>
    <cellStyle name="Heading 3 6" xfId="47"/>
    <cellStyle name="Heading 3 6 2" xfId="1629"/>
    <cellStyle name="Heading 3 7" xfId="1630"/>
    <cellStyle name="Heading 3 7 2" xfId="1631"/>
    <cellStyle name="Heading 3 8" xfId="1632"/>
    <cellStyle name="Heading 3 8 2" xfId="1633"/>
    <cellStyle name="Heading 3 9" xfId="1272"/>
    <cellStyle name="Heading 3 9 2" xfId="128"/>
    <cellStyle name="Heading 4 10" xfId="1634"/>
    <cellStyle name="Heading 4 10 2" xfId="1637"/>
    <cellStyle name="Heading 4 11" xfId="1577"/>
    <cellStyle name="Heading 4 11 2" xfId="1640"/>
    <cellStyle name="Heading 4 12" xfId="1641"/>
    <cellStyle name="Heading 4 12 2" xfId="1644"/>
    <cellStyle name="Heading 4 13" xfId="1645"/>
    <cellStyle name="Heading 4 13 2" xfId="1648"/>
    <cellStyle name="Heading 4 14" xfId="1649"/>
    <cellStyle name="Heading 4 14 2" xfId="1362"/>
    <cellStyle name="Heading 4 15" xfId="1651"/>
    <cellStyle name="Heading 4 15 2" xfId="1655"/>
    <cellStyle name="Heading 4 16" xfId="1657"/>
    <cellStyle name="Heading 4 16 2" xfId="1661"/>
    <cellStyle name="Heading 4 17" xfId="1663"/>
    <cellStyle name="Heading 4 17 2" xfId="1667"/>
    <cellStyle name="Heading 4 18" xfId="1669"/>
    <cellStyle name="Heading 4 18 2" xfId="1673"/>
    <cellStyle name="Heading 4 19" xfId="543"/>
    <cellStyle name="Heading 4 19 2" xfId="1677"/>
    <cellStyle name="Heading 4 2" xfId="1678"/>
    <cellStyle name="Heading 4 2 2" xfId="1679"/>
    <cellStyle name="Heading 4 20" xfId="1650"/>
    <cellStyle name="Heading 4 20 2" xfId="1654"/>
    <cellStyle name="Heading 4 21" xfId="1656"/>
    <cellStyle name="Heading 4 21 2" xfId="1660"/>
    <cellStyle name="Heading 4 22" xfId="1662"/>
    <cellStyle name="Heading 4 22 2" xfId="1666"/>
    <cellStyle name="Heading 4 23" xfId="1668"/>
    <cellStyle name="Heading 4 23 2" xfId="1672"/>
    <cellStyle name="Heading 4 24" xfId="542"/>
    <cellStyle name="Heading 4 24 2" xfId="1676"/>
    <cellStyle name="Heading 4 25" xfId="1680"/>
    <cellStyle name="Heading 4 3" xfId="1681"/>
    <cellStyle name="Heading 4 3 2" xfId="1682"/>
    <cellStyle name="Heading 4 4" xfId="1683"/>
    <cellStyle name="Heading 4 4 2" xfId="133"/>
    <cellStyle name="Heading 4 5" xfId="1684"/>
    <cellStyle name="Heading 4 5 2" xfId="1685"/>
    <cellStyle name="Heading 4 6" xfId="37"/>
    <cellStyle name="Heading 4 6 2" xfId="1686"/>
    <cellStyle name="Heading 4 7" xfId="1687"/>
    <cellStyle name="Heading 4 7 2" xfId="1688"/>
    <cellStyle name="Heading 4 8" xfId="1689"/>
    <cellStyle name="Heading 4 8 2" xfId="1690"/>
    <cellStyle name="Heading 4 9" xfId="1276"/>
    <cellStyle name="Heading 4 9 2" xfId="367"/>
    <cellStyle name="Input 10" xfId="1691"/>
    <cellStyle name="Input 10 2" xfId="1692"/>
    <cellStyle name="Input 11" xfId="688"/>
    <cellStyle name="Input 11 2" xfId="1693"/>
    <cellStyle name="Input 12" xfId="393"/>
    <cellStyle name="Input 12 2" xfId="1694"/>
    <cellStyle name="Input 13" xfId="1695"/>
    <cellStyle name="Input 13 2" xfId="1696"/>
    <cellStyle name="Input 14" xfId="1697"/>
    <cellStyle name="Input 14 2" xfId="1698"/>
    <cellStyle name="Input 15" xfId="1700"/>
    <cellStyle name="Input 15 2" xfId="1702"/>
    <cellStyle name="Input 16" xfId="1705"/>
    <cellStyle name="Input 16 2" xfId="1707"/>
    <cellStyle name="Input 17" xfId="1308"/>
    <cellStyle name="Input 17 2" xfId="1709"/>
    <cellStyle name="Input 18" xfId="1711"/>
    <cellStyle name="Input 18 2" xfId="1713"/>
    <cellStyle name="Input 19" xfId="1715"/>
    <cellStyle name="Input 19 2" xfId="1717"/>
    <cellStyle name="Input 2" xfId="1519"/>
    <cellStyle name="Input 2 2" xfId="1522"/>
    <cellStyle name="Input 20" xfId="1699"/>
    <cellStyle name="Input 20 2" xfId="1701"/>
    <cellStyle name="Input 21" xfId="1704"/>
    <cellStyle name="Input 21 2" xfId="1706"/>
    <cellStyle name="Input 22" xfId="1307"/>
    <cellStyle name="Input 22 2" xfId="1708"/>
    <cellStyle name="Input 23" xfId="1710"/>
    <cellStyle name="Input 23 2" xfId="1712"/>
    <cellStyle name="Input 24" xfId="1714"/>
    <cellStyle name="Input 24 2" xfId="1716"/>
    <cellStyle name="Input 25" xfId="1718"/>
    <cellStyle name="Input 3" xfId="1525"/>
    <cellStyle name="Input 3 2" xfId="1528"/>
    <cellStyle name="Input 4" xfId="1535"/>
    <cellStyle name="Input 4 2" xfId="1719"/>
    <cellStyle name="Input 5" xfId="1720"/>
    <cellStyle name="Input 5 2" xfId="1721"/>
    <cellStyle name="Input 6" xfId="1722"/>
    <cellStyle name="Input 6 2" xfId="1723"/>
    <cellStyle name="Input 7" xfId="1724"/>
    <cellStyle name="Input 7 2" xfId="1"/>
    <cellStyle name="Input 8" xfId="1292"/>
    <cellStyle name="Input 8 2" xfId="1294"/>
    <cellStyle name="Input 9" xfId="1296"/>
    <cellStyle name="Input 9 2" xfId="1298"/>
    <cellStyle name="Linked Cell 10" xfId="1725"/>
    <cellStyle name="Linked Cell 10 2" xfId="1726"/>
    <cellStyle name="Linked Cell 11" xfId="1727"/>
    <cellStyle name="Linked Cell 11 2" xfId="1728"/>
    <cellStyle name="Linked Cell 12" xfId="1729"/>
    <cellStyle name="Linked Cell 12 2" xfId="1730"/>
    <cellStyle name="Linked Cell 13" xfId="1731"/>
    <cellStyle name="Linked Cell 13 2" xfId="1732"/>
    <cellStyle name="Linked Cell 14" xfId="1733"/>
    <cellStyle name="Linked Cell 14 2" xfId="1734"/>
    <cellStyle name="Linked Cell 15" xfId="1736"/>
    <cellStyle name="Linked Cell 15 2" xfId="1738"/>
    <cellStyle name="Linked Cell 16" xfId="1740"/>
    <cellStyle name="Linked Cell 16 2" xfId="1742"/>
    <cellStyle name="Linked Cell 17" xfId="1744"/>
    <cellStyle name="Linked Cell 17 2" xfId="1746"/>
    <cellStyle name="Linked Cell 18" xfId="1748"/>
    <cellStyle name="Linked Cell 18 2" xfId="113"/>
    <cellStyle name="Linked Cell 19" xfId="1750"/>
    <cellStyle name="Linked Cell 19 2" xfId="1752"/>
    <cellStyle name="Linked Cell 2" xfId="1753"/>
    <cellStyle name="Linked Cell 2 2" xfId="1754"/>
    <cellStyle name="Linked Cell 20" xfId="1735"/>
    <cellStyle name="Linked Cell 20 2" xfId="1737"/>
    <cellStyle name="Linked Cell 21" xfId="1739"/>
    <cellStyle name="Linked Cell 21 2" xfId="1741"/>
    <cellStyle name="Linked Cell 22" xfId="1743"/>
    <cellStyle name="Linked Cell 22 2" xfId="1745"/>
    <cellStyle name="Linked Cell 23" xfId="1747"/>
    <cellStyle name="Linked Cell 23 2" xfId="112"/>
    <cellStyle name="Linked Cell 24" xfId="1749"/>
    <cellStyle name="Linked Cell 24 2" xfId="1751"/>
    <cellStyle name="Linked Cell 25" xfId="1755"/>
    <cellStyle name="Linked Cell 3" xfId="1756"/>
    <cellStyle name="Linked Cell 3 2" xfId="1422"/>
    <cellStyle name="Linked Cell 4" xfId="1757"/>
    <cellStyle name="Linked Cell 4 2" xfId="1758"/>
    <cellStyle name="Linked Cell 5" xfId="1759"/>
    <cellStyle name="Linked Cell 5 2" xfId="1760"/>
    <cellStyle name="Linked Cell 6" xfId="1761"/>
    <cellStyle name="Linked Cell 6 2" xfId="1762"/>
    <cellStyle name="Linked Cell 7" xfId="1077"/>
    <cellStyle name="Linked Cell 7 2" xfId="1763"/>
    <cellStyle name="Linked Cell 8" xfId="1764"/>
    <cellStyle name="Linked Cell 8 2" xfId="140"/>
    <cellStyle name="Linked Cell 9" xfId="1765"/>
    <cellStyle name="Linked Cell 9 2" xfId="1766"/>
    <cellStyle name="Neutral 10" xfId="1767"/>
    <cellStyle name="Neutral 10 2" xfId="1768"/>
    <cellStyle name="Neutral 11" xfId="1769"/>
    <cellStyle name="Neutral 11 2" xfId="1770"/>
    <cellStyle name="Neutral 12" xfId="1771"/>
    <cellStyle name="Neutral 12 2" xfId="1772"/>
    <cellStyle name="Neutral 13" xfId="1773"/>
    <cellStyle name="Neutral 13 2" xfId="1774"/>
    <cellStyle name="Neutral 14" xfId="1775"/>
    <cellStyle name="Neutral 14 2" xfId="1776"/>
    <cellStyle name="Neutral 15" xfId="1778"/>
    <cellStyle name="Neutral 15 2" xfId="1780"/>
    <cellStyle name="Neutral 16" xfId="1782"/>
    <cellStyle name="Neutral 16 2" xfId="1784"/>
    <cellStyle name="Neutral 17" xfId="1786"/>
    <cellStyle name="Neutral 17 2" xfId="1790"/>
    <cellStyle name="Neutral 18" xfId="1792"/>
    <cellStyle name="Neutral 18 2" xfId="1794"/>
    <cellStyle name="Neutral 19" xfId="1796"/>
    <cellStyle name="Neutral 19 2" xfId="1798"/>
    <cellStyle name="Neutral 2" xfId="1799"/>
    <cellStyle name="Neutral 2 2" xfId="1800"/>
    <cellStyle name="Neutral 20" xfId="1777"/>
    <cellStyle name="Neutral 20 2" xfId="1779"/>
    <cellStyle name="Neutral 21" xfId="1781"/>
    <cellStyle name="Neutral 21 2" xfId="1783"/>
    <cellStyle name="Neutral 22" xfId="1785"/>
    <cellStyle name="Neutral 22 2" xfId="1789"/>
    <cellStyle name="Neutral 23" xfId="1791"/>
    <cellStyle name="Neutral 23 2" xfId="1793"/>
    <cellStyle name="Neutral 24" xfId="1795"/>
    <cellStyle name="Neutral 24 2" xfId="1797"/>
    <cellStyle name="Neutral 25" xfId="1801"/>
    <cellStyle name="Neutral 3" xfId="1802"/>
    <cellStyle name="Neutral 3 2" xfId="1803"/>
    <cellStyle name="Neutral 4" xfId="1804"/>
    <cellStyle name="Neutral 4 2" xfId="1805"/>
    <cellStyle name="Neutral 5" xfId="811"/>
    <cellStyle name="Neutral 5 2" xfId="836"/>
    <cellStyle name="Neutral 6" xfId="1614"/>
    <cellStyle name="Neutral 6 2" xfId="1806"/>
    <cellStyle name="Neutral 7" xfId="1807"/>
    <cellStyle name="Neutral 7 2" xfId="1808"/>
    <cellStyle name="Neutral 8" xfId="1809"/>
    <cellStyle name="Neutral 8 2" xfId="1810"/>
    <cellStyle name="Neutral 9" xfId="1811"/>
    <cellStyle name="Neutral 9 2" xfId="1812"/>
    <cellStyle name="Normal" xfId="0" builtinId="0"/>
    <cellStyle name="Normal 10 2" xfId="1813"/>
    <cellStyle name="Normal 11 2" xfId="1814"/>
    <cellStyle name="Normal 12 2" xfId="1815"/>
    <cellStyle name="Normal 13 2" xfId="1816"/>
    <cellStyle name="Normal 14 2" xfId="1817"/>
    <cellStyle name="Normal 15 2" xfId="1819"/>
    <cellStyle name="Normal 16 2" xfId="1821"/>
    <cellStyle name="Normal 17 2" xfId="1636"/>
    <cellStyle name="Normal 18 2" xfId="1639"/>
    <cellStyle name="Normal 19 2" xfId="1643"/>
    <cellStyle name="Normal 2" xfId="1822"/>
    <cellStyle name="Normal 20 2" xfId="1818"/>
    <cellStyle name="Normal 21 2" xfId="1820"/>
    <cellStyle name="Normal 22 2" xfId="1635"/>
    <cellStyle name="Normal 23 2" xfId="1638"/>
    <cellStyle name="Normal 24 2" xfId="1642"/>
    <cellStyle name="Normal 25 2" xfId="1647"/>
    <cellStyle name="Normal 26 2" xfId="1361"/>
    <cellStyle name="Normal 27 2" xfId="1653"/>
    <cellStyle name="Normal 28 2" xfId="1659"/>
    <cellStyle name="Normal 29 2" xfId="1665"/>
    <cellStyle name="Normal 3" xfId="2102"/>
    <cellStyle name="Normal 3 2" xfId="1823"/>
    <cellStyle name="Normal 30 2" xfId="1646"/>
    <cellStyle name="Normal 31 2" xfId="1360"/>
    <cellStyle name="Normal 32 2" xfId="1652"/>
    <cellStyle name="Normal 33 2" xfId="1658"/>
    <cellStyle name="Normal 34 2" xfId="1664"/>
    <cellStyle name="Normal 35 2" xfId="1671"/>
    <cellStyle name="Normal 36 2" xfId="1675"/>
    <cellStyle name="Normal 37 2" xfId="1825"/>
    <cellStyle name="Normal 38 2" xfId="1827"/>
    <cellStyle name="Normal 39 2" xfId="1829"/>
    <cellStyle name="Normal 4 10" xfId="1830"/>
    <cellStyle name="Normal 4 11" xfId="1832"/>
    <cellStyle name="Normal 4 12" xfId="1833"/>
    <cellStyle name="Normal 4 13" xfId="1285"/>
    <cellStyle name="Normal 4 14" xfId="1834"/>
    <cellStyle name="Normal 4 15" xfId="1836"/>
    <cellStyle name="Normal 4 16" xfId="1838"/>
    <cellStyle name="Normal 4 17" xfId="1533"/>
    <cellStyle name="Normal 4 18" xfId="1840"/>
    <cellStyle name="Normal 4 19" xfId="1842"/>
    <cellStyle name="Normal 4 2" xfId="1843"/>
    <cellStyle name="Normal 4 20" xfId="1835"/>
    <cellStyle name="Normal 4 21" xfId="1837"/>
    <cellStyle name="Normal 4 22" xfId="1532"/>
    <cellStyle name="Normal 4 23" xfId="1839"/>
    <cellStyle name="Normal 4 24" xfId="1841"/>
    <cellStyle name="Normal 4 25" xfId="1844"/>
    <cellStyle name="Normal 4 3" xfId="1845"/>
    <cellStyle name="Normal 4 4" xfId="1846"/>
    <cellStyle name="Normal 4 5" xfId="1847"/>
    <cellStyle name="Normal 4 6" xfId="1848"/>
    <cellStyle name="Normal 4 7" xfId="1849"/>
    <cellStyle name="Normal 4 8" xfId="1851"/>
    <cellStyle name="Normal 4 9" xfId="696"/>
    <cellStyle name="Normal 40 2" xfId="1670"/>
    <cellStyle name="Normal 41 2" xfId="1674"/>
    <cellStyle name="Normal 42 2" xfId="1824"/>
    <cellStyle name="Normal 43 2" xfId="1826"/>
    <cellStyle name="Normal 44 2" xfId="1828"/>
    <cellStyle name="Normal 45 2" xfId="1051"/>
    <cellStyle name="Normal 46 2" xfId="1853"/>
    <cellStyle name="Normal 47 2" xfId="1855"/>
    <cellStyle name="Normal 48 2" xfId="1857"/>
    <cellStyle name="Normal 49 2" xfId="1859"/>
    <cellStyle name="Normal 5 2" xfId="1291"/>
    <cellStyle name="Normal 50 2" xfId="1050"/>
    <cellStyle name="Normal 51 2" xfId="1852"/>
    <cellStyle name="Normal 52 2" xfId="1854"/>
    <cellStyle name="Normal 53 2" xfId="1856"/>
    <cellStyle name="Normal 54 2" xfId="1858"/>
    <cellStyle name="Normal 55 2" xfId="1086"/>
    <cellStyle name="Normal 56 2" xfId="1862"/>
    <cellStyle name="Normal 57 2" xfId="1490"/>
    <cellStyle name="Normal 58 2" xfId="1864"/>
    <cellStyle name="Normal 59 2" xfId="1866"/>
    <cellStyle name="Normal 6 10" xfId="1867"/>
    <cellStyle name="Normal 6 11" xfId="1868"/>
    <cellStyle name="Normal 6 12" xfId="1319"/>
    <cellStyle name="Normal 6 13" xfId="1869"/>
    <cellStyle name="Normal 6 14" xfId="1870"/>
    <cellStyle name="Normal 6 15" xfId="1474"/>
    <cellStyle name="Normal 6 16" xfId="31"/>
    <cellStyle name="Normal 6 17" xfId="1872"/>
    <cellStyle name="Normal 6 18" xfId="1874"/>
    <cellStyle name="Normal 6 19" xfId="1876"/>
    <cellStyle name="Normal 6 2" xfId="1877"/>
    <cellStyle name="Normal 6 20" xfId="1473"/>
    <cellStyle name="Normal 6 21" xfId="30"/>
    <cellStyle name="Normal 6 22" xfId="1871"/>
    <cellStyle name="Normal 6 23" xfId="1873"/>
    <cellStyle name="Normal 6 24" xfId="1875"/>
    <cellStyle name="Normal 6 25" xfId="24"/>
    <cellStyle name="Normal 6 3" xfId="1878"/>
    <cellStyle name="Normal 6 4" xfId="1879"/>
    <cellStyle name="Normal 6 5" xfId="1880"/>
    <cellStyle name="Normal 6 6" xfId="1881"/>
    <cellStyle name="Normal 6 7" xfId="1882"/>
    <cellStyle name="Normal 6 8" xfId="1885"/>
    <cellStyle name="Normal 6 9" xfId="701"/>
    <cellStyle name="Normal 60 2" xfId="1085"/>
    <cellStyle name="Normal 61 2" xfId="1861"/>
    <cellStyle name="Normal 62 2" xfId="1489"/>
    <cellStyle name="Normal 63 2" xfId="1863"/>
    <cellStyle name="Normal 64 2" xfId="1865"/>
    <cellStyle name="Normal 65 2" xfId="1125"/>
    <cellStyle name="Normal 66 2" xfId="1887"/>
    <cellStyle name="Normal 67 2" xfId="1889"/>
    <cellStyle name="Normal 68 2" xfId="1891"/>
    <cellStyle name="Normal 69 2" xfId="1893"/>
    <cellStyle name="Normal 7 10" xfId="1377"/>
    <cellStyle name="Normal 7 11" xfId="1382"/>
    <cellStyle name="Normal 7 12" xfId="1387"/>
    <cellStyle name="Normal 7 13" xfId="1392"/>
    <cellStyle name="Normal 7 14" xfId="1400"/>
    <cellStyle name="Normal 7 15" xfId="338"/>
    <cellStyle name="Normal 7 16" xfId="1176"/>
    <cellStyle name="Normal 7 17" xfId="1895"/>
    <cellStyle name="Normal 7 18" xfId="1897"/>
    <cellStyle name="Normal 7 19" xfId="1899"/>
    <cellStyle name="Normal 7 2" xfId="25"/>
    <cellStyle name="Normal 7 20" xfId="337"/>
    <cellStyle name="Normal 7 21" xfId="1175"/>
    <cellStyle name="Normal 7 22" xfId="1894"/>
    <cellStyle name="Normal 7 23" xfId="1896"/>
    <cellStyle name="Normal 7 24" xfId="1898"/>
    <cellStyle name="Normal 7 25" xfId="1900"/>
    <cellStyle name="Normal 7 3" xfId="1901"/>
    <cellStyle name="Normal 7 4" xfId="1902"/>
    <cellStyle name="Normal 7 5" xfId="1903"/>
    <cellStyle name="Normal 7 6" xfId="1904"/>
    <cellStyle name="Normal 7 7" xfId="1905"/>
    <cellStyle name="Normal 7 8" xfId="1908"/>
    <cellStyle name="Normal 7 9" xfId="705"/>
    <cellStyle name="Normal 70 2" xfId="1124"/>
    <cellStyle name="Normal 71 2" xfId="1886"/>
    <cellStyle name="Normal 72 2" xfId="1888"/>
    <cellStyle name="Normal 73 2" xfId="1890"/>
    <cellStyle name="Normal 74 2" xfId="1892"/>
    <cellStyle name="Normal 75 2" xfId="1166"/>
    <cellStyle name="Normal 76 2" xfId="1909"/>
    <cellStyle name="Normal 77 2" xfId="1910"/>
    <cellStyle name="Normal 78 2" xfId="1911"/>
    <cellStyle name="Normal 79 2" xfId="1912"/>
    <cellStyle name="Normal 8 10" xfId="1913"/>
    <cellStyle name="Normal 8 11" xfId="1914"/>
    <cellStyle name="Normal 8 12" xfId="1915"/>
    <cellStyle name="Normal 8 13" xfId="1916"/>
    <cellStyle name="Normal 8 14" xfId="1398"/>
    <cellStyle name="Normal 8 15" xfId="63"/>
    <cellStyle name="Normal 8 16" xfId="1918"/>
    <cellStyle name="Normal 8 17" xfId="1920"/>
    <cellStyle name="Normal 8 18" xfId="1922"/>
    <cellStyle name="Normal 8 19" xfId="1924"/>
    <cellStyle name="Normal 8 2" xfId="1925"/>
    <cellStyle name="Normal 8 20" xfId="62"/>
    <cellStyle name="Normal 8 21" xfId="1917"/>
    <cellStyle name="Normal 8 22" xfId="1919"/>
    <cellStyle name="Normal 8 23" xfId="1921"/>
    <cellStyle name="Normal 8 24" xfId="1923"/>
    <cellStyle name="Normal 8 25" xfId="1926"/>
    <cellStyle name="Normal 8 3" xfId="1927"/>
    <cellStyle name="Normal 8 4" xfId="1928"/>
    <cellStyle name="Normal 8 5" xfId="1929"/>
    <cellStyle name="Normal 8 6" xfId="76"/>
    <cellStyle name="Normal 8 7" xfId="1930"/>
    <cellStyle name="Normal 8 8" xfId="1933"/>
    <cellStyle name="Normal 8 9" xfId="707"/>
    <cellStyle name="Normal 80 2" xfId="1165"/>
    <cellStyle name="Normal 81" xfId="1934"/>
    <cellStyle name="Normal 9 2" xfId="1935"/>
    <cellStyle name="Note 10" xfId="1936"/>
    <cellStyle name="Note 10 2" xfId="340"/>
    <cellStyle name="Note 11" xfId="1937"/>
    <cellStyle name="Note 11 2" xfId="1938"/>
    <cellStyle name="Note 12" xfId="1939"/>
    <cellStyle name="Note 12 2" xfId="1940"/>
    <cellStyle name="Note 13" xfId="1941"/>
    <cellStyle name="Note 13 2" xfId="1942"/>
    <cellStyle name="Note 14" xfId="1943"/>
    <cellStyle name="Note 14 2" xfId="1850"/>
    <cellStyle name="Note 15" xfId="1945"/>
    <cellStyle name="Note 15 2" xfId="300"/>
    <cellStyle name="Note 16" xfId="1947"/>
    <cellStyle name="Note 16 2" xfId="1884"/>
    <cellStyle name="Note 17" xfId="1949"/>
    <cellStyle name="Note 17 2" xfId="1907"/>
    <cellStyle name="Note 18" xfId="1951"/>
    <cellStyle name="Note 18 2" xfId="1932"/>
    <cellStyle name="Note 19" xfId="1953"/>
    <cellStyle name="Note 19 2" xfId="1955"/>
    <cellStyle name="Note 2" xfId="1956"/>
    <cellStyle name="Note 2 2" xfId="1957"/>
    <cellStyle name="Note 20" xfId="1944"/>
    <cellStyle name="Note 20 2" xfId="299"/>
    <cellStyle name="Note 21" xfId="1946"/>
    <cellStyle name="Note 21 2" xfId="1883"/>
    <cellStyle name="Note 22" xfId="1948"/>
    <cellStyle name="Note 22 2" xfId="1906"/>
    <cellStyle name="Note 23" xfId="1950"/>
    <cellStyle name="Note 23 2" xfId="1931"/>
    <cellStyle name="Note 24" xfId="1952"/>
    <cellStyle name="Note 24 2" xfId="1954"/>
    <cellStyle name="Note 25" xfId="1958"/>
    <cellStyle name="Note 3" xfId="459"/>
    <cellStyle name="Note 3 2" xfId="1959"/>
    <cellStyle name="Note 4" xfId="1960"/>
    <cellStyle name="Note 4 2" xfId="1961"/>
    <cellStyle name="Note 5" xfId="1962"/>
    <cellStyle name="Note 5 2" xfId="1963"/>
    <cellStyle name="Note 6" xfId="1964"/>
    <cellStyle name="Note 6 2" xfId="1965"/>
    <cellStyle name="Note 7" xfId="1966"/>
    <cellStyle name="Note 7 2" xfId="1967"/>
    <cellStyle name="Note 8" xfId="1968"/>
    <cellStyle name="Note 8 2" xfId="1969"/>
    <cellStyle name="Note 9" xfId="1970"/>
    <cellStyle name="Note 9 2" xfId="1971"/>
    <cellStyle name="Output 10" xfId="227"/>
    <cellStyle name="Output 10 2" xfId="532"/>
    <cellStyle name="Output 11" xfId="99"/>
    <cellStyle name="Output 11 2" xfId="534"/>
    <cellStyle name="Output 12" xfId="537"/>
    <cellStyle name="Output 12 2" xfId="541"/>
    <cellStyle name="Output 13" xfId="545"/>
    <cellStyle name="Output 13 2" xfId="346"/>
    <cellStyle name="Output 14" xfId="189"/>
    <cellStyle name="Output 14 2" xfId="494"/>
    <cellStyle name="Output 15" xfId="548"/>
    <cellStyle name="Output 15 2" xfId="528"/>
    <cellStyle name="Output 16" xfId="1973"/>
    <cellStyle name="Output 16 2" xfId="161"/>
    <cellStyle name="Output 17" xfId="1975"/>
    <cellStyle name="Output 17 2" xfId="238"/>
    <cellStyle name="Output 18" xfId="1977"/>
    <cellStyle name="Output 18 2" xfId="676"/>
    <cellStyle name="Output 19" xfId="1979"/>
    <cellStyle name="Output 19 2" xfId="730"/>
    <cellStyle name="Output 2" xfId="1981"/>
    <cellStyle name="Output 2 2" xfId="1983"/>
    <cellStyle name="Output 20" xfId="547"/>
    <cellStyle name="Output 20 2" xfId="527"/>
    <cellStyle name="Output 21" xfId="1972"/>
    <cellStyle name="Output 21 2" xfId="160"/>
    <cellStyle name="Output 22" xfId="1974"/>
    <cellStyle name="Output 22 2" xfId="237"/>
    <cellStyle name="Output 23" xfId="1976"/>
    <cellStyle name="Output 23 2" xfId="675"/>
    <cellStyle name="Output 24" xfId="1978"/>
    <cellStyle name="Output 24 2" xfId="729"/>
    <cellStyle name="Output 25" xfId="1984"/>
    <cellStyle name="Output 3" xfId="1986"/>
    <cellStyle name="Output 3 2" xfId="1988"/>
    <cellStyle name="Output 4" xfId="1990"/>
    <cellStyle name="Output 4 2" xfId="1992"/>
    <cellStyle name="Output 5" xfId="1994"/>
    <cellStyle name="Output 5 2" xfId="1996"/>
    <cellStyle name="Output 6" xfId="1998"/>
    <cellStyle name="Output 6 2" xfId="2000"/>
    <cellStyle name="Output 7" xfId="2003"/>
    <cellStyle name="Output 7 2" xfId="2006"/>
    <cellStyle name="Output 8" xfId="2009"/>
    <cellStyle name="Output 8 2" xfId="2012"/>
    <cellStyle name="Output 9" xfId="975"/>
    <cellStyle name="Output 9 2" xfId="2015"/>
    <cellStyle name="Title 10" xfId="1980"/>
    <cellStyle name="Title 10 2" xfId="1982"/>
    <cellStyle name="Title 11" xfId="1985"/>
    <cellStyle name="Title 11 2" xfId="1987"/>
    <cellStyle name="Title 12" xfId="1989"/>
    <cellStyle name="Title 12 2" xfId="1991"/>
    <cellStyle name="Title 13" xfId="1993"/>
    <cellStyle name="Title 13 2" xfId="1995"/>
    <cellStyle name="Title 14" xfId="1997"/>
    <cellStyle name="Title 14 2" xfId="1999"/>
    <cellStyle name="Title 15" xfId="2002"/>
    <cellStyle name="Title 15 2" xfId="2005"/>
    <cellStyle name="Title 16" xfId="2008"/>
    <cellStyle name="Title 16 2" xfId="2011"/>
    <cellStyle name="Title 17" xfId="974"/>
    <cellStyle name="Title 17 2" xfId="2014"/>
    <cellStyle name="Title 18" xfId="2017"/>
    <cellStyle name="Title 18 2" xfId="2019"/>
    <cellStyle name="Title 19" xfId="2021"/>
    <cellStyle name="Title 19 2" xfId="2023"/>
    <cellStyle name="Title 2" xfId="943"/>
    <cellStyle name="Title 2 2" xfId="945"/>
    <cellStyle name="Title 20" xfId="2001"/>
    <cellStyle name="Title 20 2" xfId="2004"/>
    <cellStyle name="Title 21" xfId="2007"/>
    <cellStyle name="Title 21 2" xfId="2010"/>
    <cellStyle name="Title 22" xfId="973"/>
    <cellStyle name="Title 22 2" xfId="2013"/>
    <cellStyle name="Title 23" xfId="2016"/>
    <cellStyle name="Title 23 2" xfId="2018"/>
    <cellStyle name="Title 24" xfId="2020"/>
    <cellStyle name="Title 24 2" xfId="2022"/>
    <cellStyle name="Title 25" xfId="2024"/>
    <cellStyle name="Title 3" xfId="947"/>
    <cellStyle name="Title 3 2" xfId="70"/>
    <cellStyle name="Title 4" xfId="950"/>
    <cellStyle name="Title 4 2" xfId="536"/>
    <cellStyle name="Title 5" xfId="953"/>
    <cellStyle name="Title 5 2" xfId="584"/>
    <cellStyle name="Title 6" xfId="956"/>
    <cellStyle name="Title 6 2" xfId="620"/>
    <cellStyle name="Title 7" xfId="959"/>
    <cellStyle name="Title 7 2" xfId="682"/>
    <cellStyle name="Title 8" xfId="965"/>
    <cellStyle name="Title 8 2" xfId="552"/>
    <cellStyle name="Title 9" xfId="2025"/>
    <cellStyle name="Title 9 2" xfId="2026"/>
    <cellStyle name="Total 10" xfId="2027"/>
    <cellStyle name="Total 10 2" xfId="2028"/>
    <cellStyle name="Total 11" xfId="2029"/>
    <cellStyle name="Total 11 2" xfId="106"/>
    <cellStyle name="Total 12" xfId="1114"/>
    <cellStyle name="Total 12 2" xfId="2030"/>
    <cellStyle name="Total 13" xfId="2031"/>
    <cellStyle name="Total 13 2" xfId="2032"/>
    <cellStyle name="Total 14" xfId="2033"/>
    <cellStyle name="Total 14 2" xfId="2034"/>
    <cellStyle name="Total 15" xfId="2036"/>
    <cellStyle name="Total 15 2" xfId="2038"/>
    <cellStyle name="Total 16" xfId="2040"/>
    <cellStyle name="Total 16 2" xfId="2042"/>
    <cellStyle name="Total 17" xfId="2044"/>
    <cellStyle name="Total 17 2" xfId="2046"/>
    <cellStyle name="Total 18" xfId="2048"/>
    <cellStyle name="Total 18 2" xfId="2050"/>
    <cellStyle name="Total 19" xfId="2052"/>
    <cellStyle name="Total 19 2" xfId="2054"/>
    <cellStyle name="Total 2" xfId="2055"/>
    <cellStyle name="Total 2 2" xfId="2056"/>
    <cellStyle name="Total 20" xfId="2035"/>
    <cellStyle name="Total 20 2" xfId="2037"/>
    <cellStyle name="Total 21" xfId="2039"/>
    <cellStyle name="Total 21 2" xfId="2041"/>
    <cellStyle name="Total 22" xfId="2043"/>
    <cellStyle name="Total 22 2" xfId="2045"/>
    <cellStyle name="Total 23" xfId="2047"/>
    <cellStyle name="Total 23 2" xfId="2049"/>
    <cellStyle name="Total 24" xfId="2051"/>
    <cellStyle name="Total 24 2" xfId="2053"/>
    <cellStyle name="Total 25" xfId="2057"/>
    <cellStyle name="Total 3" xfId="2058"/>
    <cellStyle name="Total 3 2" xfId="2059"/>
    <cellStyle name="Total 4" xfId="2060"/>
    <cellStyle name="Total 4 2" xfId="699"/>
    <cellStyle name="Total 5" xfId="2061"/>
    <cellStyle name="Total 5 2" xfId="2062"/>
    <cellStyle name="Total 6" xfId="1860"/>
    <cellStyle name="Total 6 2" xfId="2063"/>
    <cellStyle name="Total 7" xfId="2064"/>
    <cellStyle name="Total 7 2" xfId="2065"/>
    <cellStyle name="Total 8" xfId="2066"/>
    <cellStyle name="Total 8 2" xfId="2067"/>
    <cellStyle name="Total 9" xfId="1035"/>
    <cellStyle name="Total 9 2" xfId="2068"/>
    <cellStyle name="Warning Text 10" xfId="646"/>
    <cellStyle name="Warning Text 10 2" xfId="649"/>
    <cellStyle name="Warning Text 11" xfId="652"/>
    <cellStyle name="Warning Text 11 2" xfId="655"/>
    <cellStyle name="Warning Text 12" xfId="658"/>
    <cellStyle name="Warning Text 12 2" xfId="662"/>
    <cellStyle name="Warning Text 13" xfId="665"/>
    <cellStyle name="Warning Text 13 2" xfId="668"/>
    <cellStyle name="Warning Text 14" xfId="673"/>
    <cellStyle name="Warning Text 14 2" xfId="2069"/>
    <cellStyle name="Warning Text 15" xfId="1788"/>
    <cellStyle name="Warning Text 15 2" xfId="2071"/>
    <cellStyle name="Warning Text 16" xfId="2073"/>
    <cellStyle name="Warning Text 16 2" xfId="2075"/>
    <cellStyle name="Warning Text 17" xfId="2077"/>
    <cellStyle name="Warning Text 17 2" xfId="2079"/>
    <cellStyle name="Warning Text 18" xfId="435"/>
    <cellStyle name="Warning Text 18 2" xfId="2081"/>
    <cellStyle name="Warning Text 19" xfId="2083"/>
    <cellStyle name="Warning Text 19 2" xfId="2085"/>
    <cellStyle name="Warning Text 2" xfId="2086"/>
    <cellStyle name="Warning Text 2 2" xfId="1831"/>
    <cellStyle name="Warning Text 20" xfId="1787"/>
    <cellStyle name="Warning Text 20 2" xfId="2070"/>
    <cellStyle name="Warning Text 21" xfId="2072"/>
    <cellStyle name="Warning Text 21 2" xfId="2074"/>
    <cellStyle name="Warning Text 22" xfId="2076"/>
    <cellStyle name="Warning Text 22 2" xfId="2078"/>
    <cellStyle name="Warning Text 23" xfId="434"/>
    <cellStyle name="Warning Text 23 2" xfId="2080"/>
    <cellStyle name="Warning Text 24" xfId="2082"/>
    <cellStyle name="Warning Text 24 2" xfId="2084"/>
    <cellStyle name="Warning Text 25" xfId="2087"/>
    <cellStyle name="Warning Text 3" xfId="1112"/>
    <cellStyle name="Warning Text 3 2" xfId="2088"/>
    <cellStyle name="Warning Text 4" xfId="2089"/>
    <cellStyle name="Warning Text 4 2" xfId="2090"/>
    <cellStyle name="Warning Text 5" xfId="2091"/>
    <cellStyle name="Warning Text 5 2" xfId="2092"/>
    <cellStyle name="Warning Text 6" xfId="2093"/>
    <cellStyle name="Warning Text 6 2" xfId="1703"/>
    <cellStyle name="Warning Text 7" xfId="2094"/>
    <cellStyle name="Warning Text 7 2" xfId="2095"/>
    <cellStyle name="Warning Text 8" xfId="2096"/>
    <cellStyle name="Warning Text 8 2" xfId="2097"/>
    <cellStyle name="Warning Text 9" xfId="2098"/>
    <cellStyle name="Warning Text 9 2" xfId="2099"/>
  </cellStyles>
  <dxfs count="178">
    <dxf>
      <fill>
        <patternFill>
          <bgColor theme="8" tint="0.79998168889431442"/>
        </patternFill>
      </fill>
    </dxf>
    <dxf>
      <fill>
        <patternFill>
          <bgColor theme="8" tint="0.59996337778862885"/>
        </patternFill>
      </fill>
    </dxf>
    <dxf>
      <fill>
        <patternFill>
          <bgColor theme="8" tint="0.59996337778862885"/>
        </patternFill>
      </fill>
    </dxf>
    <dxf>
      <fill>
        <patternFill>
          <bgColor rgb="FF00B0F0"/>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4" tint="0.59996337778862885"/>
        </patternFill>
      </fill>
    </dxf>
    <dxf>
      <fill>
        <patternFill>
          <bgColor rgb="FF7030A0"/>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rgb="FF9999FF"/>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s>
  <tableStyles count="0" defaultTableStyle="TableStyleMedium9" defaultPivotStyle="PivotStyleLight16"/>
  <colors>
    <mruColors>
      <color rgb="FF00FF99"/>
      <color rgb="FFFFCCFF"/>
      <color rgb="FFFFFFCC"/>
      <color rgb="FF9999FF"/>
      <color rgb="FFFFFF00"/>
      <color rgb="FFAAA7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379071"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1781175"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76589</xdr:colOff>
      <xdr:row>1</xdr:row>
      <xdr:rowOff>283486</xdr:rowOff>
    </xdr:from>
    <xdr:to>
      <xdr:col>32</xdr:col>
      <xdr:colOff>66870</xdr:colOff>
      <xdr:row>1</xdr:row>
      <xdr:rowOff>283486</xdr:rowOff>
    </xdr:to>
    <xdr:cxnSp macro="">
      <xdr:nvCxnSpPr>
        <xdr:cNvPr id="6" name="Straight Connector 5"/>
        <xdr:cNvCxnSpPr/>
      </xdr:nvCxnSpPr>
      <xdr:spPr>
        <a:xfrm>
          <a:off x="7896614"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xdr:cNvCxnSpPr/>
      </xdr:nvCxnSpPr>
      <xdr:spPr>
        <a:xfrm>
          <a:off x="8010914"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81250" y="597811"/>
          <a:ext cx="1619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340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612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4612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24</xdr:col>
      <xdr:colOff>67064</xdr:colOff>
      <xdr:row>1</xdr:row>
      <xdr:rowOff>273961</xdr:rowOff>
    </xdr:from>
    <xdr:to>
      <xdr:col>32</xdr:col>
      <xdr:colOff>57345</xdr:colOff>
      <xdr:row>1</xdr:row>
      <xdr:rowOff>273961</xdr:rowOff>
    </xdr:to>
    <xdr:cxnSp macro="">
      <xdr:nvCxnSpPr>
        <xdr:cNvPr id="6" name="Straight Connector 5"/>
        <xdr:cNvCxnSpPr/>
      </xdr:nvCxnSpPr>
      <xdr:spPr>
        <a:xfrm>
          <a:off x="77727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71750" y="597811"/>
          <a:ext cx="1485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3674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9946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9946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24</xdr:col>
      <xdr:colOff>28964</xdr:colOff>
      <xdr:row>1</xdr:row>
      <xdr:rowOff>264436</xdr:rowOff>
    </xdr:from>
    <xdr:to>
      <xdr:col>32</xdr:col>
      <xdr:colOff>19245</xdr:colOff>
      <xdr:row>1</xdr:row>
      <xdr:rowOff>264436</xdr:rowOff>
    </xdr:to>
    <xdr:cxnSp macro="">
      <xdr:nvCxnSpPr>
        <xdr:cNvPr id="6" name="Straight Connector 5"/>
        <xdr:cNvCxnSpPr/>
      </xdr:nvCxnSpPr>
      <xdr:spPr>
        <a:xfrm>
          <a:off x="788708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43175" y="597811"/>
          <a:ext cx="1038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7197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3469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3469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23</xdr:col>
      <xdr:colOff>190889</xdr:colOff>
      <xdr:row>1</xdr:row>
      <xdr:rowOff>283486</xdr:rowOff>
    </xdr:from>
    <xdr:to>
      <xdr:col>31</xdr:col>
      <xdr:colOff>181170</xdr:colOff>
      <xdr:row>1</xdr:row>
      <xdr:rowOff>283486</xdr:rowOff>
    </xdr:to>
    <xdr:cxnSp macro="">
      <xdr:nvCxnSpPr>
        <xdr:cNvPr id="6" name="Straight Connector 5"/>
        <xdr:cNvCxnSpPr/>
      </xdr:nvCxnSpPr>
      <xdr:spPr>
        <a:xfrm>
          <a:off x="7925189"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466975" y="597811"/>
          <a:ext cx="1238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149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421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421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xdr:cNvCxnSpPr/>
      </xdr:nvCxnSpPr>
      <xdr:spPr>
        <a:xfrm>
          <a:off x="790613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90775" y="597811"/>
          <a:ext cx="1276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9768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040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040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162120</xdr:colOff>
      <xdr:row>2</xdr:row>
      <xdr:rowOff>7261</xdr:rowOff>
    </xdr:to>
    <xdr:cxnSp macro="">
      <xdr:nvCxnSpPr>
        <xdr:cNvPr id="6" name="Straight Connector 5"/>
        <xdr:cNvCxnSpPr/>
      </xdr:nvCxnSpPr>
      <xdr:spPr>
        <a:xfrm>
          <a:off x="7858125" y="5787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409825" y="597811"/>
          <a:ext cx="1333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530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24</xdr:col>
      <xdr:colOff>190500</xdr:colOff>
      <xdr:row>1</xdr:row>
      <xdr:rowOff>273961</xdr:rowOff>
    </xdr:from>
    <xdr:to>
      <xdr:col>32</xdr:col>
      <xdr:colOff>104970</xdr:colOff>
      <xdr:row>1</xdr:row>
      <xdr:rowOff>273961</xdr:rowOff>
    </xdr:to>
    <xdr:cxnSp macro="">
      <xdr:nvCxnSpPr>
        <xdr:cNvPr id="6" name="Straight Connector 5"/>
        <xdr:cNvCxnSpPr/>
      </xdr:nvCxnSpPr>
      <xdr:spPr>
        <a:xfrm>
          <a:off x="7791450" y="55971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62200" y="597811"/>
          <a:ext cx="1181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5306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8026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48026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24</xdr:col>
      <xdr:colOff>57150</xdr:colOff>
      <xdr:row>2</xdr:row>
      <xdr:rowOff>7261</xdr:rowOff>
    </xdr:from>
    <xdr:to>
      <xdr:col>31</xdr:col>
      <xdr:colOff>200220</xdr:colOff>
      <xdr:row>2</xdr:row>
      <xdr:rowOff>7261</xdr:rowOff>
    </xdr:to>
    <xdr:cxnSp macro="">
      <xdr:nvCxnSpPr>
        <xdr:cNvPr id="6" name="Straight Connector 5"/>
        <xdr:cNvCxnSpPr/>
      </xdr:nvCxnSpPr>
      <xdr:spPr>
        <a:xfrm>
          <a:off x="7991475" y="5787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1220322</xdr:colOff>
      <xdr:row>2</xdr:row>
      <xdr:rowOff>26311</xdr:rowOff>
    </xdr:from>
    <xdr:to>
      <xdr:col>5</xdr:col>
      <xdr:colOff>286872</xdr:colOff>
      <xdr:row>2</xdr:row>
      <xdr:rowOff>26311</xdr:rowOff>
    </xdr:to>
    <xdr:cxnSp macro="">
      <xdr:nvCxnSpPr>
        <xdr:cNvPr id="7" name="Straight Connector 6"/>
        <xdr:cNvCxnSpPr/>
      </xdr:nvCxnSpPr>
      <xdr:spPr>
        <a:xfrm>
          <a:off x="3035675" y="496958"/>
          <a:ext cx="204731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6149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2421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2421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24</xdr:col>
      <xdr:colOff>48014</xdr:colOff>
      <xdr:row>2</xdr:row>
      <xdr:rowOff>7261</xdr:rowOff>
    </xdr:from>
    <xdr:to>
      <xdr:col>32</xdr:col>
      <xdr:colOff>38295</xdr:colOff>
      <xdr:row>2</xdr:row>
      <xdr:rowOff>7261</xdr:rowOff>
    </xdr:to>
    <xdr:cxnSp macro="">
      <xdr:nvCxnSpPr>
        <xdr:cNvPr id="3" name="Straight Connector 2"/>
        <xdr:cNvCxnSpPr/>
      </xdr:nvCxnSpPr>
      <xdr:spPr>
        <a:xfrm>
          <a:off x="79156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054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24</xdr:col>
      <xdr:colOff>38489</xdr:colOff>
      <xdr:row>2</xdr:row>
      <xdr:rowOff>16786</xdr:rowOff>
    </xdr:from>
    <xdr:to>
      <xdr:col>32</xdr:col>
      <xdr:colOff>28770</xdr:colOff>
      <xdr:row>2</xdr:row>
      <xdr:rowOff>16786</xdr:rowOff>
    </xdr:to>
    <xdr:cxnSp macro="">
      <xdr:nvCxnSpPr>
        <xdr:cNvPr id="3" name="Straight Connector 2"/>
        <xdr:cNvCxnSpPr/>
      </xdr:nvCxnSpPr>
      <xdr:spPr>
        <a:xfrm>
          <a:off x="7963289" y="4739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62250" y="597811"/>
          <a:ext cx="600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3293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9565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9565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24</xdr:col>
      <xdr:colOff>389</xdr:colOff>
      <xdr:row>2</xdr:row>
      <xdr:rowOff>26311</xdr:rowOff>
    </xdr:from>
    <xdr:to>
      <xdr:col>31</xdr:col>
      <xdr:colOff>219270</xdr:colOff>
      <xdr:row>2</xdr:row>
      <xdr:rowOff>26311</xdr:rowOff>
    </xdr:to>
    <xdr:cxnSp macro="">
      <xdr:nvCxnSpPr>
        <xdr:cNvPr id="3" name="Straight Connector 2"/>
        <xdr:cNvCxnSpPr/>
      </xdr:nvCxnSpPr>
      <xdr:spPr>
        <a:xfrm>
          <a:off x="7944239" y="4263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19400" y="597811"/>
          <a:ext cx="790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38794" y="13222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24</xdr:col>
      <xdr:colOff>76589</xdr:colOff>
      <xdr:row>1</xdr:row>
      <xdr:rowOff>226336</xdr:rowOff>
    </xdr:from>
    <xdr:to>
      <xdr:col>32</xdr:col>
      <xdr:colOff>66870</xdr:colOff>
      <xdr:row>1</xdr:row>
      <xdr:rowOff>226336</xdr:rowOff>
    </xdr:to>
    <xdr:cxnSp macro="">
      <xdr:nvCxnSpPr>
        <xdr:cNvPr id="3" name="Straight Connector 2"/>
        <xdr:cNvCxnSpPr/>
      </xdr:nvCxnSpPr>
      <xdr:spPr>
        <a:xfrm>
          <a:off x="78585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62250" y="597811"/>
          <a:ext cx="1152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86444"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23</xdr:col>
      <xdr:colOff>152789</xdr:colOff>
      <xdr:row>2</xdr:row>
      <xdr:rowOff>7261</xdr:rowOff>
    </xdr:from>
    <xdr:to>
      <xdr:col>31</xdr:col>
      <xdr:colOff>143070</xdr:colOff>
      <xdr:row>2</xdr:row>
      <xdr:rowOff>7261</xdr:rowOff>
    </xdr:to>
    <xdr:cxnSp macro="">
      <xdr:nvCxnSpPr>
        <xdr:cNvPr id="3" name="Straight Connector 2"/>
        <xdr:cNvCxnSpPr/>
      </xdr:nvCxnSpPr>
      <xdr:spPr>
        <a:xfrm>
          <a:off x="80585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28925" y="5978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7959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24</xdr:col>
      <xdr:colOff>9914</xdr:colOff>
      <xdr:row>2</xdr:row>
      <xdr:rowOff>7261</xdr:rowOff>
    </xdr:from>
    <xdr:to>
      <xdr:col>32</xdr:col>
      <xdr:colOff>195</xdr:colOff>
      <xdr:row>2</xdr:row>
      <xdr:rowOff>7261</xdr:rowOff>
    </xdr:to>
    <xdr:cxnSp macro="">
      <xdr:nvCxnSpPr>
        <xdr:cNvPr id="3" name="Straight Connector 2"/>
        <xdr:cNvCxnSpPr/>
      </xdr:nvCxnSpPr>
      <xdr:spPr>
        <a:xfrm>
          <a:off x="79442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76550" y="597811"/>
          <a:ext cx="695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48344" y="14936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67025" y="597811"/>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483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755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755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24</xdr:col>
      <xdr:colOff>28964</xdr:colOff>
      <xdr:row>1</xdr:row>
      <xdr:rowOff>226336</xdr:rowOff>
    </xdr:from>
    <xdr:to>
      <xdr:col>32</xdr:col>
      <xdr:colOff>19245</xdr:colOff>
      <xdr:row>1</xdr:row>
      <xdr:rowOff>226336</xdr:rowOff>
    </xdr:to>
    <xdr:cxnSp macro="">
      <xdr:nvCxnSpPr>
        <xdr:cNvPr id="3" name="Straight Connector 2"/>
        <xdr:cNvCxnSpPr/>
      </xdr:nvCxnSpPr>
      <xdr:spPr>
        <a:xfrm>
          <a:off x="783946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1028700</xdr:colOff>
      <xdr:row>2</xdr:row>
      <xdr:rowOff>7261</xdr:rowOff>
    </xdr:from>
    <xdr:to>
      <xdr:col>3</xdr:col>
      <xdr:colOff>381000</xdr:colOff>
      <xdr:row>2</xdr:row>
      <xdr:rowOff>7261</xdr:rowOff>
    </xdr:to>
    <xdr:cxnSp macro="">
      <xdr:nvCxnSpPr>
        <xdr:cNvPr id="4" name="Straight Connector 3"/>
        <xdr:cNvCxnSpPr/>
      </xdr:nvCxnSpPr>
      <xdr:spPr>
        <a:xfrm>
          <a:off x="2638425" y="578761"/>
          <a:ext cx="771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053094" y="15127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680285" y="15127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680285" y="15127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24</xdr:col>
      <xdr:colOff>19439</xdr:colOff>
      <xdr:row>2</xdr:row>
      <xdr:rowOff>7261</xdr:rowOff>
    </xdr:from>
    <xdr:to>
      <xdr:col>32</xdr:col>
      <xdr:colOff>9720</xdr:colOff>
      <xdr:row>2</xdr:row>
      <xdr:rowOff>7261</xdr:rowOff>
    </xdr:to>
    <xdr:cxnSp macro="">
      <xdr:nvCxnSpPr>
        <xdr:cNvPr id="3" name="Straight Connector 2"/>
        <xdr:cNvCxnSpPr/>
      </xdr:nvCxnSpPr>
      <xdr:spPr>
        <a:xfrm>
          <a:off x="796328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1028700</xdr:colOff>
      <xdr:row>2</xdr:row>
      <xdr:rowOff>7261</xdr:rowOff>
    </xdr:from>
    <xdr:to>
      <xdr:col>3</xdr:col>
      <xdr:colOff>381000</xdr:colOff>
      <xdr:row>2</xdr:row>
      <xdr:rowOff>7261</xdr:rowOff>
    </xdr:to>
    <xdr:cxnSp macro="">
      <xdr:nvCxnSpPr>
        <xdr:cNvPr id="4" name="Straight Connector 3"/>
        <xdr:cNvCxnSpPr/>
      </xdr:nvCxnSpPr>
      <xdr:spPr>
        <a:xfrm>
          <a:off x="2638425" y="57876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57869" y="14460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85060" y="14460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85060" y="14460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8.xml><?xml version="1.0" encoding="utf-8"?>
<xdr:wsDr xmlns:xdr="http://schemas.openxmlformats.org/drawingml/2006/spreadsheetDrawing" xmlns:a="http://schemas.openxmlformats.org/drawingml/2006/main">
  <xdr:twoCellAnchor>
    <xdr:from>
      <xdr:col>24</xdr:col>
      <xdr:colOff>389</xdr:colOff>
      <xdr:row>2</xdr:row>
      <xdr:rowOff>7261</xdr:rowOff>
    </xdr:from>
    <xdr:to>
      <xdr:col>31</xdr:col>
      <xdr:colOff>219270</xdr:colOff>
      <xdr:row>2</xdr:row>
      <xdr:rowOff>7261</xdr:rowOff>
    </xdr:to>
    <xdr:cxnSp macro="">
      <xdr:nvCxnSpPr>
        <xdr:cNvPr id="3" name="Straight Connector 2"/>
        <xdr:cNvCxnSpPr/>
      </xdr:nvCxnSpPr>
      <xdr:spPr>
        <a:xfrm>
          <a:off x="7934714" y="4073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1247775</xdr:colOff>
      <xdr:row>2</xdr:row>
      <xdr:rowOff>7261</xdr:rowOff>
    </xdr:from>
    <xdr:to>
      <xdr:col>4</xdr:col>
      <xdr:colOff>85725</xdr:colOff>
      <xdr:row>2</xdr:row>
      <xdr:rowOff>7261</xdr:rowOff>
    </xdr:to>
    <xdr:cxnSp macro="">
      <xdr:nvCxnSpPr>
        <xdr:cNvPr id="4" name="Straight Connector 3"/>
        <xdr:cNvCxnSpPr/>
      </xdr:nvCxnSpPr>
      <xdr:spPr>
        <a:xfrm>
          <a:off x="2638425" y="521611"/>
          <a:ext cx="809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57844"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85035"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85035"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9.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29656" y="581396"/>
          <a:ext cx="14197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14432</xdr:colOff>
      <xdr:row>2</xdr:row>
      <xdr:rowOff>10094</xdr:rowOff>
    </xdr:from>
    <xdr:to>
      <xdr:col>32</xdr:col>
      <xdr:colOff>0</xdr:colOff>
      <xdr:row>2</xdr:row>
      <xdr:rowOff>10094</xdr:rowOff>
    </xdr:to>
    <xdr:cxnSp macro="">
      <xdr:nvCxnSpPr>
        <xdr:cNvPr id="3" name="Straight Connector 2"/>
        <xdr:cNvCxnSpPr/>
      </xdr:nvCxnSpPr>
      <xdr:spPr>
        <a:xfrm>
          <a:off x="7882082"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48319"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75510"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75510"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xdr:colOff>
      <xdr:row>3</xdr:row>
      <xdr:rowOff>264968</xdr:rowOff>
    </xdr:from>
    <xdr:to>
      <xdr:col>19</xdr:col>
      <xdr:colOff>66675</xdr:colOff>
      <xdr:row>3</xdr:row>
      <xdr:rowOff>264968</xdr:rowOff>
    </xdr:to>
    <xdr:cxnSp macro="">
      <xdr:nvCxnSpPr>
        <xdr:cNvPr id="5" name="Straight Connector 4"/>
        <xdr:cNvCxnSpPr/>
      </xdr:nvCxnSpPr>
      <xdr:spPr>
        <a:xfrm>
          <a:off x="4543425" y="1236518"/>
          <a:ext cx="2343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13924</xdr:colOff>
      <xdr:row>1</xdr:row>
      <xdr:rowOff>278473</xdr:rowOff>
    </xdr:from>
    <xdr:to>
      <xdr:col>32</xdr:col>
      <xdr:colOff>4205</xdr:colOff>
      <xdr:row>1</xdr:row>
      <xdr:rowOff>278473</xdr:rowOff>
    </xdr:to>
    <xdr:cxnSp macro="">
      <xdr:nvCxnSpPr>
        <xdr:cNvPr id="6" name="Straight Connector 5"/>
        <xdr:cNvCxnSpPr/>
      </xdr:nvCxnSpPr>
      <xdr:spPr>
        <a:xfrm>
          <a:off x="7852999" y="564223"/>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914400</xdr:colOff>
      <xdr:row>1</xdr:row>
      <xdr:rowOff>273961</xdr:rowOff>
    </xdr:from>
    <xdr:to>
      <xdr:col>5</xdr:col>
      <xdr:colOff>161925</xdr:colOff>
      <xdr:row>1</xdr:row>
      <xdr:rowOff>273961</xdr:rowOff>
    </xdr:to>
    <xdr:cxnSp macro="">
      <xdr:nvCxnSpPr>
        <xdr:cNvPr id="7" name="Straight Connector 6"/>
        <xdr:cNvCxnSpPr/>
      </xdr:nvCxnSpPr>
      <xdr:spPr>
        <a:xfrm>
          <a:off x="2428875" y="559711"/>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0.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282031" y="581396"/>
          <a:ext cx="1476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223982</xdr:colOff>
      <xdr:row>2</xdr:row>
      <xdr:rowOff>10094</xdr:rowOff>
    </xdr:from>
    <xdr:to>
      <xdr:col>31</xdr:col>
      <xdr:colOff>209550</xdr:colOff>
      <xdr:row>2</xdr:row>
      <xdr:rowOff>10094</xdr:rowOff>
    </xdr:to>
    <xdr:cxnSp macro="">
      <xdr:nvCxnSpPr>
        <xdr:cNvPr id="3" name="Straight Connector 2"/>
        <xdr:cNvCxnSpPr/>
      </xdr:nvCxnSpPr>
      <xdr:spPr>
        <a:xfrm>
          <a:off x="7872557"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881644" y="15508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08835" y="15508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08835" y="15508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58231" y="581396"/>
          <a:ext cx="154355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204932</xdr:colOff>
      <xdr:row>2</xdr:row>
      <xdr:rowOff>10094</xdr:rowOff>
    </xdr:from>
    <xdr:to>
      <xdr:col>31</xdr:col>
      <xdr:colOff>190500</xdr:colOff>
      <xdr:row>2</xdr:row>
      <xdr:rowOff>10094</xdr:rowOff>
    </xdr:to>
    <xdr:cxnSp macro="">
      <xdr:nvCxnSpPr>
        <xdr:cNvPr id="3" name="Straight Connector 2"/>
        <xdr:cNvCxnSpPr/>
      </xdr:nvCxnSpPr>
      <xdr:spPr>
        <a:xfrm>
          <a:off x="7996382"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xdr:cNvCxnSpPr/>
      </xdr:nvCxnSpPr>
      <xdr:spPr>
        <a:xfrm>
          <a:off x="4661235" y="10936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96331" y="581396"/>
          <a:ext cx="15721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166832</xdr:colOff>
      <xdr:row>2</xdr:row>
      <xdr:rowOff>569</xdr:rowOff>
    </xdr:from>
    <xdr:to>
      <xdr:col>31</xdr:col>
      <xdr:colOff>152400</xdr:colOff>
      <xdr:row>2</xdr:row>
      <xdr:rowOff>569</xdr:rowOff>
    </xdr:to>
    <xdr:cxnSp macro="">
      <xdr:nvCxnSpPr>
        <xdr:cNvPr id="3" name="Straight Connector 2"/>
        <xdr:cNvCxnSpPr/>
      </xdr:nvCxnSpPr>
      <xdr:spPr>
        <a:xfrm>
          <a:off x="8024957" y="457769"/>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207818</xdr:rowOff>
    </xdr:from>
    <xdr:to>
      <xdr:col>19</xdr:col>
      <xdr:colOff>10026</xdr:colOff>
      <xdr:row>3</xdr:row>
      <xdr:rowOff>207818</xdr:rowOff>
    </xdr:to>
    <xdr:cxnSp macro="">
      <xdr:nvCxnSpPr>
        <xdr:cNvPr id="7" name="Straight Connector 6"/>
        <xdr:cNvCxnSpPr/>
      </xdr:nvCxnSpPr>
      <xdr:spPr>
        <a:xfrm>
          <a:off x="4727910" y="9507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3.xml><?xml version="1.0" encoding="utf-8"?>
<xdr:wsDr xmlns:xdr="http://schemas.openxmlformats.org/drawingml/2006/spreadsheetDrawing" xmlns:a="http://schemas.openxmlformats.org/drawingml/2006/main">
  <xdr:twoCellAnchor>
    <xdr:from>
      <xdr:col>23</xdr:col>
      <xdr:colOff>171450</xdr:colOff>
      <xdr:row>2</xdr:row>
      <xdr:rowOff>0</xdr:rowOff>
    </xdr:from>
    <xdr:to>
      <xdr:col>31</xdr:col>
      <xdr:colOff>142875</xdr:colOff>
      <xdr:row>2</xdr:row>
      <xdr:rowOff>7261</xdr:rowOff>
    </xdr:to>
    <xdr:cxnSp macro="">
      <xdr:nvCxnSpPr>
        <xdr:cNvPr id="3" name="Straight Connector 2"/>
        <xdr:cNvCxnSpPr/>
      </xdr:nvCxnSpPr>
      <xdr:spPr>
        <a:xfrm flipV="1">
          <a:off x="8010525" y="457200"/>
          <a:ext cx="1800225" cy="72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19400" y="464461"/>
          <a:ext cx="990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207818</xdr:rowOff>
    </xdr:from>
    <xdr:to>
      <xdr:col>19</xdr:col>
      <xdr:colOff>10026</xdr:colOff>
      <xdr:row>3</xdr:row>
      <xdr:rowOff>207818</xdr:rowOff>
    </xdr:to>
    <xdr:cxnSp macro="">
      <xdr:nvCxnSpPr>
        <xdr:cNvPr id="6" name="Straight Connector 5"/>
        <xdr:cNvCxnSpPr/>
      </xdr:nvCxnSpPr>
      <xdr:spPr>
        <a:xfrm>
          <a:off x="4708860" y="9507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4.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95445</xdr:colOff>
      <xdr:row>2</xdr:row>
      <xdr:rowOff>7261</xdr:rowOff>
    </xdr:to>
    <xdr:cxnSp macro="">
      <xdr:nvCxnSpPr>
        <xdr:cNvPr id="3" name="Straight Connector 2"/>
        <xdr:cNvCxnSpPr/>
      </xdr:nvCxnSpPr>
      <xdr:spPr>
        <a:xfrm>
          <a:off x="7924800" y="4644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90825" y="597811"/>
          <a:ext cx="800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226868</xdr:rowOff>
    </xdr:from>
    <xdr:to>
      <xdr:col>19</xdr:col>
      <xdr:colOff>10026</xdr:colOff>
      <xdr:row>3</xdr:row>
      <xdr:rowOff>226868</xdr:rowOff>
    </xdr:to>
    <xdr:cxnSp macro="">
      <xdr:nvCxnSpPr>
        <xdr:cNvPr id="7" name="Straight Connector 6"/>
        <xdr:cNvCxnSpPr/>
      </xdr:nvCxnSpPr>
      <xdr:spPr>
        <a:xfrm>
          <a:off x="4404060" y="969818"/>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5.xml><?xml version="1.0" encoding="utf-8"?>
<xdr:wsDr xmlns:xdr="http://schemas.openxmlformats.org/drawingml/2006/spreadsheetDrawing" xmlns:a="http://schemas.openxmlformats.org/drawingml/2006/main">
  <xdr:twoCellAnchor>
    <xdr:from>
      <xdr:col>24</xdr:col>
      <xdr:colOff>48014</xdr:colOff>
      <xdr:row>1</xdr:row>
      <xdr:rowOff>273961</xdr:rowOff>
    </xdr:from>
    <xdr:to>
      <xdr:col>31</xdr:col>
      <xdr:colOff>142875</xdr:colOff>
      <xdr:row>1</xdr:row>
      <xdr:rowOff>273961</xdr:rowOff>
    </xdr:to>
    <xdr:cxnSp macro="">
      <xdr:nvCxnSpPr>
        <xdr:cNvPr id="3" name="Straight Connector 2"/>
        <xdr:cNvCxnSpPr/>
      </xdr:nvCxnSpPr>
      <xdr:spPr>
        <a:xfrm>
          <a:off x="7829939" y="559711"/>
          <a:ext cx="176173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686050" y="597811"/>
          <a:ext cx="895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24544" y="1226993"/>
          <a:ext cx="101358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42210" y="1226993"/>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42210" y="1226993"/>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6.xml><?xml version="1.0" encoding="utf-8"?>
<xdr:wsDr xmlns:xdr="http://schemas.openxmlformats.org/drawingml/2006/spreadsheetDrawing" xmlns:a="http://schemas.openxmlformats.org/drawingml/2006/main">
  <xdr:twoCellAnchor>
    <xdr:from>
      <xdr:col>24</xdr:col>
      <xdr:colOff>19439</xdr:colOff>
      <xdr:row>2</xdr:row>
      <xdr:rowOff>16786</xdr:rowOff>
    </xdr:from>
    <xdr:to>
      <xdr:col>32</xdr:col>
      <xdr:colOff>9720</xdr:colOff>
      <xdr:row>2</xdr:row>
      <xdr:rowOff>16786</xdr:rowOff>
    </xdr:to>
    <xdr:cxnSp macro="">
      <xdr:nvCxnSpPr>
        <xdr:cNvPr id="3" name="Straight Connector 2"/>
        <xdr:cNvCxnSpPr/>
      </xdr:nvCxnSpPr>
      <xdr:spPr>
        <a:xfrm>
          <a:off x="79537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657475" y="531136"/>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xdr:cNvCxnSpPr/>
      </xdr:nvCxnSpPr>
      <xdr:spPr>
        <a:xfrm>
          <a:off x="4718385" y="1122218"/>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7.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14625" y="597811"/>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57150</xdr:colOff>
      <xdr:row>3</xdr:row>
      <xdr:rowOff>255443</xdr:rowOff>
    </xdr:from>
    <xdr:to>
      <xdr:col>19</xdr:col>
      <xdr:colOff>19050</xdr:colOff>
      <xdr:row>3</xdr:row>
      <xdr:rowOff>255443</xdr:rowOff>
    </xdr:to>
    <xdr:cxnSp macro="">
      <xdr:nvCxnSpPr>
        <xdr:cNvPr id="5" name="Straight Connector 4"/>
        <xdr:cNvCxnSpPr/>
      </xdr:nvCxnSpPr>
      <xdr:spPr>
        <a:xfrm>
          <a:off x="4667250" y="998393"/>
          <a:ext cx="2247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8.xml><?xml version="1.0" encoding="utf-8"?>
<xdr:wsDr xmlns:xdr="http://schemas.openxmlformats.org/drawingml/2006/spreadsheetDrawing" xmlns:a="http://schemas.openxmlformats.org/drawingml/2006/main">
  <xdr:twoCellAnchor>
    <xdr:from>
      <xdr:col>24</xdr:col>
      <xdr:colOff>143264</xdr:colOff>
      <xdr:row>2</xdr:row>
      <xdr:rowOff>16786</xdr:rowOff>
    </xdr:from>
    <xdr:to>
      <xdr:col>32</xdr:col>
      <xdr:colOff>133545</xdr:colOff>
      <xdr:row>2</xdr:row>
      <xdr:rowOff>16786</xdr:rowOff>
    </xdr:to>
    <xdr:cxnSp macro="">
      <xdr:nvCxnSpPr>
        <xdr:cNvPr id="3" name="Straight Connector 2"/>
        <xdr:cNvCxnSpPr/>
      </xdr:nvCxnSpPr>
      <xdr:spPr>
        <a:xfrm>
          <a:off x="78775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3845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3406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612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612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9.xml><?xml version="1.0" encoding="utf-8"?>
<xdr:wsDr xmlns:xdr="http://schemas.openxmlformats.org/drawingml/2006/spreadsheetDrawing" xmlns:a="http://schemas.openxmlformats.org/drawingml/2006/main">
  <xdr:twoCellAnchor>
    <xdr:from>
      <xdr:col>25</xdr:col>
      <xdr:colOff>389</xdr:colOff>
      <xdr:row>2</xdr:row>
      <xdr:rowOff>7261</xdr:rowOff>
    </xdr:from>
    <xdr:to>
      <xdr:col>32</xdr:col>
      <xdr:colOff>209745</xdr:colOff>
      <xdr:row>2</xdr:row>
      <xdr:rowOff>7261</xdr:rowOff>
    </xdr:to>
    <xdr:cxnSp macro="">
      <xdr:nvCxnSpPr>
        <xdr:cNvPr id="3" name="Straight Connector 2"/>
        <xdr:cNvCxnSpPr/>
      </xdr:nvCxnSpPr>
      <xdr:spPr>
        <a:xfrm>
          <a:off x="7782314"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1012954</xdr:colOff>
      <xdr:row>2</xdr:row>
      <xdr:rowOff>6872</xdr:rowOff>
    </xdr:from>
    <xdr:to>
      <xdr:col>3</xdr:col>
      <xdr:colOff>369141</xdr:colOff>
      <xdr:row>2</xdr:row>
      <xdr:rowOff>6872</xdr:rowOff>
    </xdr:to>
    <xdr:cxnSp macro="">
      <xdr:nvCxnSpPr>
        <xdr:cNvPr id="4" name="Straight Connector 3"/>
        <xdr:cNvCxnSpPr/>
      </xdr:nvCxnSpPr>
      <xdr:spPr>
        <a:xfrm>
          <a:off x="2527429" y="578372"/>
          <a:ext cx="105163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881644"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48014</xdr:colOff>
      <xdr:row>1</xdr:row>
      <xdr:rowOff>254911</xdr:rowOff>
    </xdr:from>
    <xdr:to>
      <xdr:col>32</xdr:col>
      <xdr:colOff>38295</xdr:colOff>
      <xdr:row>1</xdr:row>
      <xdr:rowOff>254911</xdr:rowOff>
    </xdr:to>
    <xdr:cxnSp macro="">
      <xdr:nvCxnSpPr>
        <xdr:cNvPr id="9" name="Straight Connector 8"/>
        <xdr:cNvCxnSpPr/>
      </xdr:nvCxnSpPr>
      <xdr:spPr>
        <a:xfrm>
          <a:off x="787756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838450"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6" name="Straight Connector 5"/>
        <xdr:cNvCxnSpPr/>
      </xdr:nvCxnSpPr>
      <xdr:spPr>
        <a:xfrm>
          <a:off x="4470735" y="1188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0.xml><?xml version="1.0" encoding="utf-8"?>
<xdr:wsDr xmlns:xdr="http://schemas.openxmlformats.org/drawingml/2006/spreadsheetDrawing" xmlns:a="http://schemas.openxmlformats.org/drawingml/2006/main">
  <xdr:twoCellAnchor>
    <xdr:from>
      <xdr:col>23</xdr:col>
      <xdr:colOff>219464</xdr:colOff>
      <xdr:row>1</xdr:row>
      <xdr:rowOff>226336</xdr:rowOff>
    </xdr:from>
    <xdr:to>
      <xdr:col>31</xdr:col>
      <xdr:colOff>209745</xdr:colOff>
      <xdr:row>1</xdr:row>
      <xdr:rowOff>226336</xdr:rowOff>
    </xdr:to>
    <xdr:cxnSp macro="">
      <xdr:nvCxnSpPr>
        <xdr:cNvPr id="3" name="Straight Connector 2"/>
        <xdr:cNvCxnSpPr/>
      </xdr:nvCxnSpPr>
      <xdr:spPr>
        <a:xfrm>
          <a:off x="7982339"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40551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1.xml><?xml version="1.0" encoding="utf-8"?>
<xdr:wsDr xmlns:xdr="http://schemas.openxmlformats.org/drawingml/2006/spreadsheetDrawing" xmlns:a="http://schemas.openxmlformats.org/drawingml/2006/main">
  <xdr:twoCellAnchor>
    <xdr:from>
      <xdr:col>24</xdr:col>
      <xdr:colOff>38489</xdr:colOff>
      <xdr:row>1</xdr:row>
      <xdr:rowOff>226336</xdr:rowOff>
    </xdr:from>
    <xdr:to>
      <xdr:col>32</xdr:col>
      <xdr:colOff>28770</xdr:colOff>
      <xdr:row>1</xdr:row>
      <xdr:rowOff>226336</xdr:rowOff>
    </xdr:to>
    <xdr:cxnSp macro="">
      <xdr:nvCxnSpPr>
        <xdr:cNvPr id="3" name="Straight Connector 2"/>
        <xdr:cNvCxnSpPr/>
      </xdr:nvCxnSpPr>
      <xdr:spPr>
        <a:xfrm>
          <a:off x="78966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1264443</xdr:colOff>
      <xdr:row>2</xdr:row>
      <xdr:rowOff>26311</xdr:rowOff>
    </xdr:from>
    <xdr:to>
      <xdr:col>3</xdr:col>
      <xdr:colOff>614758</xdr:colOff>
      <xdr:row>2</xdr:row>
      <xdr:rowOff>26311</xdr:rowOff>
    </xdr:to>
    <xdr:cxnSp macro="">
      <xdr:nvCxnSpPr>
        <xdr:cNvPr id="4" name="Straight Connector 3"/>
        <xdr:cNvCxnSpPr/>
      </xdr:nvCxnSpPr>
      <xdr:spPr>
        <a:xfrm>
          <a:off x="2864643" y="597811"/>
          <a:ext cx="7790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005469"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2.xml><?xml version="1.0" encoding="utf-8"?>
<xdr:wsDr xmlns:xdr="http://schemas.openxmlformats.org/drawingml/2006/spreadsheetDrawing" xmlns:a="http://schemas.openxmlformats.org/drawingml/2006/main">
  <xdr:twoCellAnchor>
    <xdr:from>
      <xdr:col>24</xdr:col>
      <xdr:colOff>28964</xdr:colOff>
      <xdr:row>1</xdr:row>
      <xdr:rowOff>226336</xdr:rowOff>
    </xdr:from>
    <xdr:to>
      <xdr:col>32</xdr:col>
      <xdr:colOff>19245</xdr:colOff>
      <xdr:row>1</xdr:row>
      <xdr:rowOff>226336</xdr:rowOff>
    </xdr:to>
    <xdr:cxnSp macro="">
      <xdr:nvCxnSpPr>
        <xdr:cNvPr id="3" name="Straight Connector 2"/>
        <xdr:cNvCxnSpPr/>
      </xdr:nvCxnSpPr>
      <xdr:spPr>
        <a:xfrm>
          <a:off x="8001389" y="45493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575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6736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945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945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3.xml><?xml version="1.0" encoding="utf-8"?>
<xdr:wsDr xmlns:xdr="http://schemas.openxmlformats.org/drawingml/2006/spreadsheetDrawing" xmlns:a="http://schemas.openxmlformats.org/drawingml/2006/main">
  <xdr:twoCellAnchor>
    <xdr:from>
      <xdr:col>24</xdr:col>
      <xdr:colOff>86114</xdr:colOff>
      <xdr:row>2</xdr:row>
      <xdr:rowOff>7261</xdr:rowOff>
    </xdr:from>
    <xdr:to>
      <xdr:col>32</xdr:col>
      <xdr:colOff>76395</xdr:colOff>
      <xdr:row>2</xdr:row>
      <xdr:rowOff>7261</xdr:rowOff>
    </xdr:to>
    <xdr:cxnSp macro="">
      <xdr:nvCxnSpPr>
        <xdr:cNvPr id="3" name="Straight Connector 2"/>
        <xdr:cNvCxnSpPr/>
      </xdr:nvCxnSpPr>
      <xdr:spPr>
        <a:xfrm>
          <a:off x="7734689"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76550" y="597811"/>
          <a:ext cx="1219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976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564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564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4.xml><?xml version="1.0" encoding="utf-8"?>
<xdr:wsDr xmlns:xdr="http://schemas.openxmlformats.org/drawingml/2006/spreadsheetDrawing" xmlns:a="http://schemas.openxmlformats.org/drawingml/2006/main">
  <xdr:twoCellAnchor>
    <xdr:from>
      <xdr:col>24</xdr:col>
      <xdr:colOff>162314</xdr:colOff>
      <xdr:row>2</xdr:row>
      <xdr:rowOff>7261</xdr:rowOff>
    </xdr:from>
    <xdr:to>
      <xdr:col>32</xdr:col>
      <xdr:colOff>152595</xdr:colOff>
      <xdr:row>2</xdr:row>
      <xdr:rowOff>7261</xdr:rowOff>
    </xdr:to>
    <xdr:cxnSp macro="">
      <xdr:nvCxnSpPr>
        <xdr:cNvPr id="3" name="Straight Connector 2"/>
        <xdr:cNvCxnSpPr/>
      </xdr:nvCxnSpPr>
      <xdr:spPr>
        <a:xfrm>
          <a:off x="8001389"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47975"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61506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52517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52517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5.xml><?xml version="1.0" encoding="utf-8"?>
<xdr:wsDr xmlns:xdr="http://schemas.openxmlformats.org/drawingml/2006/spreadsheetDrawing" xmlns:a="http://schemas.openxmlformats.org/drawingml/2006/main">
  <xdr:twoCellAnchor>
    <xdr:from>
      <xdr:col>24</xdr:col>
      <xdr:colOff>114689</xdr:colOff>
      <xdr:row>2</xdr:row>
      <xdr:rowOff>16786</xdr:rowOff>
    </xdr:from>
    <xdr:to>
      <xdr:col>32</xdr:col>
      <xdr:colOff>104970</xdr:colOff>
      <xdr:row>2</xdr:row>
      <xdr:rowOff>16786</xdr:rowOff>
    </xdr:to>
    <xdr:cxnSp macro="">
      <xdr:nvCxnSpPr>
        <xdr:cNvPr id="3" name="Straight Connector 2"/>
        <xdr:cNvCxnSpPr/>
      </xdr:nvCxnSpPr>
      <xdr:spPr>
        <a:xfrm>
          <a:off x="801091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1238250</xdr:colOff>
      <xdr:row>2</xdr:row>
      <xdr:rowOff>26311</xdr:rowOff>
    </xdr:from>
    <xdr:to>
      <xdr:col>3</xdr:col>
      <xdr:colOff>466725</xdr:colOff>
      <xdr:row>2</xdr:row>
      <xdr:rowOff>26311</xdr:rowOff>
    </xdr:to>
    <xdr:cxnSp macro="">
      <xdr:nvCxnSpPr>
        <xdr:cNvPr id="4" name="Straight Connector 3"/>
        <xdr:cNvCxnSpPr/>
      </xdr:nvCxnSpPr>
      <xdr:spPr>
        <a:xfrm>
          <a:off x="2752725" y="483511"/>
          <a:ext cx="685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9769" y="15508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56485" y="15508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56485" y="15508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6.xml><?xml version="1.0" encoding="utf-8"?>
<xdr:wsDr xmlns:xdr="http://schemas.openxmlformats.org/drawingml/2006/spreadsheetDrawing" xmlns:a="http://schemas.openxmlformats.org/drawingml/2006/main">
  <xdr:twoCellAnchor>
    <xdr:from>
      <xdr:col>24</xdr:col>
      <xdr:colOff>161925</xdr:colOff>
      <xdr:row>1</xdr:row>
      <xdr:rowOff>264436</xdr:rowOff>
    </xdr:from>
    <xdr:to>
      <xdr:col>32</xdr:col>
      <xdr:colOff>95250</xdr:colOff>
      <xdr:row>1</xdr:row>
      <xdr:rowOff>264436</xdr:rowOff>
    </xdr:to>
    <xdr:cxnSp macro="">
      <xdr:nvCxnSpPr>
        <xdr:cNvPr id="6" name="Straight Connector 5"/>
        <xdr:cNvCxnSpPr/>
      </xdr:nvCxnSpPr>
      <xdr:spPr>
        <a:xfrm>
          <a:off x="7791450" y="531136"/>
          <a:ext cx="1762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24175"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43569" y="15127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7.xml><?xml version="1.0" encoding="utf-8"?>
<xdr:wsDr xmlns:xdr="http://schemas.openxmlformats.org/drawingml/2006/spreadsheetDrawing" xmlns:a="http://schemas.openxmlformats.org/drawingml/2006/main">
  <xdr:twoCellAnchor>
    <xdr:from>
      <xdr:col>23</xdr:col>
      <xdr:colOff>190500</xdr:colOff>
      <xdr:row>1</xdr:row>
      <xdr:rowOff>254911</xdr:rowOff>
    </xdr:from>
    <xdr:to>
      <xdr:col>31</xdr:col>
      <xdr:colOff>104775</xdr:colOff>
      <xdr:row>1</xdr:row>
      <xdr:rowOff>254911</xdr:rowOff>
    </xdr:to>
    <xdr:cxnSp macro="">
      <xdr:nvCxnSpPr>
        <xdr:cNvPr id="6" name="Straight Connector 5"/>
        <xdr:cNvCxnSpPr/>
      </xdr:nvCxnSpPr>
      <xdr:spPr>
        <a:xfrm>
          <a:off x="7991475" y="521611"/>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47975" y="559711"/>
          <a:ext cx="57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9197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5469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5469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8.xml><?xml version="1.0" encoding="utf-8"?>
<xdr:wsDr xmlns:xdr="http://schemas.openxmlformats.org/drawingml/2006/spreadsheetDrawing" xmlns:a="http://schemas.openxmlformats.org/drawingml/2006/main">
  <xdr:twoCellAnchor>
    <xdr:from>
      <xdr:col>24</xdr:col>
      <xdr:colOff>38100</xdr:colOff>
      <xdr:row>2</xdr:row>
      <xdr:rowOff>7261</xdr:rowOff>
    </xdr:from>
    <xdr:to>
      <xdr:col>31</xdr:col>
      <xdr:colOff>219075</xdr:colOff>
      <xdr:row>2</xdr:row>
      <xdr:rowOff>7261</xdr:rowOff>
    </xdr:to>
    <xdr:cxnSp macro="">
      <xdr:nvCxnSpPr>
        <xdr:cNvPr id="6" name="Straight Connector 5"/>
        <xdr:cNvCxnSpPr/>
      </xdr:nvCxnSpPr>
      <xdr:spPr>
        <a:xfrm>
          <a:off x="7905750" y="540661"/>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1228725</xdr:colOff>
      <xdr:row>2</xdr:row>
      <xdr:rowOff>16786</xdr:rowOff>
    </xdr:from>
    <xdr:to>
      <xdr:col>5</xdr:col>
      <xdr:colOff>57150</xdr:colOff>
      <xdr:row>2</xdr:row>
      <xdr:rowOff>16786</xdr:rowOff>
    </xdr:to>
    <xdr:cxnSp macro="">
      <xdr:nvCxnSpPr>
        <xdr:cNvPr id="7" name="Straight Connector 6"/>
        <xdr:cNvCxnSpPr/>
      </xdr:nvCxnSpPr>
      <xdr:spPr>
        <a:xfrm>
          <a:off x="2638425" y="550186"/>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10" name="Straight Connector 9"/>
        <xdr:cNvCxnSpPr/>
      </xdr:nvCxnSpPr>
      <xdr:spPr>
        <a:xfrm>
          <a:off x="4508835" y="119841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9.xml><?xml version="1.0" encoding="utf-8"?>
<xdr:wsDr xmlns:xdr="http://schemas.openxmlformats.org/drawingml/2006/spreadsheetDrawing" xmlns:a="http://schemas.openxmlformats.org/drawingml/2006/main">
  <xdr:twoCellAnchor>
    <xdr:from>
      <xdr:col>24</xdr:col>
      <xdr:colOff>19050</xdr:colOff>
      <xdr:row>1</xdr:row>
      <xdr:rowOff>264436</xdr:rowOff>
    </xdr:from>
    <xdr:to>
      <xdr:col>31</xdr:col>
      <xdr:colOff>152400</xdr:colOff>
      <xdr:row>1</xdr:row>
      <xdr:rowOff>264436</xdr:rowOff>
    </xdr:to>
    <xdr:cxnSp macro="">
      <xdr:nvCxnSpPr>
        <xdr:cNvPr id="6" name="Straight Connector 5"/>
        <xdr:cNvCxnSpPr/>
      </xdr:nvCxnSpPr>
      <xdr:spPr>
        <a:xfrm>
          <a:off x="8029575" y="531136"/>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76550" y="5597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816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204108</xdr:colOff>
      <xdr:row>1</xdr:row>
      <xdr:rowOff>279403</xdr:rowOff>
    </xdr:from>
    <xdr:to>
      <xdr:col>31</xdr:col>
      <xdr:colOff>194389</xdr:colOff>
      <xdr:row>1</xdr:row>
      <xdr:rowOff>279403</xdr:rowOff>
    </xdr:to>
    <xdr:cxnSp macro="">
      <xdr:nvCxnSpPr>
        <xdr:cNvPr id="6" name="Straight Connector 5"/>
        <xdr:cNvCxnSpPr/>
      </xdr:nvCxnSpPr>
      <xdr:spPr>
        <a:xfrm>
          <a:off x="8105970"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686050" y="597811"/>
          <a:ext cx="628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435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707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945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0.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123825</xdr:colOff>
      <xdr:row>2</xdr:row>
      <xdr:rowOff>7261</xdr:rowOff>
    </xdr:to>
    <xdr:cxnSp macro="">
      <xdr:nvCxnSpPr>
        <xdr:cNvPr id="6" name="Straight Connector 5"/>
        <xdr:cNvCxnSpPr/>
      </xdr:nvCxnSpPr>
      <xdr:spPr>
        <a:xfrm>
          <a:off x="10523764" y="551547"/>
          <a:ext cx="2200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19400" y="559711"/>
          <a:ext cx="704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1.xml><?xml version="1.0" encoding="utf-8"?>
<xdr:wsDr xmlns:xdr="http://schemas.openxmlformats.org/drawingml/2006/spreadsheetDrawing" xmlns:a="http://schemas.openxmlformats.org/drawingml/2006/main">
  <xdr:twoCellAnchor>
    <xdr:from>
      <xdr:col>23</xdr:col>
      <xdr:colOff>200025</xdr:colOff>
      <xdr:row>1</xdr:row>
      <xdr:rowOff>264436</xdr:rowOff>
    </xdr:from>
    <xdr:to>
      <xdr:col>31</xdr:col>
      <xdr:colOff>114300</xdr:colOff>
      <xdr:row>1</xdr:row>
      <xdr:rowOff>264436</xdr:rowOff>
    </xdr:to>
    <xdr:cxnSp macro="">
      <xdr:nvCxnSpPr>
        <xdr:cNvPr id="6" name="Straight Connector 5"/>
        <xdr:cNvCxnSpPr/>
      </xdr:nvCxnSpPr>
      <xdr:spPr>
        <a:xfrm>
          <a:off x="8058150" y="531136"/>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28925" y="5597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721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993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993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2.xml><?xml version="1.0" encoding="utf-8"?>
<xdr:wsDr xmlns:xdr="http://schemas.openxmlformats.org/drawingml/2006/spreadsheetDrawing" xmlns:a="http://schemas.openxmlformats.org/drawingml/2006/main">
  <xdr:twoCellAnchor>
    <xdr:from>
      <xdr:col>23</xdr:col>
      <xdr:colOff>209550</xdr:colOff>
      <xdr:row>2</xdr:row>
      <xdr:rowOff>0</xdr:rowOff>
    </xdr:from>
    <xdr:to>
      <xdr:col>31</xdr:col>
      <xdr:colOff>133350</xdr:colOff>
      <xdr:row>2</xdr:row>
      <xdr:rowOff>0</xdr:rowOff>
    </xdr:to>
    <xdr:cxnSp macro="">
      <xdr:nvCxnSpPr>
        <xdr:cNvPr id="9" name="Straight Connector 8"/>
        <xdr:cNvCxnSpPr/>
      </xdr:nvCxnSpPr>
      <xdr:spPr>
        <a:xfrm>
          <a:off x="8077200" y="533400"/>
          <a:ext cx="1752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743200"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00719"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3.xml><?xml version="1.0" encoding="utf-8"?>
<xdr:wsDr xmlns:xdr="http://schemas.openxmlformats.org/drawingml/2006/spreadsheetDrawing" xmlns:a="http://schemas.openxmlformats.org/drawingml/2006/main">
  <xdr:twoCellAnchor>
    <xdr:from>
      <xdr:col>24</xdr:col>
      <xdr:colOff>389</xdr:colOff>
      <xdr:row>2</xdr:row>
      <xdr:rowOff>7261</xdr:rowOff>
    </xdr:from>
    <xdr:to>
      <xdr:col>31</xdr:col>
      <xdr:colOff>219270</xdr:colOff>
      <xdr:row>2</xdr:row>
      <xdr:rowOff>7261</xdr:rowOff>
    </xdr:to>
    <xdr:cxnSp macro="">
      <xdr:nvCxnSpPr>
        <xdr:cNvPr id="9" name="Straight Connector 8"/>
        <xdr:cNvCxnSpPr/>
      </xdr:nvCxnSpPr>
      <xdr:spPr>
        <a:xfrm>
          <a:off x="797281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914650"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4.xml><?xml version="1.0" encoding="utf-8"?>
<xdr:wsDr xmlns:xdr="http://schemas.openxmlformats.org/drawingml/2006/spreadsheetDrawing" xmlns:a="http://schemas.openxmlformats.org/drawingml/2006/main">
  <xdr:twoCellAnchor>
    <xdr:from>
      <xdr:col>23</xdr:col>
      <xdr:colOff>152789</xdr:colOff>
      <xdr:row>1</xdr:row>
      <xdr:rowOff>254911</xdr:rowOff>
    </xdr:from>
    <xdr:to>
      <xdr:col>31</xdr:col>
      <xdr:colOff>143070</xdr:colOff>
      <xdr:row>1</xdr:row>
      <xdr:rowOff>254911</xdr:rowOff>
    </xdr:to>
    <xdr:cxnSp macro="">
      <xdr:nvCxnSpPr>
        <xdr:cNvPr id="6" name="Straight Connector 5"/>
        <xdr:cNvCxnSpPr/>
      </xdr:nvCxnSpPr>
      <xdr:spPr>
        <a:xfrm>
          <a:off x="8001389" y="5216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33700" y="597811"/>
          <a:ext cx="876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00719"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5.xml><?xml version="1.0" encoding="utf-8"?>
<xdr:wsDr xmlns:xdr="http://schemas.openxmlformats.org/drawingml/2006/spreadsheetDrawing" xmlns:a="http://schemas.openxmlformats.org/drawingml/2006/main">
  <xdr:twoCellAnchor>
    <xdr:from>
      <xdr:col>23</xdr:col>
      <xdr:colOff>162314</xdr:colOff>
      <xdr:row>1</xdr:row>
      <xdr:rowOff>283486</xdr:rowOff>
    </xdr:from>
    <xdr:to>
      <xdr:col>31</xdr:col>
      <xdr:colOff>152595</xdr:colOff>
      <xdr:row>1</xdr:row>
      <xdr:rowOff>283486</xdr:rowOff>
    </xdr:to>
    <xdr:cxnSp macro="">
      <xdr:nvCxnSpPr>
        <xdr:cNvPr id="6" name="Straight Connector 5"/>
        <xdr:cNvCxnSpPr/>
      </xdr:nvCxnSpPr>
      <xdr:spPr>
        <a:xfrm>
          <a:off x="7972814"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86075" y="597811"/>
          <a:ext cx="885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28169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90888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90888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6.xml><?xml version="1.0" encoding="utf-8"?>
<xdr:wsDr xmlns:xdr="http://schemas.openxmlformats.org/drawingml/2006/spreadsheetDrawing" xmlns:a="http://schemas.openxmlformats.org/drawingml/2006/main">
  <xdr:twoCellAnchor>
    <xdr:from>
      <xdr:col>24</xdr:col>
      <xdr:colOff>28575</xdr:colOff>
      <xdr:row>2</xdr:row>
      <xdr:rowOff>7261</xdr:rowOff>
    </xdr:from>
    <xdr:to>
      <xdr:col>31</xdr:col>
      <xdr:colOff>123825</xdr:colOff>
      <xdr:row>2</xdr:row>
      <xdr:rowOff>7261</xdr:rowOff>
    </xdr:to>
    <xdr:cxnSp macro="">
      <xdr:nvCxnSpPr>
        <xdr:cNvPr id="6" name="Straight Connector 5"/>
        <xdr:cNvCxnSpPr/>
      </xdr:nvCxnSpPr>
      <xdr:spPr>
        <a:xfrm>
          <a:off x="7953375" y="578761"/>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47975" y="4835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386469" y="13984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501366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501366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7.xml><?xml version="1.0" encoding="utf-8"?>
<xdr:wsDr xmlns:xdr="http://schemas.openxmlformats.org/drawingml/2006/spreadsheetDrawing" xmlns:a="http://schemas.openxmlformats.org/drawingml/2006/main">
  <xdr:twoCellAnchor>
    <xdr:from>
      <xdr:col>24</xdr:col>
      <xdr:colOff>9914</xdr:colOff>
      <xdr:row>2</xdr:row>
      <xdr:rowOff>16786</xdr:rowOff>
    </xdr:from>
    <xdr:to>
      <xdr:col>32</xdr:col>
      <xdr:colOff>195</xdr:colOff>
      <xdr:row>2</xdr:row>
      <xdr:rowOff>16786</xdr:rowOff>
    </xdr:to>
    <xdr:cxnSp macro="">
      <xdr:nvCxnSpPr>
        <xdr:cNvPr id="6" name="Straight Connector 5"/>
        <xdr:cNvCxnSpPr/>
      </xdr:nvCxnSpPr>
      <xdr:spPr>
        <a:xfrm>
          <a:off x="7982339" y="4739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05125" y="4835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76919" y="13984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80411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80411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8.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184668</xdr:colOff>
      <xdr:row>1</xdr:row>
      <xdr:rowOff>279403</xdr:rowOff>
    </xdr:from>
    <xdr:to>
      <xdr:col>31</xdr:col>
      <xdr:colOff>174949</xdr:colOff>
      <xdr:row>1</xdr:row>
      <xdr:rowOff>279403</xdr:rowOff>
    </xdr:to>
    <xdr:cxnSp macro="">
      <xdr:nvCxnSpPr>
        <xdr:cNvPr id="6" name="Straight Connector 5"/>
        <xdr:cNvCxnSpPr/>
      </xdr:nvCxnSpPr>
      <xdr:spPr>
        <a:xfrm>
          <a:off x="8164285"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33700" y="597811"/>
          <a:ext cx="1009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5198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19439</xdr:colOff>
      <xdr:row>1</xdr:row>
      <xdr:rowOff>273961</xdr:rowOff>
    </xdr:from>
    <xdr:to>
      <xdr:col>32</xdr:col>
      <xdr:colOff>9720</xdr:colOff>
      <xdr:row>1</xdr:row>
      <xdr:rowOff>273961</xdr:rowOff>
    </xdr:to>
    <xdr:cxnSp macro="">
      <xdr:nvCxnSpPr>
        <xdr:cNvPr id="6" name="Straight Connector 5"/>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530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38450" y="5978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340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xdr:cNvCxnSpPr/>
      </xdr:nvCxnSpPr>
      <xdr:spPr>
        <a:xfrm>
          <a:off x="813473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2054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13.bin"/><Relationship Id="rId4" Type="http://schemas.openxmlformats.org/officeDocument/2006/relationships/comments" Target="../comments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6.xml"/><Relationship Id="rId1" Type="http://schemas.openxmlformats.org/officeDocument/2006/relationships/printerSettings" Target="../printerSettings/printerSettings15.bin"/><Relationship Id="rId4" Type="http://schemas.openxmlformats.org/officeDocument/2006/relationships/comments" Target="../comments7.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7.xml"/><Relationship Id="rId1" Type="http://schemas.openxmlformats.org/officeDocument/2006/relationships/printerSettings" Target="../printerSettings/printerSettings16.bin"/><Relationship Id="rId4" Type="http://schemas.openxmlformats.org/officeDocument/2006/relationships/comments" Target="../comments8.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7.xml"/><Relationship Id="rId1" Type="http://schemas.openxmlformats.org/officeDocument/2006/relationships/printerSettings" Target="../printerSettings/printerSettings20.bin"/><Relationship Id="rId4" Type="http://schemas.openxmlformats.org/officeDocument/2006/relationships/comments" Target="../comments11.xml"/></Relationships>
</file>

<file path=xl/worksheets/_rels/sheet28.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33.xml"/><Relationship Id="rId1" Type="http://schemas.openxmlformats.org/officeDocument/2006/relationships/printerSettings" Target="../printerSettings/printerSettings21.bin"/><Relationship Id="rId4" Type="http://schemas.openxmlformats.org/officeDocument/2006/relationships/comments" Target="../comments14.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2.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5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57.xml"/><Relationship Id="rId1" Type="http://schemas.openxmlformats.org/officeDocument/2006/relationships/printerSettings" Target="../printerSettings/printerSettings24.bin"/><Relationship Id="rId4" Type="http://schemas.openxmlformats.org/officeDocument/2006/relationships/comments" Target="../comments23.xml"/></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2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workbookViewId="0">
      <selection activeCell="H17" sqref="H17:M20"/>
    </sheetView>
  </sheetViews>
  <sheetFormatPr defaultRowHeight="15"/>
  <cols>
    <col min="1" max="1" width="5.5" style="297" customWidth="1"/>
    <col min="2" max="2" width="5.1640625" style="297" customWidth="1"/>
    <col min="3" max="3" width="17.33203125" style="306" customWidth="1"/>
    <col min="4" max="7" width="6.5" style="299" customWidth="1"/>
    <col min="8" max="8" width="5.1640625" style="299" customWidth="1"/>
    <col min="9" max="9" width="17.33203125" style="297" customWidth="1"/>
    <col min="10" max="13" width="6.5" style="297" customWidth="1"/>
    <col min="14" max="14" width="5.1640625" style="297" customWidth="1"/>
    <col min="15" max="15" width="17.33203125" style="306" customWidth="1"/>
    <col min="16" max="19" width="6.5" style="297" customWidth="1"/>
    <col min="20" max="20" width="5.1640625" style="297" customWidth="1"/>
    <col min="21" max="21" width="17.33203125" style="297" customWidth="1"/>
    <col min="22" max="25" width="6.5" style="297" customWidth="1"/>
    <col min="26" max="259" width="9.33203125" style="297"/>
    <col min="260" max="260" width="8" style="297" customWidth="1"/>
    <col min="261" max="261" width="16.6640625" style="297" customWidth="1"/>
    <col min="262" max="262" width="16.5" style="297" customWidth="1"/>
    <col min="263" max="263" width="7" style="297" customWidth="1"/>
    <col min="264" max="264" width="15.5" style="297" customWidth="1"/>
    <col min="265" max="265" width="13.6640625" style="297" customWidth="1"/>
    <col min="266" max="266" width="7.83203125" style="297" customWidth="1"/>
    <col min="267" max="267" width="15.1640625" style="297" customWidth="1"/>
    <col min="268" max="268" width="14" style="297" customWidth="1"/>
    <col min="269" max="269" width="7.83203125" style="297" customWidth="1"/>
    <col min="270" max="270" width="16.83203125" style="297" customWidth="1"/>
    <col min="271" max="271" width="13.6640625" style="297" customWidth="1"/>
    <col min="272" max="272" width="8.83203125" style="297" customWidth="1"/>
    <col min="273" max="273" width="15.5" style="297" customWidth="1"/>
    <col min="274" max="274" width="13.83203125" style="297" customWidth="1"/>
    <col min="275" max="515" width="9.33203125" style="297"/>
    <col min="516" max="516" width="8" style="297" customWidth="1"/>
    <col min="517" max="517" width="16.6640625" style="297" customWidth="1"/>
    <col min="518" max="518" width="16.5" style="297" customWidth="1"/>
    <col min="519" max="519" width="7" style="297" customWidth="1"/>
    <col min="520" max="520" width="15.5" style="297" customWidth="1"/>
    <col min="521" max="521" width="13.6640625" style="297" customWidth="1"/>
    <col min="522" max="522" width="7.83203125" style="297" customWidth="1"/>
    <col min="523" max="523" width="15.1640625" style="297" customWidth="1"/>
    <col min="524" max="524" width="14" style="297" customWidth="1"/>
    <col min="525" max="525" width="7.83203125" style="297" customWidth="1"/>
    <col min="526" max="526" width="16.83203125" style="297" customWidth="1"/>
    <col min="527" max="527" width="13.6640625" style="297" customWidth="1"/>
    <col min="528" max="528" width="8.83203125" style="297" customWidth="1"/>
    <col min="529" max="529" width="15.5" style="297" customWidth="1"/>
    <col min="530" max="530" width="13.83203125" style="297" customWidth="1"/>
    <col min="531" max="771" width="9.33203125" style="297"/>
    <col min="772" max="772" width="8" style="297" customWidth="1"/>
    <col min="773" max="773" width="16.6640625" style="297" customWidth="1"/>
    <col min="774" max="774" width="16.5" style="297" customWidth="1"/>
    <col min="775" max="775" width="7" style="297" customWidth="1"/>
    <col min="776" max="776" width="15.5" style="297" customWidth="1"/>
    <col min="777" max="777" width="13.6640625" style="297" customWidth="1"/>
    <col min="778" max="778" width="7.83203125" style="297" customWidth="1"/>
    <col min="779" max="779" width="15.1640625" style="297" customWidth="1"/>
    <col min="780" max="780" width="14" style="297" customWidth="1"/>
    <col min="781" max="781" width="7.83203125" style="297" customWidth="1"/>
    <col min="782" max="782" width="16.83203125" style="297" customWidth="1"/>
    <col min="783" max="783" width="13.6640625" style="297" customWidth="1"/>
    <col min="784" max="784" width="8.83203125" style="297" customWidth="1"/>
    <col min="785" max="785" width="15.5" style="297" customWidth="1"/>
    <col min="786" max="786" width="13.83203125" style="297" customWidth="1"/>
    <col min="787" max="1027" width="9.33203125" style="297"/>
    <col min="1028" max="1028" width="8" style="297" customWidth="1"/>
    <col min="1029" max="1029" width="16.6640625" style="297" customWidth="1"/>
    <col min="1030" max="1030" width="16.5" style="297" customWidth="1"/>
    <col min="1031" max="1031" width="7" style="297" customWidth="1"/>
    <col min="1032" max="1032" width="15.5" style="297" customWidth="1"/>
    <col min="1033" max="1033" width="13.6640625" style="297" customWidth="1"/>
    <col min="1034" max="1034" width="7.83203125" style="297" customWidth="1"/>
    <col min="1035" max="1035" width="15.1640625" style="297" customWidth="1"/>
    <col min="1036" max="1036" width="14" style="297" customWidth="1"/>
    <col min="1037" max="1037" width="7.83203125" style="297" customWidth="1"/>
    <col min="1038" max="1038" width="16.83203125" style="297" customWidth="1"/>
    <col min="1039" max="1039" width="13.6640625" style="297" customWidth="1"/>
    <col min="1040" max="1040" width="8.83203125" style="297" customWidth="1"/>
    <col min="1041" max="1041" width="15.5" style="297" customWidth="1"/>
    <col min="1042" max="1042" width="13.83203125" style="297" customWidth="1"/>
    <col min="1043" max="1283" width="9.33203125" style="297"/>
    <col min="1284" max="1284" width="8" style="297" customWidth="1"/>
    <col min="1285" max="1285" width="16.6640625" style="297" customWidth="1"/>
    <col min="1286" max="1286" width="16.5" style="297" customWidth="1"/>
    <col min="1287" max="1287" width="7" style="297" customWidth="1"/>
    <col min="1288" max="1288" width="15.5" style="297" customWidth="1"/>
    <col min="1289" max="1289" width="13.6640625" style="297" customWidth="1"/>
    <col min="1290" max="1290" width="7.83203125" style="297" customWidth="1"/>
    <col min="1291" max="1291" width="15.1640625" style="297" customWidth="1"/>
    <col min="1292" max="1292" width="14" style="297" customWidth="1"/>
    <col min="1293" max="1293" width="7.83203125" style="297" customWidth="1"/>
    <col min="1294" max="1294" width="16.83203125" style="297" customWidth="1"/>
    <col min="1295" max="1295" width="13.6640625" style="297" customWidth="1"/>
    <col min="1296" max="1296" width="8.83203125" style="297" customWidth="1"/>
    <col min="1297" max="1297" width="15.5" style="297" customWidth="1"/>
    <col min="1298" max="1298" width="13.83203125" style="297" customWidth="1"/>
    <col min="1299" max="1539" width="9.33203125" style="297"/>
    <col min="1540" max="1540" width="8" style="297" customWidth="1"/>
    <col min="1541" max="1541" width="16.6640625" style="297" customWidth="1"/>
    <col min="1542" max="1542" width="16.5" style="297" customWidth="1"/>
    <col min="1543" max="1543" width="7" style="297" customWidth="1"/>
    <col min="1544" max="1544" width="15.5" style="297" customWidth="1"/>
    <col min="1545" max="1545" width="13.6640625" style="297" customWidth="1"/>
    <col min="1546" max="1546" width="7.83203125" style="297" customWidth="1"/>
    <col min="1547" max="1547" width="15.1640625" style="297" customWidth="1"/>
    <col min="1548" max="1548" width="14" style="297" customWidth="1"/>
    <col min="1549" max="1549" width="7.83203125" style="297" customWidth="1"/>
    <col min="1550" max="1550" width="16.83203125" style="297" customWidth="1"/>
    <col min="1551" max="1551" width="13.6640625" style="297" customWidth="1"/>
    <col min="1552" max="1552" width="8.83203125" style="297" customWidth="1"/>
    <col min="1553" max="1553" width="15.5" style="297" customWidth="1"/>
    <col min="1554" max="1554" width="13.83203125" style="297" customWidth="1"/>
    <col min="1555" max="1795" width="9.33203125" style="297"/>
    <col min="1796" max="1796" width="8" style="297" customWidth="1"/>
    <col min="1797" max="1797" width="16.6640625" style="297" customWidth="1"/>
    <col min="1798" max="1798" width="16.5" style="297" customWidth="1"/>
    <col min="1799" max="1799" width="7" style="297" customWidth="1"/>
    <col min="1800" max="1800" width="15.5" style="297" customWidth="1"/>
    <col min="1801" max="1801" width="13.6640625" style="297" customWidth="1"/>
    <col min="1802" max="1802" width="7.83203125" style="297" customWidth="1"/>
    <col min="1803" max="1803" width="15.1640625" style="297" customWidth="1"/>
    <col min="1804" max="1804" width="14" style="297" customWidth="1"/>
    <col min="1805" max="1805" width="7.83203125" style="297" customWidth="1"/>
    <col min="1806" max="1806" width="16.83203125" style="297" customWidth="1"/>
    <col min="1807" max="1807" width="13.6640625" style="297" customWidth="1"/>
    <col min="1808" max="1808" width="8.83203125" style="297" customWidth="1"/>
    <col min="1809" max="1809" width="15.5" style="297" customWidth="1"/>
    <col min="1810" max="1810" width="13.83203125" style="297" customWidth="1"/>
    <col min="1811" max="2051" width="9.33203125" style="297"/>
    <col min="2052" max="2052" width="8" style="297" customWidth="1"/>
    <col min="2053" max="2053" width="16.6640625" style="297" customWidth="1"/>
    <col min="2054" max="2054" width="16.5" style="297" customWidth="1"/>
    <col min="2055" max="2055" width="7" style="297" customWidth="1"/>
    <col min="2056" max="2056" width="15.5" style="297" customWidth="1"/>
    <col min="2057" max="2057" width="13.6640625" style="297" customWidth="1"/>
    <col min="2058" max="2058" width="7.83203125" style="297" customWidth="1"/>
    <col min="2059" max="2059" width="15.1640625" style="297" customWidth="1"/>
    <col min="2060" max="2060" width="14" style="297" customWidth="1"/>
    <col min="2061" max="2061" width="7.83203125" style="297" customWidth="1"/>
    <col min="2062" max="2062" width="16.83203125" style="297" customWidth="1"/>
    <col min="2063" max="2063" width="13.6640625" style="297" customWidth="1"/>
    <col min="2064" max="2064" width="8.83203125" style="297" customWidth="1"/>
    <col min="2065" max="2065" width="15.5" style="297" customWidth="1"/>
    <col min="2066" max="2066" width="13.83203125" style="297" customWidth="1"/>
    <col min="2067" max="2307" width="9.33203125" style="297"/>
    <col min="2308" max="2308" width="8" style="297" customWidth="1"/>
    <col min="2309" max="2309" width="16.6640625" style="297" customWidth="1"/>
    <col min="2310" max="2310" width="16.5" style="297" customWidth="1"/>
    <col min="2311" max="2311" width="7" style="297" customWidth="1"/>
    <col min="2312" max="2312" width="15.5" style="297" customWidth="1"/>
    <col min="2313" max="2313" width="13.6640625" style="297" customWidth="1"/>
    <col min="2314" max="2314" width="7.83203125" style="297" customWidth="1"/>
    <col min="2315" max="2315" width="15.1640625" style="297" customWidth="1"/>
    <col min="2316" max="2316" width="14" style="297" customWidth="1"/>
    <col min="2317" max="2317" width="7.83203125" style="297" customWidth="1"/>
    <col min="2318" max="2318" width="16.83203125" style="297" customWidth="1"/>
    <col min="2319" max="2319" width="13.6640625" style="297" customWidth="1"/>
    <col min="2320" max="2320" width="8.83203125" style="297" customWidth="1"/>
    <col min="2321" max="2321" width="15.5" style="297" customWidth="1"/>
    <col min="2322" max="2322" width="13.83203125" style="297" customWidth="1"/>
    <col min="2323" max="2563" width="9.33203125" style="297"/>
    <col min="2564" max="2564" width="8" style="297" customWidth="1"/>
    <col min="2565" max="2565" width="16.6640625" style="297" customWidth="1"/>
    <col min="2566" max="2566" width="16.5" style="297" customWidth="1"/>
    <col min="2567" max="2567" width="7" style="297" customWidth="1"/>
    <col min="2568" max="2568" width="15.5" style="297" customWidth="1"/>
    <col min="2569" max="2569" width="13.6640625" style="297" customWidth="1"/>
    <col min="2570" max="2570" width="7.83203125" style="297" customWidth="1"/>
    <col min="2571" max="2571" width="15.1640625" style="297" customWidth="1"/>
    <col min="2572" max="2572" width="14" style="297" customWidth="1"/>
    <col min="2573" max="2573" width="7.83203125" style="297" customWidth="1"/>
    <col min="2574" max="2574" width="16.83203125" style="297" customWidth="1"/>
    <col min="2575" max="2575" width="13.6640625" style="297" customWidth="1"/>
    <col min="2576" max="2576" width="8.83203125" style="297" customWidth="1"/>
    <col min="2577" max="2577" width="15.5" style="297" customWidth="1"/>
    <col min="2578" max="2578" width="13.83203125" style="297" customWidth="1"/>
    <col min="2579" max="2819" width="9.33203125" style="297"/>
    <col min="2820" max="2820" width="8" style="297" customWidth="1"/>
    <col min="2821" max="2821" width="16.6640625" style="297" customWidth="1"/>
    <col min="2822" max="2822" width="16.5" style="297" customWidth="1"/>
    <col min="2823" max="2823" width="7" style="297" customWidth="1"/>
    <col min="2824" max="2824" width="15.5" style="297" customWidth="1"/>
    <col min="2825" max="2825" width="13.6640625" style="297" customWidth="1"/>
    <col min="2826" max="2826" width="7.83203125" style="297" customWidth="1"/>
    <col min="2827" max="2827" width="15.1640625" style="297" customWidth="1"/>
    <col min="2828" max="2828" width="14" style="297" customWidth="1"/>
    <col min="2829" max="2829" width="7.83203125" style="297" customWidth="1"/>
    <col min="2830" max="2830" width="16.83203125" style="297" customWidth="1"/>
    <col min="2831" max="2831" width="13.6640625" style="297" customWidth="1"/>
    <col min="2832" max="2832" width="8.83203125" style="297" customWidth="1"/>
    <col min="2833" max="2833" width="15.5" style="297" customWidth="1"/>
    <col min="2834" max="2834" width="13.83203125" style="297" customWidth="1"/>
    <col min="2835" max="3075" width="9.33203125" style="297"/>
    <col min="3076" max="3076" width="8" style="297" customWidth="1"/>
    <col min="3077" max="3077" width="16.6640625" style="297" customWidth="1"/>
    <col min="3078" max="3078" width="16.5" style="297" customWidth="1"/>
    <col min="3079" max="3079" width="7" style="297" customWidth="1"/>
    <col min="3080" max="3080" width="15.5" style="297" customWidth="1"/>
    <col min="3081" max="3081" width="13.6640625" style="297" customWidth="1"/>
    <col min="3082" max="3082" width="7.83203125" style="297" customWidth="1"/>
    <col min="3083" max="3083" width="15.1640625" style="297" customWidth="1"/>
    <col min="3084" max="3084" width="14" style="297" customWidth="1"/>
    <col min="3085" max="3085" width="7.83203125" style="297" customWidth="1"/>
    <col min="3086" max="3086" width="16.83203125" style="297" customWidth="1"/>
    <col min="3087" max="3087" width="13.6640625" style="297" customWidth="1"/>
    <col min="3088" max="3088" width="8.83203125" style="297" customWidth="1"/>
    <col min="3089" max="3089" width="15.5" style="297" customWidth="1"/>
    <col min="3090" max="3090" width="13.83203125" style="297" customWidth="1"/>
    <col min="3091" max="3331" width="9.33203125" style="297"/>
    <col min="3332" max="3332" width="8" style="297" customWidth="1"/>
    <col min="3333" max="3333" width="16.6640625" style="297" customWidth="1"/>
    <col min="3334" max="3334" width="16.5" style="297" customWidth="1"/>
    <col min="3335" max="3335" width="7" style="297" customWidth="1"/>
    <col min="3336" max="3336" width="15.5" style="297" customWidth="1"/>
    <col min="3337" max="3337" width="13.6640625" style="297" customWidth="1"/>
    <col min="3338" max="3338" width="7.83203125" style="297" customWidth="1"/>
    <col min="3339" max="3339" width="15.1640625" style="297" customWidth="1"/>
    <col min="3340" max="3340" width="14" style="297" customWidth="1"/>
    <col min="3341" max="3341" width="7.83203125" style="297" customWidth="1"/>
    <col min="3342" max="3342" width="16.83203125" style="297" customWidth="1"/>
    <col min="3343" max="3343" width="13.6640625" style="297" customWidth="1"/>
    <col min="3344" max="3344" width="8.83203125" style="297" customWidth="1"/>
    <col min="3345" max="3345" width="15.5" style="297" customWidth="1"/>
    <col min="3346" max="3346" width="13.83203125" style="297" customWidth="1"/>
    <col min="3347" max="3587" width="9.33203125" style="297"/>
    <col min="3588" max="3588" width="8" style="297" customWidth="1"/>
    <col min="3589" max="3589" width="16.6640625" style="297" customWidth="1"/>
    <col min="3590" max="3590" width="16.5" style="297" customWidth="1"/>
    <col min="3591" max="3591" width="7" style="297" customWidth="1"/>
    <col min="3592" max="3592" width="15.5" style="297" customWidth="1"/>
    <col min="3593" max="3593" width="13.6640625" style="297" customWidth="1"/>
    <col min="3594" max="3594" width="7.83203125" style="297" customWidth="1"/>
    <col min="3595" max="3595" width="15.1640625" style="297" customWidth="1"/>
    <col min="3596" max="3596" width="14" style="297" customWidth="1"/>
    <col min="3597" max="3597" width="7.83203125" style="297" customWidth="1"/>
    <col min="3598" max="3598" width="16.83203125" style="297" customWidth="1"/>
    <col min="3599" max="3599" width="13.6640625" style="297" customWidth="1"/>
    <col min="3600" max="3600" width="8.83203125" style="297" customWidth="1"/>
    <col min="3601" max="3601" width="15.5" style="297" customWidth="1"/>
    <col min="3602" max="3602" width="13.83203125" style="297" customWidth="1"/>
    <col min="3603" max="3843" width="9.33203125" style="297"/>
    <col min="3844" max="3844" width="8" style="297" customWidth="1"/>
    <col min="3845" max="3845" width="16.6640625" style="297" customWidth="1"/>
    <col min="3846" max="3846" width="16.5" style="297" customWidth="1"/>
    <col min="3847" max="3847" width="7" style="297" customWidth="1"/>
    <col min="3848" max="3848" width="15.5" style="297" customWidth="1"/>
    <col min="3849" max="3849" width="13.6640625" style="297" customWidth="1"/>
    <col min="3850" max="3850" width="7.83203125" style="297" customWidth="1"/>
    <col min="3851" max="3851" width="15.1640625" style="297" customWidth="1"/>
    <col min="3852" max="3852" width="14" style="297" customWidth="1"/>
    <col min="3853" max="3853" width="7.83203125" style="297" customWidth="1"/>
    <col min="3854" max="3854" width="16.83203125" style="297" customWidth="1"/>
    <col min="3855" max="3855" width="13.6640625" style="297" customWidth="1"/>
    <col min="3856" max="3856" width="8.83203125" style="297" customWidth="1"/>
    <col min="3857" max="3857" width="15.5" style="297" customWidth="1"/>
    <col min="3858" max="3858" width="13.83203125" style="297" customWidth="1"/>
    <col min="3859" max="4099" width="9.33203125" style="297"/>
    <col min="4100" max="4100" width="8" style="297" customWidth="1"/>
    <col min="4101" max="4101" width="16.6640625" style="297" customWidth="1"/>
    <col min="4102" max="4102" width="16.5" style="297" customWidth="1"/>
    <col min="4103" max="4103" width="7" style="297" customWidth="1"/>
    <col min="4104" max="4104" width="15.5" style="297" customWidth="1"/>
    <col min="4105" max="4105" width="13.6640625" style="297" customWidth="1"/>
    <col min="4106" max="4106" width="7.83203125" style="297" customWidth="1"/>
    <col min="4107" max="4107" width="15.1640625" style="297" customWidth="1"/>
    <col min="4108" max="4108" width="14" style="297" customWidth="1"/>
    <col min="4109" max="4109" width="7.83203125" style="297" customWidth="1"/>
    <col min="4110" max="4110" width="16.83203125" style="297" customWidth="1"/>
    <col min="4111" max="4111" width="13.6640625" style="297" customWidth="1"/>
    <col min="4112" max="4112" width="8.83203125" style="297" customWidth="1"/>
    <col min="4113" max="4113" width="15.5" style="297" customWidth="1"/>
    <col min="4114" max="4114" width="13.83203125" style="297" customWidth="1"/>
    <col min="4115" max="4355" width="9.33203125" style="297"/>
    <col min="4356" max="4356" width="8" style="297" customWidth="1"/>
    <col min="4357" max="4357" width="16.6640625" style="297" customWidth="1"/>
    <col min="4358" max="4358" width="16.5" style="297" customWidth="1"/>
    <col min="4359" max="4359" width="7" style="297" customWidth="1"/>
    <col min="4360" max="4360" width="15.5" style="297" customWidth="1"/>
    <col min="4361" max="4361" width="13.6640625" style="297" customWidth="1"/>
    <col min="4362" max="4362" width="7.83203125" style="297" customWidth="1"/>
    <col min="4363" max="4363" width="15.1640625" style="297" customWidth="1"/>
    <col min="4364" max="4364" width="14" style="297" customWidth="1"/>
    <col min="4365" max="4365" width="7.83203125" style="297" customWidth="1"/>
    <col min="4366" max="4366" width="16.83203125" style="297" customWidth="1"/>
    <col min="4367" max="4367" width="13.6640625" style="297" customWidth="1"/>
    <col min="4368" max="4368" width="8.83203125" style="297" customWidth="1"/>
    <col min="4369" max="4369" width="15.5" style="297" customWidth="1"/>
    <col min="4370" max="4370" width="13.83203125" style="297" customWidth="1"/>
    <col min="4371" max="4611" width="9.33203125" style="297"/>
    <col min="4612" max="4612" width="8" style="297" customWidth="1"/>
    <col min="4613" max="4613" width="16.6640625" style="297" customWidth="1"/>
    <col min="4614" max="4614" width="16.5" style="297" customWidth="1"/>
    <col min="4615" max="4615" width="7" style="297" customWidth="1"/>
    <col min="4616" max="4616" width="15.5" style="297" customWidth="1"/>
    <col min="4617" max="4617" width="13.6640625" style="297" customWidth="1"/>
    <col min="4618" max="4618" width="7.83203125" style="297" customWidth="1"/>
    <col min="4619" max="4619" width="15.1640625" style="297" customWidth="1"/>
    <col min="4620" max="4620" width="14" style="297" customWidth="1"/>
    <col min="4621" max="4621" width="7.83203125" style="297" customWidth="1"/>
    <col min="4622" max="4622" width="16.83203125" style="297" customWidth="1"/>
    <col min="4623" max="4623" width="13.6640625" style="297" customWidth="1"/>
    <col min="4624" max="4624" width="8.83203125" style="297" customWidth="1"/>
    <col min="4625" max="4625" width="15.5" style="297" customWidth="1"/>
    <col min="4626" max="4626" width="13.83203125" style="297" customWidth="1"/>
    <col min="4627" max="4867" width="9.33203125" style="297"/>
    <col min="4868" max="4868" width="8" style="297" customWidth="1"/>
    <col min="4869" max="4869" width="16.6640625" style="297" customWidth="1"/>
    <col min="4870" max="4870" width="16.5" style="297" customWidth="1"/>
    <col min="4871" max="4871" width="7" style="297" customWidth="1"/>
    <col min="4872" max="4872" width="15.5" style="297" customWidth="1"/>
    <col min="4873" max="4873" width="13.6640625" style="297" customWidth="1"/>
    <col min="4874" max="4874" width="7.83203125" style="297" customWidth="1"/>
    <col min="4875" max="4875" width="15.1640625" style="297" customWidth="1"/>
    <col min="4876" max="4876" width="14" style="297" customWidth="1"/>
    <col min="4877" max="4877" width="7.83203125" style="297" customWidth="1"/>
    <col min="4878" max="4878" width="16.83203125" style="297" customWidth="1"/>
    <col min="4879" max="4879" width="13.6640625" style="297" customWidth="1"/>
    <col min="4880" max="4880" width="8.83203125" style="297" customWidth="1"/>
    <col min="4881" max="4881" width="15.5" style="297" customWidth="1"/>
    <col min="4882" max="4882" width="13.83203125" style="297" customWidth="1"/>
    <col min="4883" max="5123" width="9.33203125" style="297"/>
    <col min="5124" max="5124" width="8" style="297" customWidth="1"/>
    <col min="5125" max="5125" width="16.6640625" style="297" customWidth="1"/>
    <col min="5126" max="5126" width="16.5" style="297" customWidth="1"/>
    <col min="5127" max="5127" width="7" style="297" customWidth="1"/>
    <col min="5128" max="5128" width="15.5" style="297" customWidth="1"/>
    <col min="5129" max="5129" width="13.6640625" style="297" customWidth="1"/>
    <col min="5130" max="5130" width="7.83203125" style="297" customWidth="1"/>
    <col min="5131" max="5131" width="15.1640625" style="297" customWidth="1"/>
    <col min="5132" max="5132" width="14" style="297" customWidth="1"/>
    <col min="5133" max="5133" width="7.83203125" style="297" customWidth="1"/>
    <col min="5134" max="5134" width="16.83203125" style="297" customWidth="1"/>
    <col min="5135" max="5135" width="13.6640625" style="297" customWidth="1"/>
    <col min="5136" max="5136" width="8.83203125" style="297" customWidth="1"/>
    <col min="5137" max="5137" width="15.5" style="297" customWidth="1"/>
    <col min="5138" max="5138" width="13.83203125" style="297" customWidth="1"/>
    <col min="5139" max="5379" width="9.33203125" style="297"/>
    <col min="5380" max="5380" width="8" style="297" customWidth="1"/>
    <col min="5381" max="5381" width="16.6640625" style="297" customWidth="1"/>
    <col min="5382" max="5382" width="16.5" style="297" customWidth="1"/>
    <col min="5383" max="5383" width="7" style="297" customWidth="1"/>
    <col min="5384" max="5384" width="15.5" style="297" customWidth="1"/>
    <col min="5385" max="5385" width="13.6640625" style="297" customWidth="1"/>
    <col min="5386" max="5386" width="7.83203125" style="297" customWidth="1"/>
    <col min="5387" max="5387" width="15.1640625" style="297" customWidth="1"/>
    <col min="5388" max="5388" width="14" style="297" customWidth="1"/>
    <col min="5389" max="5389" width="7.83203125" style="297" customWidth="1"/>
    <col min="5390" max="5390" width="16.83203125" style="297" customWidth="1"/>
    <col min="5391" max="5391" width="13.6640625" style="297" customWidth="1"/>
    <col min="5392" max="5392" width="8.83203125" style="297" customWidth="1"/>
    <col min="5393" max="5393" width="15.5" style="297" customWidth="1"/>
    <col min="5394" max="5394" width="13.83203125" style="297" customWidth="1"/>
    <col min="5395" max="5635" width="9.33203125" style="297"/>
    <col min="5636" max="5636" width="8" style="297" customWidth="1"/>
    <col min="5637" max="5637" width="16.6640625" style="297" customWidth="1"/>
    <col min="5638" max="5638" width="16.5" style="297" customWidth="1"/>
    <col min="5639" max="5639" width="7" style="297" customWidth="1"/>
    <col min="5640" max="5640" width="15.5" style="297" customWidth="1"/>
    <col min="5641" max="5641" width="13.6640625" style="297" customWidth="1"/>
    <col min="5642" max="5642" width="7.83203125" style="297" customWidth="1"/>
    <col min="5643" max="5643" width="15.1640625" style="297" customWidth="1"/>
    <col min="5644" max="5644" width="14" style="297" customWidth="1"/>
    <col min="5645" max="5645" width="7.83203125" style="297" customWidth="1"/>
    <col min="5646" max="5646" width="16.83203125" style="297" customWidth="1"/>
    <col min="5647" max="5647" width="13.6640625" style="297" customWidth="1"/>
    <col min="5648" max="5648" width="8.83203125" style="297" customWidth="1"/>
    <col min="5649" max="5649" width="15.5" style="297" customWidth="1"/>
    <col min="5650" max="5650" width="13.83203125" style="297" customWidth="1"/>
    <col min="5651" max="5891" width="9.33203125" style="297"/>
    <col min="5892" max="5892" width="8" style="297" customWidth="1"/>
    <col min="5893" max="5893" width="16.6640625" style="297" customWidth="1"/>
    <col min="5894" max="5894" width="16.5" style="297" customWidth="1"/>
    <col min="5895" max="5895" width="7" style="297" customWidth="1"/>
    <col min="5896" max="5896" width="15.5" style="297" customWidth="1"/>
    <col min="5897" max="5897" width="13.6640625" style="297" customWidth="1"/>
    <col min="5898" max="5898" width="7.83203125" style="297" customWidth="1"/>
    <col min="5899" max="5899" width="15.1640625" style="297" customWidth="1"/>
    <col min="5900" max="5900" width="14" style="297" customWidth="1"/>
    <col min="5901" max="5901" width="7.83203125" style="297" customWidth="1"/>
    <col min="5902" max="5902" width="16.83203125" style="297" customWidth="1"/>
    <col min="5903" max="5903" width="13.6640625" style="297" customWidth="1"/>
    <col min="5904" max="5904" width="8.83203125" style="297" customWidth="1"/>
    <col min="5905" max="5905" width="15.5" style="297" customWidth="1"/>
    <col min="5906" max="5906" width="13.83203125" style="297" customWidth="1"/>
    <col min="5907" max="6147" width="9.33203125" style="297"/>
    <col min="6148" max="6148" width="8" style="297" customWidth="1"/>
    <col min="6149" max="6149" width="16.6640625" style="297" customWidth="1"/>
    <col min="6150" max="6150" width="16.5" style="297" customWidth="1"/>
    <col min="6151" max="6151" width="7" style="297" customWidth="1"/>
    <col min="6152" max="6152" width="15.5" style="297" customWidth="1"/>
    <col min="6153" max="6153" width="13.6640625" style="297" customWidth="1"/>
    <col min="6154" max="6154" width="7.83203125" style="297" customWidth="1"/>
    <col min="6155" max="6155" width="15.1640625" style="297" customWidth="1"/>
    <col min="6156" max="6156" width="14" style="297" customWidth="1"/>
    <col min="6157" max="6157" width="7.83203125" style="297" customWidth="1"/>
    <col min="6158" max="6158" width="16.83203125" style="297" customWidth="1"/>
    <col min="6159" max="6159" width="13.6640625" style="297" customWidth="1"/>
    <col min="6160" max="6160" width="8.83203125" style="297" customWidth="1"/>
    <col min="6161" max="6161" width="15.5" style="297" customWidth="1"/>
    <col min="6162" max="6162" width="13.83203125" style="297" customWidth="1"/>
    <col min="6163" max="6403" width="9.33203125" style="297"/>
    <col min="6404" max="6404" width="8" style="297" customWidth="1"/>
    <col min="6405" max="6405" width="16.6640625" style="297" customWidth="1"/>
    <col min="6406" max="6406" width="16.5" style="297" customWidth="1"/>
    <col min="6407" max="6407" width="7" style="297" customWidth="1"/>
    <col min="6408" max="6408" width="15.5" style="297" customWidth="1"/>
    <col min="6409" max="6409" width="13.6640625" style="297" customWidth="1"/>
    <col min="6410" max="6410" width="7.83203125" style="297" customWidth="1"/>
    <col min="6411" max="6411" width="15.1640625" style="297" customWidth="1"/>
    <col min="6412" max="6412" width="14" style="297" customWidth="1"/>
    <col min="6413" max="6413" width="7.83203125" style="297" customWidth="1"/>
    <col min="6414" max="6414" width="16.83203125" style="297" customWidth="1"/>
    <col min="6415" max="6415" width="13.6640625" style="297" customWidth="1"/>
    <col min="6416" max="6416" width="8.83203125" style="297" customWidth="1"/>
    <col min="6417" max="6417" width="15.5" style="297" customWidth="1"/>
    <col min="6418" max="6418" width="13.83203125" style="297" customWidth="1"/>
    <col min="6419" max="6659" width="9.33203125" style="297"/>
    <col min="6660" max="6660" width="8" style="297" customWidth="1"/>
    <col min="6661" max="6661" width="16.6640625" style="297" customWidth="1"/>
    <col min="6662" max="6662" width="16.5" style="297" customWidth="1"/>
    <col min="6663" max="6663" width="7" style="297" customWidth="1"/>
    <col min="6664" max="6664" width="15.5" style="297" customWidth="1"/>
    <col min="6665" max="6665" width="13.6640625" style="297" customWidth="1"/>
    <col min="6666" max="6666" width="7.83203125" style="297" customWidth="1"/>
    <col min="6667" max="6667" width="15.1640625" style="297" customWidth="1"/>
    <col min="6668" max="6668" width="14" style="297" customWidth="1"/>
    <col min="6669" max="6669" width="7.83203125" style="297" customWidth="1"/>
    <col min="6670" max="6670" width="16.83203125" style="297" customWidth="1"/>
    <col min="6671" max="6671" width="13.6640625" style="297" customWidth="1"/>
    <col min="6672" max="6672" width="8.83203125" style="297" customWidth="1"/>
    <col min="6673" max="6673" width="15.5" style="297" customWidth="1"/>
    <col min="6674" max="6674" width="13.83203125" style="297" customWidth="1"/>
    <col min="6675" max="6915" width="9.33203125" style="297"/>
    <col min="6916" max="6916" width="8" style="297" customWidth="1"/>
    <col min="6917" max="6917" width="16.6640625" style="297" customWidth="1"/>
    <col min="6918" max="6918" width="16.5" style="297" customWidth="1"/>
    <col min="6919" max="6919" width="7" style="297" customWidth="1"/>
    <col min="6920" max="6920" width="15.5" style="297" customWidth="1"/>
    <col min="6921" max="6921" width="13.6640625" style="297" customWidth="1"/>
    <col min="6922" max="6922" width="7.83203125" style="297" customWidth="1"/>
    <col min="6923" max="6923" width="15.1640625" style="297" customWidth="1"/>
    <col min="6924" max="6924" width="14" style="297" customWidth="1"/>
    <col min="6925" max="6925" width="7.83203125" style="297" customWidth="1"/>
    <col min="6926" max="6926" width="16.83203125" style="297" customWidth="1"/>
    <col min="6927" max="6927" width="13.6640625" style="297" customWidth="1"/>
    <col min="6928" max="6928" width="8.83203125" style="297" customWidth="1"/>
    <col min="6929" max="6929" width="15.5" style="297" customWidth="1"/>
    <col min="6930" max="6930" width="13.83203125" style="297" customWidth="1"/>
    <col min="6931" max="7171" width="9.33203125" style="297"/>
    <col min="7172" max="7172" width="8" style="297" customWidth="1"/>
    <col min="7173" max="7173" width="16.6640625" style="297" customWidth="1"/>
    <col min="7174" max="7174" width="16.5" style="297" customWidth="1"/>
    <col min="7175" max="7175" width="7" style="297" customWidth="1"/>
    <col min="7176" max="7176" width="15.5" style="297" customWidth="1"/>
    <col min="7177" max="7177" width="13.6640625" style="297" customWidth="1"/>
    <col min="7178" max="7178" width="7.83203125" style="297" customWidth="1"/>
    <col min="7179" max="7179" width="15.1640625" style="297" customWidth="1"/>
    <col min="7180" max="7180" width="14" style="297" customWidth="1"/>
    <col min="7181" max="7181" width="7.83203125" style="297" customWidth="1"/>
    <col min="7182" max="7182" width="16.83203125" style="297" customWidth="1"/>
    <col min="7183" max="7183" width="13.6640625" style="297" customWidth="1"/>
    <col min="7184" max="7184" width="8.83203125" style="297" customWidth="1"/>
    <col min="7185" max="7185" width="15.5" style="297" customWidth="1"/>
    <col min="7186" max="7186" width="13.83203125" style="297" customWidth="1"/>
    <col min="7187" max="7427" width="9.33203125" style="297"/>
    <col min="7428" max="7428" width="8" style="297" customWidth="1"/>
    <col min="7429" max="7429" width="16.6640625" style="297" customWidth="1"/>
    <col min="7430" max="7430" width="16.5" style="297" customWidth="1"/>
    <col min="7431" max="7431" width="7" style="297" customWidth="1"/>
    <col min="7432" max="7432" width="15.5" style="297" customWidth="1"/>
    <col min="7433" max="7433" width="13.6640625" style="297" customWidth="1"/>
    <col min="7434" max="7434" width="7.83203125" style="297" customWidth="1"/>
    <col min="7435" max="7435" width="15.1640625" style="297" customWidth="1"/>
    <col min="7436" max="7436" width="14" style="297" customWidth="1"/>
    <col min="7437" max="7437" width="7.83203125" style="297" customWidth="1"/>
    <col min="7438" max="7438" width="16.83203125" style="297" customWidth="1"/>
    <col min="7439" max="7439" width="13.6640625" style="297" customWidth="1"/>
    <col min="7440" max="7440" width="8.83203125" style="297" customWidth="1"/>
    <col min="7441" max="7441" width="15.5" style="297" customWidth="1"/>
    <col min="7442" max="7442" width="13.83203125" style="297" customWidth="1"/>
    <col min="7443" max="7683" width="9.33203125" style="297"/>
    <col min="7684" max="7684" width="8" style="297" customWidth="1"/>
    <col min="7685" max="7685" width="16.6640625" style="297" customWidth="1"/>
    <col min="7686" max="7686" width="16.5" style="297" customWidth="1"/>
    <col min="7687" max="7687" width="7" style="297" customWidth="1"/>
    <col min="7688" max="7688" width="15.5" style="297" customWidth="1"/>
    <col min="7689" max="7689" width="13.6640625" style="297" customWidth="1"/>
    <col min="7690" max="7690" width="7.83203125" style="297" customWidth="1"/>
    <col min="7691" max="7691" width="15.1640625" style="297" customWidth="1"/>
    <col min="7692" max="7692" width="14" style="297" customWidth="1"/>
    <col min="7693" max="7693" width="7.83203125" style="297" customWidth="1"/>
    <col min="7694" max="7694" width="16.83203125" style="297" customWidth="1"/>
    <col min="7695" max="7695" width="13.6640625" style="297" customWidth="1"/>
    <col min="7696" max="7696" width="8.83203125" style="297" customWidth="1"/>
    <col min="7697" max="7697" width="15.5" style="297" customWidth="1"/>
    <col min="7698" max="7698" width="13.83203125" style="297" customWidth="1"/>
    <col min="7699" max="7939" width="9.33203125" style="297"/>
    <col min="7940" max="7940" width="8" style="297" customWidth="1"/>
    <col min="7941" max="7941" width="16.6640625" style="297" customWidth="1"/>
    <col min="7942" max="7942" width="16.5" style="297" customWidth="1"/>
    <col min="7943" max="7943" width="7" style="297" customWidth="1"/>
    <col min="7944" max="7944" width="15.5" style="297" customWidth="1"/>
    <col min="7945" max="7945" width="13.6640625" style="297" customWidth="1"/>
    <col min="7946" max="7946" width="7.83203125" style="297" customWidth="1"/>
    <col min="7947" max="7947" width="15.1640625" style="297" customWidth="1"/>
    <col min="7948" max="7948" width="14" style="297" customWidth="1"/>
    <col min="7949" max="7949" width="7.83203125" style="297" customWidth="1"/>
    <col min="7950" max="7950" width="16.83203125" style="297" customWidth="1"/>
    <col min="7951" max="7951" width="13.6640625" style="297" customWidth="1"/>
    <col min="7952" max="7952" width="8.83203125" style="297" customWidth="1"/>
    <col min="7953" max="7953" width="15.5" style="297" customWidth="1"/>
    <col min="7954" max="7954" width="13.83203125" style="297" customWidth="1"/>
    <col min="7955" max="8195" width="9.33203125" style="297"/>
    <col min="8196" max="8196" width="8" style="297" customWidth="1"/>
    <col min="8197" max="8197" width="16.6640625" style="297" customWidth="1"/>
    <col min="8198" max="8198" width="16.5" style="297" customWidth="1"/>
    <col min="8199" max="8199" width="7" style="297" customWidth="1"/>
    <col min="8200" max="8200" width="15.5" style="297" customWidth="1"/>
    <col min="8201" max="8201" width="13.6640625" style="297" customWidth="1"/>
    <col min="8202" max="8202" width="7.83203125" style="297" customWidth="1"/>
    <col min="8203" max="8203" width="15.1640625" style="297" customWidth="1"/>
    <col min="8204" max="8204" width="14" style="297" customWidth="1"/>
    <col min="8205" max="8205" width="7.83203125" style="297" customWidth="1"/>
    <col min="8206" max="8206" width="16.83203125" style="297" customWidth="1"/>
    <col min="8207" max="8207" width="13.6640625" style="297" customWidth="1"/>
    <col min="8208" max="8208" width="8.83203125" style="297" customWidth="1"/>
    <col min="8209" max="8209" width="15.5" style="297" customWidth="1"/>
    <col min="8210" max="8210" width="13.83203125" style="297" customWidth="1"/>
    <col min="8211" max="8451" width="9.33203125" style="297"/>
    <col min="8452" max="8452" width="8" style="297" customWidth="1"/>
    <col min="8453" max="8453" width="16.6640625" style="297" customWidth="1"/>
    <col min="8454" max="8454" width="16.5" style="297" customWidth="1"/>
    <col min="8455" max="8455" width="7" style="297" customWidth="1"/>
    <col min="8456" max="8456" width="15.5" style="297" customWidth="1"/>
    <col min="8457" max="8457" width="13.6640625" style="297" customWidth="1"/>
    <col min="8458" max="8458" width="7.83203125" style="297" customWidth="1"/>
    <col min="8459" max="8459" width="15.1640625" style="297" customWidth="1"/>
    <col min="8460" max="8460" width="14" style="297" customWidth="1"/>
    <col min="8461" max="8461" width="7.83203125" style="297" customWidth="1"/>
    <col min="8462" max="8462" width="16.83203125" style="297" customWidth="1"/>
    <col min="8463" max="8463" width="13.6640625" style="297" customWidth="1"/>
    <col min="8464" max="8464" width="8.83203125" style="297" customWidth="1"/>
    <col min="8465" max="8465" width="15.5" style="297" customWidth="1"/>
    <col min="8466" max="8466" width="13.83203125" style="297" customWidth="1"/>
    <col min="8467" max="8707" width="9.33203125" style="297"/>
    <col min="8708" max="8708" width="8" style="297" customWidth="1"/>
    <col min="8709" max="8709" width="16.6640625" style="297" customWidth="1"/>
    <col min="8710" max="8710" width="16.5" style="297" customWidth="1"/>
    <col min="8711" max="8711" width="7" style="297" customWidth="1"/>
    <col min="8712" max="8712" width="15.5" style="297" customWidth="1"/>
    <col min="8713" max="8713" width="13.6640625" style="297" customWidth="1"/>
    <col min="8714" max="8714" width="7.83203125" style="297" customWidth="1"/>
    <col min="8715" max="8715" width="15.1640625" style="297" customWidth="1"/>
    <col min="8716" max="8716" width="14" style="297" customWidth="1"/>
    <col min="8717" max="8717" width="7.83203125" style="297" customWidth="1"/>
    <col min="8718" max="8718" width="16.83203125" style="297" customWidth="1"/>
    <col min="8719" max="8719" width="13.6640625" style="297" customWidth="1"/>
    <col min="8720" max="8720" width="8.83203125" style="297" customWidth="1"/>
    <col min="8721" max="8721" width="15.5" style="297" customWidth="1"/>
    <col min="8722" max="8722" width="13.83203125" style="297" customWidth="1"/>
    <col min="8723" max="8963" width="9.33203125" style="297"/>
    <col min="8964" max="8964" width="8" style="297" customWidth="1"/>
    <col min="8965" max="8965" width="16.6640625" style="297" customWidth="1"/>
    <col min="8966" max="8966" width="16.5" style="297" customWidth="1"/>
    <col min="8967" max="8967" width="7" style="297" customWidth="1"/>
    <col min="8968" max="8968" width="15.5" style="297" customWidth="1"/>
    <col min="8969" max="8969" width="13.6640625" style="297" customWidth="1"/>
    <col min="8970" max="8970" width="7.83203125" style="297" customWidth="1"/>
    <col min="8971" max="8971" width="15.1640625" style="297" customWidth="1"/>
    <col min="8972" max="8972" width="14" style="297" customWidth="1"/>
    <col min="8973" max="8973" width="7.83203125" style="297" customWidth="1"/>
    <col min="8974" max="8974" width="16.83203125" style="297" customWidth="1"/>
    <col min="8975" max="8975" width="13.6640625" style="297" customWidth="1"/>
    <col min="8976" max="8976" width="8.83203125" style="297" customWidth="1"/>
    <col min="8977" max="8977" width="15.5" style="297" customWidth="1"/>
    <col min="8978" max="8978" width="13.83203125" style="297" customWidth="1"/>
    <col min="8979" max="9219" width="9.33203125" style="297"/>
    <col min="9220" max="9220" width="8" style="297" customWidth="1"/>
    <col min="9221" max="9221" width="16.6640625" style="297" customWidth="1"/>
    <col min="9222" max="9222" width="16.5" style="297" customWidth="1"/>
    <col min="9223" max="9223" width="7" style="297" customWidth="1"/>
    <col min="9224" max="9224" width="15.5" style="297" customWidth="1"/>
    <col min="9225" max="9225" width="13.6640625" style="297" customWidth="1"/>
    <col min="9226" max="9226" width="7.83203125" style="297" customWidth="1"/>
    <col min="9227" max="9227" width="15.1640625" style="297" customWidth="1"/>
    <col min="9228" max="9228" width="14" style="297" customWidth="1"/>
    <col min="9229" max="9229" width="7.83203125" style="297" customWidth="1"/>
    <col min="9230" max="9230" width="16.83203125" style="297" customWidth="1"/>
    <col min="9231" max="9231" width="13.6640625" style="297" customWidth="1"/>
    <col min="9232" max="9232" width="8.83203125" style="297" customWidth="1"/>
    <col min="9233" max="9233" width="15.5" style="297" customWidth="1"/>
    <col min="9234" max="9234" width="13.83203125" style="297" customWidth="1"/>
    <col min="9235" max="9475" width="9.33203125" style="297"/>
    <col min="9476" max="9476" width="8" style="297" customWidth="1"/>
    <col min="9477" max="9477" width="16.6640625" style="297" customWidth="1"/>
    <col min="9478" max="9478" width="16.5" style="297" customWidth="1"/>
    <col min="9479" max="9479" width="7" style="297" customWidth="1"/>
    <col min="9480" max="9480" width="15.5" style="297" customWidth="1"/>
    <col min="9481" max="9481" width="13.6640625" style="297" customWidth="1"/>
    <col min="9482" max="9482" width="7.83203125" style="297" customWidth="1"/>
    <col min="9483" max="9483" width="15.1640625" style="297" customWidth="1"/>
    <col min="9484" max="9484" width="14" style="297" customWidth="1"/>
    <col min="9485" max="9485" width="7.83203125" style="297" customWidth="1"/>
    <col min="9486" max="9486" width="16.83203125" style="297" customWidth="1"/>
    <col min="9487" max="9487" width="13.6640625" style="297" customWidth="1"/>
    <col min="9488" max="9488" width="8.83203125" style="297" customWidth="1"/>
    <col min="9489" max="9489" width="15.5" style="297" customWidth="1"/>
    <col min="9490" max="9490" width="13.83203125" style="297" customWidth="1"/>
    <col min="9491" max="9731" width="9.33203125" style="297"/>
    <col min="9732" max="9732" width="8" style="297" customWidth="1"/>
    <col min="9733" max="9733" width="16.6640625" style="297" customWidth="1"/>
    <col min="9734" max="9734" width="16.5" style="297" customWidth="1"/>
    <col min="9735" max="9735" width="7" style="297" customWidth="1"/>
    <col min="9736" max="9736" width="15.5" style="297" customWidth="1"/>
    <col min="9737" max="9737" width="13.6640625" style="297" customWidth="1"/>
    <col min="9738" max="9738" width="7.83203125" style="297" customWidth="1"/>
    <col min="9739" max="9739" width="15.1640625" style="297" customWidth="1"/>
    <col min="9740" max="9740" width="14" style="297" customWidth="1"/>
    <col min="9741" max="9741" width="7.83203125" style="297" customWidth="1"/>
    <col min="9742" max="9742" width="16.83203125" style="297" customWidth="1"/>
    <col min="9743" max="9743" width="13.6640625" style="297" customWidth="1"/>
    <col min="9744" max="9744" width="8.83203125" style="297" customWidth="1"/>
    <col min="9745" max="9745" width="15.5" style="297" customWidth="1"/>
    <col min="9746" max="9746" width="13.83203125" style="297" customWidth="1"/>
    <col min="9747" max="9987" width="9.33203125" style="297"/>
    <col min="9988" max="9988" width="8" style="297" customWidth="1"/>
    <col min="9989" max="9989" width="16.6640625" style="297" customWidth="1"/>
    <col min="9990" max="9990" width="16.5" style="297" customWidth="1"/>
    <col min="9991" max="9991" width="7" style="297" customWidth="1"/>
    <col min="9992" max="9992" width="15.5" style="297" customWidth="1"/>
    <col min="9993" max="9993" width="13.6640625" style="297" customWidth="1"/>
    <col min="9994" max="9994" width="7.83203125" style="297" customWidth="1"/>
    <col min="9995" max="9995" width="15.1640625" style="297" customWidth="1"/>
    <col min="9996" max="9996" width="14" style="297" customWidth="1"/>
    <col min="9997" max="9997" width="7.83203125" style="297" customWidth="1"/>
    <col min="9998" max="9998" width="16.83203125" style="297" customWidth="1"/>
    <col min="9999" max="9999" width="13.6640625" style="297" customWidth="1"/>
    <col min="10000" max="10000" width="8.83203125" style="297" customWidth="1"/>
    <col min="10001" max="10001" width="15.5" style="297" customWidth="1"/>
    <col min="10002" max="10002" width="13.83203125" style="297" customWidth="1"/>
    <col min="10003" max="10243" width="9.33203125" style="297"/>
    <col min="10244" max="10244" width="8" style="297" customWidth="1"/>
    <col min="10245" max="10245" width="16.6640625" style="297" customWidth="1"/>
    <col min="10246" max="10246" width="16.5" style="297" customWidth="1"/>
    <col min="10247" max="10247" width="7" style="297" customWidth="1"/>
    <col min="10248" max="10248" width="15.5" style="297" customWidth="1"/>
    <col min="10249" max="10249" width="13.6640625" style="297" customWidth="1"/>
    <col min="10250" max="10250" width="7.83203125" style="297" customWidth="1"/>
    <col min="10251" max="10251" width="15.1640625" style="297" customWidth="1"/>
    <col min="10252" max="10252" width="14" style="297" customWidth="1"/>
    <col min="10253" max="10253" width="7.83203125" style="297" customWidth="1"/>
    <col min="10254" max="10254" width="16.83203125" style="297" customWidth="1"/>
    <col min="10255" max="10255" width="13.6640625" style="297" customWidth="1"/>
    <col min="10256" max="10256" width="8.83203125" style="297" customWidth="1"/>
    <col min="10257" max="10257" width="15.5" style="297" customWidth="1"/>
    <col min="10258" max="10258" width="13.83203125" style="297" customWidth="1"/>
    <col min="10259" max="10499" width="9.33203125" style="297"/>
    <col min="10500" max="10500" width="8" style="297" customWidth="1"/>
    <col min="10501" max="10501" width="16.6640625" style="297" customWidth="1"/>
    <col min="10502" max="10502" width="16.5" style="297" customWidth="1"/>
    <col min="10503" max="10503" width="7" style="297" customWidth="1"/>
    <col min="10504" max="10504" width="15.5" style="297" customWidth="1"/>
    <col min="10505" max="10505" width="13.6640625" style="297" customWidth="1"/>
    <col min="10506" max="10506" width="7.83203125" style="297" customWidth="1"/>
    <col min="10507" max="10507" width="15.1640625" style="297" customWidth="1"/>
    <col min="10508" max="10508" width="14" style="297" customWidth="1"/>
    <col min="10509" max="10509" width="7.83203125" style="297" customWidth="1"/>
    <col min="10510" max="10510" width="16.83203125" style="297" customWidth="1"/>
    <col min="10511" max="10511" width="13.6640625" style="297" customWidth="1"/>
    <col min="10512" max="10512" width="8.83203125" style="297" customWidth="1"/>
    <col min="10513" max="10513" width="15.5" style="297" customWidth="1"/>
    <col min="10514" max="10514" width="13.83203125" style="297" customWidth="1"/>
    <col min="10515" max="10755" width="9.33203125" style="297"/>
    <col min="10756" max="10756" width="8" style="297" customWidth="1"/>
    <col min="10757" max="10757" width="16.6640625" style="297" customWidth="1"/>
    <col min="10758" max="10758" width="16.5" style="297" customWidth="1"/>
    <col min="10759" max="10759" width="7" style="297" customWidth="1"/>
    <col min="10760" max="10760" width="15.5" style="297" customWidth="1"/>
    <col min="10761" max="10761" width="13.6640625" style="297" customWidth="1"/>
    <col min="10762" max="10762" width="7.83203125" style="297" customWidth="1"/>
    <col min="10763" max="10763" width="15.1640625" style="297" customWidth="1"/>
    <col min="10764" max="10764" width="14" style="297" customWidth="1"/>
    <col min="10765" max="10765" width="7.83203125" style="297" customWidth="1"/>
    <col min="10766" max="10766" width="16.83203125" style="297" customWidth="1"/>
    <col min="10767" max="10767" width="13.6640625" style="297" customWidth="1"/>
    <col min="10768" max="10768" width="8.83203125" style="297" customWidth="1"/>
    <col min="10769" max="10769" width="15.5" style="297" customWidth="1"/>
    <col min="10770" max="10770" width="13.83203125" style="297" customWidth="1"/>
    <col min="10771" max="11011" width="9.33203125" style="297"/>
    <col min="11012" max="11012" width="8" style="297" customWidth="1"/>
    <col min="11013" max="11013" width="16.6640625" style="297" customWidth="1"/>
    <col min="11014" max="11014" width="16.5" style="297" customWidth="1"/>
    <col min="11015" max="11015" width="7" style="297" customWidth="1"/>
    <col min="11016" max="11016" width="15.5" style="297" customWidth="1"/>
    <col min="11017" max="11017" width="13.6640625" style="297" customWidth="1"/>
    <col min="11018" max="11018" width="7.83203125" style="297" customWidth="1"/>
    <col min="11019" max="11019" width="15.1640625" style="297" customWidth="1"/>
    <col min="11020" max="11020" width="14" style="297" customWidth="1"/>
    <col min="11021" max="11021" width="7.83203125" style="297" customWidth="1"/>
    <col min="11022" max="11022" width="16.83203125" style="297" customWidth="1"/>
    <col min="11023" max="11023" width="13.6640625" style="297" customWidth="1"/>
    <col min="11024" max="11024" width="8.83203125" style="297" customWidth="1"/>
    <col min="11025" max="11025" width="15.5" style="297" customWidth="1"/>
    <col min="11026" max="11026" width="13.83203125" style="297" customWidth="1"/>
    <col min="11027" max="11267" width="9.33203125" style="297"/>
    <col min="11268" max="11268" width="8" style="297" customWidth="1"/>
    <col min="11269" max="11269" width="16.6640625" style="297" customWidth="1"/>
    <col min="11270" max="11270" width="16.5" style="297" customWidth="1"/>
    <col min="11271" max="11271" width="7" style="297" customWidth="1"/>
    <col min="11272" max="11272" width="15.5" style="297" customWidth="1"/>
    <col min="11273" max="11273" width="13.6640625" style="297" customWidth="1"/>
    <col min="11274" max="11274" width="7.83203125" style="297" customWidth="1"/>
    <col min="11275" max="11275" width="15.1640625" style="297" customWidth="1"/>
    <col min="11276" max="11276" width="14" style="297" customWidth="1"/>
    <col min="11277" max="11277" width="7.83203125" style="297" customWidth="1"/>
    <col min="11278" max="11278" width="16.83203125" style="297" customWidth="1"/>
    <col min="11279" max="11279" width="13.6640625" style="297" customWidth="1"/>
    <col min="11280" max="11280" width="8.83203125" style="297" customWidth="1"/>
    <col min="11281" max="11281" width="15.5" style="297" customWidth="1"/>
    <col min="11282" max="11282" width="13.83203125" style="297" customWidth="1"/>
    <col min="11283" max="11523" width="9.33203125" style="297"/>
    <col min="11524" max="11524" width="8" style="297" customWidth="1"/>
    <col min="11525" max="11525" width="16.6640625" style="297" customWidth="1"/>
    <col min="11526" max="11526" width="16.5" style="297" customWidth="1"/>
    <col min="11527" max="11527" width="7" style="297" customWidth="1"/>
    <col min="11528" max="11528" width="15.5" style="297" customWidth="1"/>
    <col min="11529" max="11529" width="13.6640625" style="297" customWidth="1"/>
    <col min="11530" max="11530" width="7.83203125" style="297" customWidth="1"/>
    <col min="11531" max="11531" width="15.1640625" style="297" customWidth="1"/>
    <col min="11532" max="11532" width="14" style="297" customWidth="1"/>
    <col min="11533" max="11533" width="7.83203125" style="297" customWidth="1"/>
    <col min="11534" max="11534" width="16.83203125" style="297" customWidth="1"/>
    <col min="11535" max="11535" width="13.6640625" style="297" customWidth="1"/>
    <col min="11536" max="11536" width="8.83203125" style="297" customWidth="1"/>
    <col min="11537" max="11537" width="15.5" style="297" customWidth="1"/>
    <col min="11538" max="11538" width="13.83203125" style="297" customWidth="1"/>
    <col min="11539" max="11779" width="9.33203125" style="297"/>
    <col min="11780" max="11780" width="8" style="297" customWidth="1"/>
    <col min="11781" max="11781" width="16.6640625" style="297" customWidth="1"/>
    <col min="11782" max="11782" width="16.5" style="297" customWidth="1"/>
    <col min="11783" max="11783" width="7" style="297" customWidth="1"/>
    <col min="11784" max="11784" width="15.5" style="297" customWidth="1"/>
    <col min="11785" max="11785" width="13.6640625" style="297" customWidth="1"/>
    <col min="11786" max="11786" width="7.83203125" style="297" customWidth="1"/>
    <col min="11787" max="11787" width="15.1640625" style="297" customWidth="1"/>
    <col min="11788" max="11788" width="14" style="297" customWidth="1"/>
    <col min="11789" max="11789" width="7.83203125" style="297" customWidth="1"/>
    <col min="11790" max="11790" width="16.83203125" style="297" customWidth="1"/>
    <col min="11791" max="11791" width="13.6640625" style="297" customWidth="1"/>
    <col min="11792" max="11792" width="8.83203125" style="297" customWidth="1"/>
    <col min="11793" max="11793" width="15.5" style="297" customWidth="1"/>
    <col min="11794" max="11794" width="13.83203125" style="297" customWidth="1"/>
    <col min="11795" max="12035" width="9.33203125" style="297"/>
    <col min="12036" max="12036" width="8" style="297" customWidth="1"/>
    <col min="12037" max="12037" width="16.6640625" style="297" customWidth="1"/>
    <col min="12038" max="12038" width="16.5" style="297" customWidth="1"/>
    <col min="12039" max="12039" width="7" style="297" customWidth="1"/>
    <col min="12040" max="12040" width="15.5" style="297" customWidth="1"/>
    <col min="12041" max="12041" width="13.6640625" style="297" customWidth="1"/>
    <col min="12042" max="12042" width="7.83203125" style="297" customWidth="1"/>
    <col min="12043" max="12043" width="15.1640625" style="297" customWidth="1"/>
    <col min="12044" max="12044" width="14" style="297" customWidth="1"/>
    <col min="12045" max="12045" width="7.83203125" style="297" customWidth="1"/>
    <col min="12046" max="12046" width="16.83203125" style="297" customWidth="1"/>
    <col min="12047" max="12047" width="13.6640625" style="297" customWidth="1"/>
    <col min="12048" max="12048" width="8.83203125" style="297" customWidth="1"/>
    <col min="12049" max="12049" width="15.5" style="297" customWidth="1"/>
    <col min="12050" max="12050" width="13.83203125" style="297" customWidth="1"/>
    <col min="12051" max="12291" width="9.33203125" style="297"/>
    <col min="12292" max="12292" width="8" style="297" customWidth="1"/>
    <col min="12293" max="12293" width="16.6640625" style="297" customWidth="1"/>
    <col min="12294" max="12294" width="16.5" style="297" customWidth="1"/>
    <col min="12295" max="12295" width="7" style="297" customWidth="1"/>
    <col min="12296" max="12296" width="15.5" style="297" customWidth="1"/>
    <col min="12297" max="12297" width="13.6640625" style="297" customWidth="1"/>
    <col min="12298" max="12298" width="7.83203125" style="297" customWidth="1"/>
    <col min="12299" max="12299" width="15.1640625" style="297" customWidth="1"/>
    <col min="12300" max="12300" width="14" style="297" customWidth="1"/>
    <col min="12301" max="12301" width="7.83203125" style="297" customWidth="1"/>
    <col min="12302" max="12302" width="16.83203125" style="297" customWidth="1"/>
    <col min="12303" max="12303" width="13.6640625" style="297" customWidth="1"/>
    <col min="12304" max="12304" width="8.83203125" style="297" customWidth="1"/>
    <col min="12305" max="12305" width="15.5" style="297" customWidth="1"/>
    <col min="12306" max="12306" width="13.83203125" style="297" customWidth="1"/>
    <col min="12307" max="12547" width="9.33203125" style="297"/>
    <col min="12548" max="12548" width="8" style="297" customWidth="1"/>
    <col min="12549" max="12549" width="16.6640625" style="297" customWidth="1"/>
    <col min="12550" max="12550" width="16.5" style="297" customWidth="1"/>
    <col min="12551" max="12551" width="7" style="297" customWidth="1"/>
    <col min="12552" max="12552" width="15.5" style="297" customWidth="1"/>
    <col min="12553" max="12553" width="13.6640625" style="297" customWidth="1"/>
    <col min="12554" max="12554" width="7.83203125" style="297" customWidth="1"/>
    <col min="12555" max="12555" width="15.1640625" style="297" customWidth="1"/>
    <col min="12556" max="12556" width="14" style="297" customWidth="1"/>
    <col min="12557" max="12557" width="7.83203125" style="297" customWidth="1"/>
    <col min="12558" max="12558" width="16.83203125" style="297" customWidth="1"/>
    <col min="12559" max="12559" width="13.6640625" style="297" customWidth="1"/>
    <col min="12560" max="12560" width="8.83203125" style="297" customWidth="1"/>
    <col min="12561" max="12561" width="15.5" style="297" customWidth="1"/>
    <col min="12562" max="12562" width="13.83203125" style="297" customWidth="1"/>
    <col min="12563" max="12803" width="9.33203125" style="297"/>
    <col min="12804" max="12804" width="8" style="297" customWidth="1"/>
    <col min="12805" max="12805" width="16.6640625" style="297" customWidth="1"/>
    <col min="12806" max="12806" width="16.5" style="297" customWidth="1"/>
    <col min="12807" max="12807" width="7" style="297" customWidth="1"/>
    <col min="12808" max="12808" width="15.5" style="297" customWidth="1"/>
    <col min="12809" max="12809" width="13.6640625" style="297" customWidth="1"/>
    <col min="12810" max="12810" width="7.83203125" style="297" customWidth="1"/>
    <col min="12811" max="12811" width="15.1640625" style="297" customWidth="1"/>
    <col min="12812" max="12812" width="14" style="297" customWidth="1"/>
    <col min="12813" max="12813" width="7.83203125" style="297" customWidth="1"/>
    <col min="12814" max="12814" width="16.83203125" style="297" customWidth="1"/>
    <col min="12815" max="12815" width="13.6640625" style="297" customWidth="1"/>
    <col min="12816" max="12816" width="8.83203125" style="297" customWidth="1"/>
    <col min="12817" max="12817" width="15.5" style="297" customWidth="1"/>
    <col min="12818" max="12818" width="13.83203125" style="297" customWidth="1"/>
    <col min="12819" max="13059" width="9.33203125" style="297"/>
    <col min="13060" max="13060" width="8" style="297" customWidth="1"/>
    <col min="13061" max="13061" width="16.6640625" style="297" customWidth="1"/>
    <col min="13062" max="13062" width="16.5" style="297" customWidth="1"/>
    <col min="13063" max="13063" width="7" style="297" customWidth="1"/>
    <col min="13064" max="13064" width="15.5" style="297" customWidth="1"/>
    <col min="13065" max="13065" width="13.6640625" style="297" customWidth="1"/>
    <col min="13066" max="13066" width="7.83203125" style="297" customWidth="1"/>
    <col min="13067" max="13067" width="15.1640625" style="297" customWidth="1"/>
    <col min="13068" max="13068" width="14" style="297" customWidth="1"/>
    <col min="13069" max="13069" width="7.83203125" style="297" customWidth="1"/>
    <col min="13070" max="13070" width="16.83203125" style="297" customWidth="1"/>
    <col min="13071" max="13071" width="13.6640625" style="297" customWidth="1"/>
    <col min="13072" max="13072" width="8.83203125" style="297" customWidth="1"/>
    <col min="13073" max="13073" width="15.5" style="297" customWidth="1"/>
    <col min="13074" max="13074" width="13.83203125" style="297" customWidth="1"/>
    <col min="13075" max="13315" width="9.33203125" style="297"/>
    <col min="13316" max="13316" width="8" style="297" customWidth="1"/>
    <col min="13317" max="13317" width="16.6640625" style="297" customWidth="1"/>
    <col min="13318" max="13318" width="16.5" style="297" customWidth="1"/>
    <col min="13319" max="13319" width="7" style="297" customWidth="1"/>
    <col min="13320" max="13320" width="15.5" style="297" customWidth="1"/>
    <col min="13321" max="13321" width="13.6640625" style="297" customWidth="1"/>
    <col min="13322" max="13322" width="7.83203125" style="297" customWidth="1"/>
    <col min="13323" max="13323" width="15.1640625" style="297" customWidth="1"/>
    <col min="13324" max="13324" width="14" style="297" customWidth="1"/>
    <col min="13325" max="13325" width="7.83203125" style="297" customWidth="1"/>
    <col min="13326" max="13326" width="16.83203125" style="297" customWidth="1"/>
    <col min="13327" max="13327" width="13.6640625" style="297" customWidth="1"/>
    <col min="13328" max="13328" width="8.83203125" style="297" customWidth="1"/>
    <col min="13329" max="13329" width="15.5" style="297" customWidth="1"/>
    <col min="13330" max="13330" width="13.83203125" style="297" customWidth="1"/>
    <col min="13331" max="13571" width="9.33203125" style="297"/>
    <col min="13572" max="13572" width="8" style="297" customWidth="1"/>
    <col min="13573" max="13573" width="16.6640625" style="297" customWidth="1"/>
    <col min="13574" max="13574" width="16.5" style="297" customWidth="1"/>
    <col min="13575" max="13575" width="7" style="297" customWidth="1"/>
    <col min="13576" max="13576" width="15.5" style="297" customWidth="1"/>
    <col min="13577" max="13577" width="13.6640625" style="297" customWidth="1"/>
    <col min="13578" max="13578" width="7.83203125" style="297" customWidth="1"/>
    <col min="13579" max="13579" width="15.1640625" style="297" customWidth="1"/>
    <col min="13580" max="13580" width="14" style="297" customWidth="1"/>
    <col min="13581" max="13581" width="7.83203125" style="297" customWidth="1"/>
    <col min="13582" max="13582" width="16.83203125" style="297" customWidth="1"/>
    <col min="13583" max="13583" width="13.6640625" style="297" customWidth="1"/>
    <col min="13584" max="13584" width="8.83203125" style="297" customWidth="1"/>
    <col min="13585" max="13585" width="15.5" style="297" customWidth="1"/>
    <col min="13586" max="13586" width="13.83203125" style="297" customWidth="1"/>
    <col min="13587" max="13827" width="9.33203125" style="297"/>
    <col min="13828" max="13828" width="8" style="297" customWidth="1"/>
    <col min="13829" max="13829" width="16.6640625" style="297" customWidth="1"/>
    <col min="13830" max="13830" width="16.5" style="297" customWidth="1"/>
    <col min="13831" max="13831" width="7" style="297" customWidth="1"/>
    <col min="13832" max="13832" width="15.5" style="297" customWidth="1"/>
    <col min="13833" max="13833" width="13.6640625" style="297" customWidth="1"/>
    <col min="13834" max="13834" width="7.83203125" style="297" customWidth="1"/>
    <col min="13835" max="13835" width="15.1640625" style="297" customWidth="1"/>
    <col min="13836" max="13836" width="14" style="297" customWidth="1"/>
    <col min="13837" max="13837" width="7.83203125" style="297" customWidth="1"/>
    <col min="13838" max="13838" width="16.83203125" style="297" customWidth="1"/>
    <col min="13839" max="13839" width="13.6640625" style="297" customWidth="1"/>
    <col min="13840" max="13840" width="8.83203125" style="297" customWidth="1"/>
    <col min="13841" max="13841" width="15.5" style="297" customWidth="1"/>
    <col min="13842" max="13842" width="13.83203125" style="297" customWidth="1"/>
    <col min="13843" max="14083" width="9.33203125" style="297"/>
    <col min="14084" max="14084" width="8" style="297" customWidth="1"/>
    <col min="14085" max="14085" width="16.6640625" style="297" customWidth="1"/>
    <col min="14086" max="14086" width="16.5" style="297" customWidth="1"/>
    <col min="14087" max="14087" width="7" style="297" customWidth="1"/>
    <col min="14088" max="14088" width="15.5" style="297" customWidth="1"/>
    <col min="14089" max="14089" width="13.6640625" style="297" customWidth="1"/>
    <col min="14090" max="14090" width="7.83203125" style="297" customWidth="1"/>
    <col min="14091" max="14091" width="15.1640625" style="297" customWidth="1"/>
    <col min="14092" max="14092" width="14" style="297" customWidth="1"/>
    <col min="14093" max="14093" width="7.83203125" style="297" customWidth="1"/>
    <col min="14094" max="14094" width="16.83203125" style="297" customWidth="1"/>
    <col min="14095" max="14095" width="13.6640625" style="297" customWidth="1"/>
    <col min="14096" max="14096" width="8.83203125" style="297" customWidth="1"/>
    <col min="14097" max="14097" width="15.5" style="297" customWidth="1"/>
    <col min="14098" max="14098" width="13.83203125" style="297" customWidth="1"/>
    <col min="14099" max="14339" width="9.33203125" style="297"/>
    <col min="14340" max="14340" width="8" style="297" customWidth="1"/>
    <col min="14341" max="14341" width="16.6640625" style="297" customWidth="1"/>
    <col min="14342" max="14342" width="16.5" style="297" customWidth="1"/>
    <col min="14343" max="14343" width="7" style="297" customWidth="1"/>
    <col min="14344" max="14344" width="15.5" style="297" customWidth="1"/>
    <col min="14345" max="14345" width="13.6640625" style="297" customWidth="1"/>
    <col min="14346" max="14346" width="7.83203125" style="297" customWidth="1"/>
    <col min="14347" max="14347" width="15.1640625" style="297" customWidth="1"/>
    <col min="14348" max="14348" width="14" style="297" customWidth="1"/>
    <col min="14349" max="14349" width="7.83203125" style="297" customWidth="1"/>
    <col min="14350" max="14350" width="16.83203125" style="297" customWidth="1"/>
    <col min="14351" max="14351" width="13.6640625" style="297" customWidth="1"/>
    <col min="14352" max="14352" width="8.83203125" style="297" customWidth="1"/>
    <col min="14353" max="14353" width="15.5" style="297" customWidth="1"/>
    <col min="14354" max="14354" width="13.83203125" style="297" customWidth="1"/>
    <col min="14355" max="14595" width="9.33203125" style="297"/>
    <col min="14596" max="14596" width="8" style="297" customWidth="1"/>
    <col min="14597" max="14597" width="16.6640625" style="297" customWidth="1"/>
    <col min="14598" max="14598" width="16.5" style="297" customWidth="1"/>
    <col min="14599" max="14599" width="7" style="297" customWidth="1"/>
    <col min="14600" max="14600" width="15.5" style="297" customWidth="1"/>
    <col min="14601" max="14601" width="13.6640625" style="297" customWidth="1"/>
    <col min="14602" max="14602" width="7.83203125" style="297" customWidth="1"/>
    <col min="14603" max="14603" width="15.1640625" style="297" customWidth="1"/>
    <col min="14604" max="14604" width="14" style="297" customWidth="1"/>
    <col min="14605" max="14605" width="7.83203125" style="297" customWidth="1"/>
    <col min="14606" max="14606" width="16.83203125" style="297" customWidth="1"/>
    <col min="14607" max="14607" width="13.6640625" style="297" customWidth="1"/>
    <col min="14608" max="14608" width="8.83203125" style="297" customWidth="1"/>
    <col min="14609" max="14609" width="15.5" style="297" customWidth="1"/>
    <col min="14610" max="14610" width="13.83203125" style="297" customWidth="1"/>
    <col min="14611" max="14851" width="9.33203125" style="297"/>
    <col min="14852" max="14852" width="8" style="297" customWidth="1"/>
    <col min="14853" max="14853" width="16.6640625" style="297" customWidth="1"/>
    <col min="14854" max="14854" width="16.5" style="297" customWidth="1"/>
    <col min="14855" max="14855" width="7" style="297" customWidth="1"/>
    <col min="14856" max="14856" width="15.5" style="297" customWidth="1"/>
    <col min="14857" max="14857" width="13.6640625" style="297" customWidth="1"/>
    <col min="14858" max="14858" width="7.83203125" style="297" customWidth="1"/>
    <col min="14859" max="14859" width="15.1640625" style="297" customWidth="1"/>
    <col min="14860" max="14860" width="14" style="297" customWidth="1"/>
    <col min="14861" max="14861" width="7.83203125" style="297" customWidth="1"/>
    <col min="14862" max="14862" width="16.83203125" style="297" customWidth="1"/>
    <col min="14863" max="14863" width="13.6640625" style="297" customWidth="1"/>
    <col min="14864" max="14864" width="8.83203125" style="297" customWidth="1"/>
    <col min="14865" max="14865" width="15.5" style="297" customWidth="1"/>
    <col min="14866" max="14866" width="13.83203125" style="297" customWidth="1"/>
    <col min="14867" max="15107" width="9.33203125" style="297"/>
    <col min="15108" max="15108" width="8" style="297" customWidth="1"/>
    <col min="15109" max="15109" width="16.6640625" style="297" customWidth="1"/>
    <col min="15110" max="15110" width="16.5" style="297" customWidth="1"/>
    <col min="15111" max="15111" width="7" style="297" customWidth="1"/>
    <col min="15112" max="15112" width="15.5" style="297" customWidth="1"/>
    <col min="15113" max="15113" width="13.6640625" style="297" customWidth="1"/>
    <col min="15114" max="15114" width="7.83203125" style="297" customWidth="1"/>
    <col min="15115" max="15115" width="15.1640625" style="297" customWidth="1"/>
    <col min="15116" max="15116" width="14" style="297" customWidth="1"/>
    <col min="15117" max="15117" width="7.83203125" style="297" customWidth="1"/>
    <col min="15118" max="15118" width="16.83203125" style="297" customWidth="1"/>
    <col min="15119" max="15119" width="13.6640625" style="297" customWidth="1"/>
    <col min="15120" max="15120" width="8.83203125" style="297" customWidth="1"/>
    <col min="15121" max="15121" width="15.5" style="297" customWidth="1"/>
    <col min="15122" max="15122" width="13.83203125" style="297" customWidth="1"/>
    <col min="15123" max="15363" width="9.33203125" style="297"/>
    <col min="15364" max="15364" width="8" style="297" customWidth="1"/>
    <col min="15365" max="15365" width="16.6640625" style="297" customWidth="1"/>
    <col min="15366" max="15366" width="16.5" style="297" customWidth="1"/>
    <col min="15367" max="15367" width="7" style="297" customWidth="1"/>
    <col min="15368" max="15368" width="15.5" style="297" customWidth="1"/>
    <col min="15369" max="15369" width="13.6640625" style="297" customWidth="1"/>
    <col min="15370" max="15370" width="7.83203125" style="297" customWidth="1"/>
    <col min="15371" max="15371" width="15.1640625" style="297" customWidth="1"/>
    <col min="15372" max="15372" width="14" style="297" customWidth="1"/>
    <col min="15373" max="15373" width="7.83203125" style="297" customWidth="1"/>
    <col min="15374" max="15374" width="16.83203125" style="297" customWidth="1"/>
    <col min="15375" max="15375" width="13.6640625" style="297" customWidth="1"/>
    <col min="15376" max="15376" width="8.83203125" style="297" customWidth="1"/>
    <col min="15377" max="15377" width="15.5" style="297" customWidth="1"/>
    <col min="15378" max="15378" width="13.83203125" style="297" customWidth="1"/>
    <col min="15379" max="15619" width="9.33203125" style="297"/>
    <col min="15620" max="15620" width="8" style="297" customWidth="1"/>
    <col min="15621" max="15621" width="16.6640625" style="297" customWidth="1"/>
    <col min="15622" max="15622" width="16.5" style="297" customWidth="1"/>
    <col min="15623" max="15623" width="7" style="297" customWidth="1"/>
    <col min="15624" max="15624" width="15.5" style="297" customWidth="1"/>
    <col min="15625" max="15625" width="13.6640625" style="297" customWidth="1"/>
    <col min="15626" max="15626" width="7.83203125" style="297" customWidth="1"/>
    <col min="15627" max="15627" width="15.1640625" style="297" customWidth="1"/>
    <col min="15628" max="15628" width="14" style="297" customWidth="1"/>
    <col min="15629" max="15629" width="7.83203125" style="297" customWidth="1"/>
    <col min="15630" max="15630" width="16.83203125" style="297" customWidth="1"/>
    <col min="15631" max="15631" width="13.6640625" style="297" customWidth="1"/>
    <col min="15632" max="15632" width="8.83203125" style="297" customWidth="1"/>
    <col min="15633" max="15633" width="15.5" style="297" customWidth="1"/>
    <col min="15634" max="15634" width="13.83203125" style="297" customWidth="1"/>
    <col min="15635" max="15875" width="9.33203125" style="297"/>
    <col min="15876" max="15876" width="8" style="297" customWidth="1"/>
    <col min="15877" max="15877" width="16.6640625" style="297" customWidth="1"/>
    <col min="15878" max="15878" width="16.5" style="297" customWidth="1"/>
    <col min="15879" max="15879" width="7" style="297" customWidth="1"/>
    <col min="15880" max="15880" width="15.5" style="297" customWidth="1"/>
    <col min="15881" max="15881" width="13.6640625" style="297" customWidth="1"/>
    <col min="15882" max="15882" width="7.83203125" style="297" customWidth="1"/>
    <col min="15883" max="15883" width="15.1640625" style="297" customWidth="1"/>
    <col min="15884" max="15884" width="14" style="297" customWidth="1"/>
    <col min="15885" max="15885" width="7.83203125" style="297" customWidth="1"/>
    <col min="15886" max="15886" width="16.83203125" style="297" customWidth="1"/>
    <col min="15887" max="15887" width="13.6640625" style="297" customWidth="1"/>
    <col min="15888" max="15888" width="8.83203125" style="297" customWidth="1"/>
    <col min="15889" max="15889" width="15.5" style="297" customWidth="1"/>
    <col min="15890" max="15890" width="13.83203125" style="297" customWidth="1"/>
    <col min="15891" max="16131" width="9.33203125" style="297"/>
    <col min="16132" max="16132" width="8" style="297" customWidth="1"/>
    <col min="16133" max="16133" width="16.6640625" style="297" customWidth="1"/>
    <col min="16134" max="16134" width="16.5" style="297" customWidth="1"/>
    <col min="16135" max="16135" width="7" style="297" customWidth="1"/>
    <col min="16136" max="16136" width="15.5" style="297" customWidth="1"/>
    <col min="16137" max="16137" width="13.6640625" style="297" customWidth="1"/>
    <col min="16138" max="16138" width="7.83203125" style="297" customWidth="1"/>
    <col min="16139" max="16139" width="15.1640625" style="297" customWidth="1"/>
    <col min="16140" max="16140" width="14" style="297" customWidth="1"/>
    <col min="16141" max="16141" width="7.83203125" style="297" customWidth="1"/>
    <col min="16142" max="16142" width="16.83203125" style="297" customWidth="1"/>
    <col min="16143" max="16143" width="13.6640625" style="297" customWidth="1"/>
    <col min="16144" max="16144" width="8.83203125" style="297" customWidth="1"/>
    <col min="16145" max="16145" width="15.5" style="297" customWidth="1"/>
    <col min="16146" max="16146" width="13.83203125" style="297" customWidth="1"/>
    <col min="16147" max="16384" width="9.33203125" style="297"/>
  </cols>
  <sheetData>
    <row r="1" spans="2:25" ht="65.25" customHeight="1">
      <c r="B1" s="393" t="s">
        <v>2728</v>
      </c>
      <c r="C1" s="393"/>
      <c r="D1" s="393"/>
      <c r="E1" s="393"/>
      <c r="F1" s="393"/>
      <c r="G1" s="393"/>
      <c r="H1" s="393"/>
      <c r="I1" s="393"/>
      <c r="J1" s="393"/>
      <c r="K1" s="296"/>
      <c r="L1" s="296"/>
      <c r="M1" s="296"/>
      <c r="N1" s="394" t="s">
        <v>2729</v>
      </c>
      <c r="O1" s="394"/>
      <c r="P1" s="394"/>
      <c r="Q1" s="394"/>
      <c r="R1" s="394"/>
      <c r="S1" s="394"/>
      <c r="T1" s="394"/>
      <c r="U1" s="394"/>
      <c r="V1" s="394"/>
      <c r="W1" s="394"/>
      <c r="X1" s="394"/>
      <c r="Y1" s="394"/>
    </row>
    <row r="2" spans="2:25" ht="24" customHeight="1">
      <c r="B2" s="395" t="s">
        <v>2800</v>
      </c>
      <c r="C2" s="395"/>
      <c r="D2" s="395"/>
      <c r="E2" s="395"/>
      <c r="F2" s="395"/>
      <c r="G2" s="395"/>
      <c r="H2" s="395"/>
      <c r="I2" s="395"/>
      <c r="J2" s="395"/>
      <c r="K2" s="395"/>
      <c r="L2" s="395"/>
      <c r="M2" s="395"/>
      <c r="N2" s="395"/>
      <c r="O2" s="395"/>
      <c r="P2" s="395"/>
      <c r="Q2" s="395"/>
      <c r="R2" s="395"/>
      <c r="S2" s="395"/>
      <c r="T2" s="395"/>
      <c r="U2" s="395"/>
      <c r="V2" s="395"/>
      <c r="W2" s="395"/>
      <c r="X2" s="395"/>
      <c r="Y2" s="395"/>
    </row>
    <row r="3" spans="2:25" ht="33" customHeight="1">
      <c r="B3" s="396" t="s">
        <v>2801</v>
      </c>
      <c r="C3" s="396"/>
      <c r="D3" s="396"/>
      <c r="E3" s="396"/>
      <c r="F3" s="396"/>
      <c r="G3" s="396"/>
      <c r="H3" s="396"/>
      <c r="I3" s="396"/>
      <c r="J3" s="396"/>
      <c r="K3" s="396"/>
      <c r="L3" s="396"/>
      <c r="M3" s="396"/>
      <c r="N3" s="396"/>
      <c r="O3" s="396"/>
      <c r="P3" s="396"/>
      <c r="Q3" s="396"/>
      <c r="R3" s="396"/>
      <c r="S3" s="396"/>
      <c r="T3" s="396"/>
      <c r="U3" s="396"/>
      <c r="V3" s="396"/>
      <c r="W3" s="396"/>
      <c r="X3" s="396"/>
      <c r="Y3" s="396"/>
    </row>
    <row r="4" spans="2:25" s="298" customFormat="1" ht="21" customHeight="1">
      <c r="B4" s="368" t="s">
        <v>2730</v>
      </c>
      <c r="C4" s="369"/>
      <c r="D4" s="369"/>
      <c r="E4" s="369"/>
      <c r="F4" s="369"/>
      <c r="G4" s="369"/>
      <c r="H4" s="369"/>
      <c r="I4" s="369"/>
      <c r="J4" s="369"/>
      <c r="K4" s="369"/>
      <c r="L4" s="369"/>
      <c r="M4" s="370"/>
      <c r="N4" s="397" t="s">
        <v>2731</v>
      </c>
      <c r="O4" s="397"/>
      <c r="P4" s="397"/>
      <c r="Q4" s="398"/>
      <c r="R4" s="398"/>
      <c r="S4" s="398"/>
      <c r="T4" s="397"/>
      <c r="U4" s="397"/>
      <c r="V4" s="397"/>
      <c r="W4" s="397"/>
      <c r="X4" s="397"/>
      <c r="Y4" s="397"/>
    </row>
    <row r="5" spans="2:25" s="299" customFormat="1" ht="50.25" customHeight="1">
      <c r="B5" s="312" t="s">
        <v>2732</v>
      </c>
      <c r="C5" s="229" t="s">
        <v>2733</v>
      </c>
      <c r="D5" s="312" t="s">
        <v>2734</v>
      </c>
      <c r="E5" s="313" t="s">
        <v>2791</v>
      </c>
      <c r="F5" s="313" t="s">
        <v>2792</v>
      </c>
      <c r="G5" s="313" t="s">
        <v>2790</v>
      </c>
      <c r="H5" s="312" t="s">
        <v>2732</v>
      </c>
      <c r="I5" s="229" t="s">
        <v>2733</v>
      </c>
      <c r="J5" s="312" t="s">
        <v>2734</v>
      </c>
      <c r="K5" s="313" t="s">
        <v>2791</v>
      </c>
      <c r="L5" s="313" t="s">
        <v>2792</v>
      </c>
      <c r="M5" s="313" t="s">
        <v>2790</v>
      </c>
      <c r="N5" s="312" t="s">
        <v>2732</v>
      </c>
      <c r="O5" s="229" t="s">
        <v>2733</v>
      </c>
      <c r="P5" s="312" t="s">
        <v>2734</v>
      </c>
      <c r="Q5" s="313" t="s">
        <v>2791</v>
      </c>
      <c r="R5" s="313" t="s">
        <v>2792</v>
      </c>
      <c r="S5" s="313" t="s">
        <v>2790</v>
      </c>
      <c r="T5" s="312" t="s">
        <v>2732</v>
      </c>
      <c r="U5" s="229" t="s">
        <v>2733</v>
      </c>
      <c r="V5" s="312" t="s">
        <v>2734</v>
      </c>
      <c r="W5" s="313" t="s">
        <v>2791</v>
      </c>
      <c r="X5" s="313" t="s">
        <v>2792</v>
      </c>
      <c r="Y5" s="313" t="s">
        <v>2790</v>
      </c>
    </row>
    <row r="6" spans="2:25" s="303" customFormat="1" ht="21" customHeight="1">
      <c r="B6" s="300">
        <v>1</v>
      </c>
      <c r="C6" s="301" t="s">
        <v>2735</v>
      </c>
      <c r="D6" s="304">
        <v>26</v>
      </c>
      <c r="E6" s="314">
        <f>'THUD 20.2'!AJ43</f>
        <v>13</v>
      </c>
      <c r="F6" s="318">
        <f>CKCT19.2!AK35</f>
        <v>4</v>
      </c>
      <c r="G6" s="322">
        <f>CKCT19.1!AL33</f>
        <v>2</v>
      </c>
      <c r="H6" s="300">
        <v>16</v>
      </c>
      <c r="I6" s="309" t="s">
        <v>2741</v>
      </c>
      <c r="J6" s="203">
        <v>34</v>
      </c>
      <c r="K6" s="314">
        <f>TBN19.2!AJ41</f>
        <v>56</v>
      </c>
      <c r="L6" s="318">
        <f>TBN19.2!AK41</f>
        <v>23</v>
      </c>
      <c r="M6" s="322">
        <f>TBN19.2!AL41</f>
        <v>14</v>
      </c>
      <c r="N6" s="300">
        <v>1</v>
      </c>
      <c r="O6" s="302" t="s">
        <v>2737</v>
      </c>
      <c r="P6" s="300">
        <v>21</v>
      </c>
      <c r="Q6" s="315">
        <f>CKCT20.1!AJ28</f>
        <v>38</v>
      </c>
      <c r="R6" s="319">
        <f>CKCT20.1!AK28</f>
        <v>4</v>
      </c>
      <c r="S6" s="323">
        <f>CKCT20.1!AL28</f>
        <v>3</v>
      </c>
      <c r="T6" s="300">
        <v>16</v>
      </c>
      <c r="U6" s="302" t="s">
        <v>2756</v>
      </c>
      <c r="V6" s="300">
        <v>32</v>
      </c>
      <c r="W6" s="315">
        <f>'TQW20'!AJ39</f>
        <v>39</v>
      </c>
      <c r="X6" s="319">
        <f>'TQW20'!AK39</f>
        <v>6</v>
      </c>
      <c r="Y6" s="323">
        <f>'TQW20'!AL39</f>
        <v>7</v>
      </c>
    </row>
    <row r="7" spans="2:25" s="303" customFormat="1" ht="21" customHeight="1">
      <c r="B7" s="300">
        <v>2</v>
      </c>
      <c r="C7" s="301" t="s">
        <v>2740</v>
      </c>
      <c r="D7" s="304">
        <v>28</v>
      </c>
      <c r="E7" s="314">
        <f>CKCT19.2!AJ35</f>
        <v>37</v>
      </c>
      <c r="F7" s="318">
        <f>CKCT19.2!AK35</f>
        <v>4</v>
      </c>
      <c r="G7" s="322">
        <f>CKCT19.2!AL35</f>
        <v>0</v>
      </c>
      <c r="H7" s="300">
        <v>17</v>
      </c>
      <c r="I7" s="309" t="s">
        <v>2745</v>
      </c>
      <c r="J7" s="203">
        <v>28</v>
      </c>
      <c r="K7" s="314">
        <f>ĐCN19!AJ35</f>
        <v>14</v>
      </c>
      <c r="L7" s="318">
        <f>ĐCN19!AK35</f>
        <v>8</v>
      </c>
      <c r="M7" s="322">
        <f>ĐCN19!AL35</f>
        <v>5</v>
      </c>
      <c r="N7" s="300">
        <v>2</v>
      </c>
      <c r="O7" s="302" t="s">
        <v>2742</v>
      </c>
      <c r="P7" s="300">
        <v>24</v>
      </c>
      <c r="Q7" s="315">
        <f>CKCT20.2!AJ31</f>
        <v>2</v>
      </c>
      <c r="R7" s="319">
        <f>CKCT20.2!AK31</f>
        <v>3</v>
      </c>
      <c r="S7" s="323">
        <f>CKCT20.2!AL31</f>
        <v>1</v>
      </c>
      <c r="T7" s="300">
        <v>17</v>
      </c>
      <c r="U7" s="302" t="s">
        <v>2760</v>
      </c>
      <c r="V7" s="300">
        <v>19</v>
      </c>
      <c r="W7" s="315">
        <f>CĐT20!AJ26</f>
        <v>2</v>
      </c>
      <c r="X7" s="319">
        <f>CĐT20!AK26</f>
        <v>5</v>
      </c>
      <c r="Y7" s="323">
        <f>CĐT20!AL26</f>
        <v>3</v>
      </c>
    </row>
    <row r="8" spans="2:25" s="303" customFormat="1" ht="21" customHeight="1">
      <c r="B8" s="300">
        <v>3</v>
      </c>
      <c r="C8" s="301" t="s">
        <v>2744</v>
      </c>
      <c r="D8" s="304">
        <v>29</v>
      </c>
      <c r="E8" s="314">
        <f>'CKĐL 19.1'!AJ36</f>
        <v>41</v>
      </c>
      <c r="F8" s="318">
        <f>'CKĐL 19.1'!AK36</f>
        <v>2</v>
      </c>
      <c r="G8" s="322">
        <f>'CKĐL 19.1'!AL36</f>
        <v>5</v>
      </c>
      <c r="H8" s="300">
        <v>18</v>
      </c>
      <c r="I8" s="309" t="s">
        <v>2749</v>
      </c>
      <c r="J8" s="203">
        <v>21</v>
      </c>
      <c r="K8" s="314">
        <f>TKTT19!AJ28</f>
        <v>15</v>
      </c>
      <c r="L8" s="318">
        <f>TKTT19!AK28</f>
        <v>8</v>
      </c>
      <c r="M8" s="322">
        <f>TKTT19!AL28</f>
        <v>13</v>
      </c>
      <c r="N8" s="300">
        <v>3</v>
      </c>
      <c r="O8" s="302" t="s">
        <v>2746</v>
      </c>
      <c r="P8" s="300">
        <v>35</v>
      </c>
      <c r="Q8" s="315">
        <f>'CKĐL 20.1'!AJ42</f>
        <v>103</v>
      </c>
      <c r="R8" s="319">
        <f>'CKĐL 20.1'!AK42</f>
        <v>6</v>
      </c>
      <c r="S8" s="323">
        <f>'CKĐL 20.1'!AL42</f>
        <v>11</v>
      </c>
      <c r="T8" s="300">
        <v>18</v>
      </c>
      <c r="U8" s="302" t="s">
        <v>2764</v>
      </c>
      <c r="V8" s="300">
        <v>33</v>
      </c>
      <c r="W8" s="315">
        <f>'TKĐH 20.1'!AJ40</f>
        <v>45</v>
      </c>
      <c r="X8" s="319">
        <f>'TKĐH 20.1'!AK40</f>
        <v>22</v>
      </c>
      <c r="Y8" s="323">
        <f>'TKĐH 20.1'!AL40</f>
        <v>8</v>
      </c>
    </row>
    <row r="9" spans="2:25" s="303" customFormat="1" ht="21" customHeight="1">
      <c r="B9" s="300">
        <v>4</v>
      </c>
      <c r="C9" s="301" t="s">
        <v>2748</v>
      </c>
      <c r="D9" s="304">
        <v>28</v>
      </c>
      <c r="E9" s="314">
        <f>'CKĐL 19.2'!AJ36</f>
        <v>0</v>
      </c>
      <c r="F9" s="318">
        <f>'CKĐL 19.2'!AK36</f>
        <v>5</v>
      </c>
      <c r="G9" s="322">
        <f>'CKĐL 19.2'!AL36</f>
        <v>2</v>
      </c>
      <c r="H9" s="300">
        <v>19</v>
      </c>
      <c r="I9" s="309" t="s">
        <v>2754</v>
      </c>
      <c r="J9" s="203">
        <v>27</v>
      </c>
      <c r="K9" s="314">
        <f>THUD19.1!AJ34</f>
        <v>15</v>
      </c>
      <c r="L9" s="318">
        <f>THUD19.1!AK34</f>
        <v>1</v>
      </c>
      <c r="M9" s="322">
        <f>THUD19.1!AL34</f>
        <v>16</v>
      </c>
      <c r="N9" s="300">
        <v>4</v>
      </c>
      <c r="O9" s="302" t="s">
        <v>2750</v>
      </c>
      <c r="P9" s="300">
        <v>33</v>
      </c>
      <c r="Q9" s="315">
        <f>CKĐL20.2!AJ40</f>
        <v>53</v>
      </c>
      <c r="R9" s="319">
        <f>CKĐL20.2!AK40</f>
        <v>15</v>
      </c>
      <c r="S9" s="323">
        <f>CKĐL20.2!AL40</f>
        <v>13</v>
      </c>
      <c r="T9" s="300">
        <v>19</v>
      </c>
      <c r="U9" s="302" t="s">
        <v>2767</v>
      </c>
      <c r="V9" s="300">
        <v>27</v>
      </c>
      <c r="W9" s="315">
        <f>'TKĐH 20.2'!AJ34</f>
        <v>29</v>
      </c>
      <c r="X9" s="319">
        <f>'TKĐH 20.2'!AK34</f>
        <v>0</v>
      </c>
      <c r="Y9" s="323">
        <f>'TKĐH 20.2'!AL34</f>
        <v>2</v>
      </c>
    </row>
    <row r="10" spans="2:25" s="303" customFormat="1" ht="21" customHeight="1">
      <c r="B10" s="300">
        <v>5</v>
      </c>
      <c r="C10" s="301" t="s">
        <v>2753</v>
      </c>
      <c r="D10" s="304">
        <v>25</v>
      </c>
      <c r="E10" s="314">
        <f>'CKĐL 19.3'!AJ32</f>
        <v>18</v>
      </c>
      <c r="F10" s="318">
        <f>'CKĐL 19.3'!AK32</f>
        <v>12</v>
      </c>
      <c r="G10" s="322">
        <f>'CKĐL 19.3'!AL32</f>
        <v>9</v>
      </c>
      <c r="H10" s="300">
        <v>20</v>
      </c>
      <c r="I10" s="309" t="s">
        <v>2758</v>
      </c>
      <c r="J10" s="311">
        <v>25</v>
      </c>
      <c r="K10" s="314">
        <f>THUD19.2!AJ32</f>
        <v>36</v>
      </c>
      <c r="L10" s="318">
        <f>THUD19.2!AK32</f>
        <v>3</v>
      </c>
      <c r="M10" s="322">
        <f>THUD19.2!AL32</f>
        <v>1</v>
      </c>
      <c r="N10" s="300">
        <v>5</v>
      </c>
      <c r="O10" s="302" t="s">
        <v>2755</v>
      </c>
      <c r="P10" s="300">
        <v>28</v>
      </c>
      <c r="Q10" s="315">
        <f>'CKĐL 20.3'!AJ35</f>
        <v>10</v>
      </c>
      <c r="R10" s="319">
        <f>'CKĐL 20.3'!AK35</f>
        <v>34</v>
      </c>
      <c r="S10" s="323">
        <f>'CKĐL 20.3'!AL35</f>
        <v>5</v>
      </c>
      <c r="T10" s="300">
        <v>20</v>
      </c>
      <c r="U10" s="302" t="s">
        <v>2771</v>
      </c>
      <c r="V10" s="300">
        <v>30</v>
      </c>
      <c r="W10" s="317">
        <f>TKĐH20.3!AJ37</f>
        <v>33</v>
      </c>
      <c r="X10" s="321">
        <f>TKĐH20.3!AK37</f>
        <v>5</v>
      </c>
      <c r="Y10" s="325">
        <f>TKĐH20.3!AL37</f>
        <v>26</v>
      </c>
    </row>
    <row r="11" spans="2:25" s="303" customFormat="1" ht="21" customHeight="1">
      <c r="B11" s="300">
        <v>6</v>
      </c>
      <c r="C11" s="301" t="s">
        <v>2757</v>
      </c>
      <c r="D11" s="304">
        <v>23</v>
      </c>
      <c r="E11" s="314">
        <f>'CKĐL 19.4'!AJ30</f>
        <v>13</v>
      </c>
      <c r="F11" s="318">
        <f>'CKĐL 19.4'!AK30</f>
        <v>1</v>
      </c>
      <c r="G11" s="322">
        <f>'CKĐL 19.4'!AL30</f>
        <v>5</v>
      </c>
      <c r="H11" s="300">
        <v>21</v>
      </c>
      <c r="I11" s="309" t="s">
        <v>2762</v>
      </c>
      <c r="J11" s="203">
        <v>27</v>
      </c>
      <c r="K11" s="315">
        <f>THUD19.3!AJ34</f>
        <v>30</v>
      </c>
      <c r="L11" s="319">
        <f>THUD19.3!AK34</f>
        <v>1</v>
      </c>
      <c r="M11" s="323">
        <f>THUD19.3!AL34</f>
        <v>23</v>
      </c>
      <c r="N11" s="300">
        <v>6</v>
      </c>
      <c r="O11" s="302" t="s">
        <v>2759</v>
      </c>
      <c r="P11" s="300">
        <v>34</v>
      </c>
      <c r="Q11" s="315">
        <f>'CKĐL 20.4'!AJ41</f>
        <v>27</v>
      </c>
      <c r="R11" s="319">
        <f>'CKĐL 20.4'!AK41</f>
        <v>8</v>
      </c>
      <c r="S11" s="323">
        <f>'CKĐL 20.4'!AL41</f>
        <v>14</v>
      </c>
      <c r="T11" s="300">
        <v>21</v>
      </c>
      <c r="U11" s="302" t="s">
        <v>2775</v>
      </c>
      <c r="V11" s="300">
        <v>26</v>
      </c>
      <c r="W11" s="317">
        <f>'ĐCN 20.1'!AJ33</f>
        <v>14</v>
      </c>
      <c r="X11" s="321">
        <f>'ĐCN 20.1'!AK33</f>
        <v>0</v>
      </c>
      <c r="Y11" s="325">
        <f>'ĐCN 20.1'!AL33</f>
        <v>10</v>
      </c>
    </row>
    <row r="12" spans="2:25" s="303" customFormat="1" ht="21" customHeight="1">
      <c r="B12" s="300">
        <v>7</v>
      </c>
      <c r="C12" s="301" t="s">
        <v>2761</v>
      </c>
      <c r="D12" s="304">
        <v>24</v>
      </c>
      <c r="E12" s="314">
        <f>KTDN19.1!AJ32</f>
        <v>17</v>
      </c>
      <c r="F12" s="318">
        <f>KTDN19.1!AK32</f>
        <v>10</v>
      </c>
      <c r="G12" s="322">
        <f>KTDN19.1!AL32</f>
        <v>2</v>
      </c>
      <c r="H12" s="300">
        <v>22</v>
      </c>
      <c r="I12" s="309" t="s">
        <v>2769</v>
      </c>
      <c r="J12" s="203">
        <v>17</v>
      </c>
      <c r="K12" s="314">
        <f>CĐT19!AJ24</f>
        <v>12</v>
      </c>
      <c r="L12" s="318">
        <f>CĐT19!AK24</f>
        <v>3</v>
      </c>
      <c r="M12" s="322">
        <f>CĐT19!AL24</f>
        <v>0</v>
      </c>
      <c r="N12" s="300">
        <v>7</v>
      </c>
      <c r="O12" s="302" t="s">
        <v>2763</v>
      </c>
      <c r="P12" s="300">
        <v>36</v>
      </c>
      <c r="Q12" s="315">
        <f>BHST20.1!AJ43</f>
        <v>65</v>
      </c>
      <c r="R12" s="319">
        <f>BHST20.1!AK43</f>
        <v>5</v>
      </c>
      <c r="S12" s="323">
        <f>BHST20.1!AL43</f>
        <v>8</v>
      </c>
      <c r="T12" s="300">
        <v>22</v>
      </c>
      <c r="U12" s="302" t="s">
        <v>2779</v>
      </c>
      <c r="V12" s="300">
        <v>24</v>
      </c>
      <c r="W12" s="317">
        <f>'ĐCN 20.2'!AJ31</f>
        <v>27</v>
      </c>
      <c r="X12" s="321">
        <f>'ĐCN 20.2'!AK31</f>
        <v>5</v>
      </c>
      <c r="Y12" s="325">
        <f>'ĐCN 20.2'!AL31</f>
        <v>0</v>
      </c>
    </row>
    <row r="13" spans="2:25" s="303" customFormat="1" ht="21" customHeight="1">
      <c r="B13" s="300">
        <v>8</v>
      </c>
      <c r="C13" s="301" t="s">
        <v>2765</v>
      </c>
      <c r="D13" s="304">
        <v>22</v>
      </c>
      <c r="E13" s="314">
        <f>KTDN19.2!AJ29</f>
        <v>0</v>
      </c>
      <c r="F13" s="318">
        <f>KTDN19.2!AK29</f>
        <v>21</v>
      </c>
      <c r="G13" s="322">
        <f>KTDN19.1!AL32</f>
        <v>2</v>
      </c>
      <c r="H13" s="300">
        <v>23</v>
      </c>
      <c r="I13" s="309" t="s">
        <v>2773</v>
      </c>
      <c r="J13" s="203">
        <v>27</v>
      </c>
      <c r="K13" s="314">
        <f>TQW19.1!AJ34</f>
        <v>30</v>
      </c>
      <c r="L13" s="318">
        <f>TQW19.1!AK34</f>
        <v>1</v>
      </c>
      <c r="M13" s="322">
        <f>TQW19.1!AL34</f>
        <v>4</v>
      </c>
      <c r="N13" s="300">
        <v>8</v>
      </c>
      <c r="O13" s="302" t="s">
        <v>2766</v>
      </c>
      <c r="P13" s="300">
        <v>39</v>
      </c>
      <c r="Q13" s="315">
        <f>BHST20.2!AJ46</f>
        <v>24</v>
      </c>
      <c r="R13" s="319">
        <f>BHST20.2!AK46</f>
        <v>4</v>
      </c>
      <c r="S13" s="323">
        <f>BHST20.2!AL46</f>
        <v>2</v>
      </c>
      <c r="T13" s="300">
        <v>23</v>
      </c>
      <c r="U13" s="302" t="s">
        <v>2783</v>
      </c>
      <c r="V13" s="300">
        <v>20</v>
      </c>
      <c r="W13" s="317">
        <f>TKTT20!AJ27</f>
        <v>10</v>
      </c>
      <c r="X13" s="321">
        <f>TKTT20!AK27</f>
        <v>5</v>
      </c>
      <c r="Y13" s="325">
        <f>TKTT20!AL27</f>
        <v>0</v>
      </c>
    </row>
    <row r="14" spans="2:25" s="303" customFormat="1" ht="21" customHeight="1">
      <c r="B14" s="300">
        <v>9</v>
      </c>
      <c r="C14" s="301" t="s">
        <v>2768</v>
      </c>
      <c r="D14" s="304">
        <v>25</v>
      </c>
      <c r="E14" s="314">
        <f>LGT19.1!AJ32</f>
        <v>23</v>
      </c>
      <c r="F14" s="318">
        <f>LGT19.1!AK32</f>
        <v>4</v>
      </c>
      <c r="G14" s="322">
        <f>LGT19.1!AL32</f>
        <v>4</v>
      </c>
      <c r="H14" s="300">
        <v>24</v>
      </c>
      <c r="I14" s="309" t="s">
        <v>2777</v>
      </c>
      <c r="J14" s="203">
        <v>22</v>
      </c>
      <c r="K14" s="314">
        <f>TQW19.2!AJ29</f>
        <v>26</v>
      </c>
      <c r="L14" s="318">
        <f>TQW19.2!AK29</f>
        <v>0</v>
      </c>
      <c r="M14" s="322">
        <f>TQW19.2!AL29</f>
        <v>0</v>
      </c>
      <c r="N14" s="300">
        <v>9</v>
      </c>
      <c r="O14" s="302" t="s">
        <v>2770</v>
      </c>
      <c r="P14" s="300">
        <v>24</v>
      </c>
      <c r="Q14" s="315">
        <f>KTDN20.1!AJ31</f>
        <v>34</v>
      </c>
      <c r="R14" s="319">
        <f>KTDN20.1!AK31</f>
        <v>0</v>
      </c>
      <c r="S14" s="323">
        <f>KTDN20.1!AL31</f>
        <v>7</v>
      </c>
      <c r="T14" s="300">
        <v>24</v>
      </c>
      <c r="U14" s="302" t="s">
        <v>2786</v>
      </c>
      <c r="V14" s="300">
        <v>33</v>
      </c>
      <c r="W14" s="317">
        <f>TBN20.1!AJ40</f>
        <v>29</v>
      </c>
      <c r="X14" s="321">
        <f>TBN20.1!AK40</f>
        <v>1</v>
      </c>
      <c r="Y14" s="325">
        <f>TBN20.1!AL40</f>
        <v>1</v>
      </c>
    </row>
    <row r="15" spans="2:25" s="303" customFormat="1" ht="21" customHeight="1">
      <c r="B15" s="300">
        <v>10</v>
      </c>
      <c r="C15" s="301" t="s">
        <v>2772</v>
      </c>
      <c r="D15" s="304">
        <v>25</v>
      </c>
      <c r="E15" s="314">
        <f>LGT19.2!AJ30</f>
        <v>0</v>
      </c>
      <c r="F15" s="318">
        <f>LGT19.2!AK30</f>
        <v>0</v>
      </c>
      <c r="G15" s="322">
        <f>LGT19.2!AL30</f>
        <v>0</v>
      </c>
      <c r="H15" s="300">
        <v>25</v>
      </c>
      <c r="I15" s="310" t="s">
        <v>2781</v>
      </c>
      <c r="J15" s="203">
        <v>10</v>
      </c>
      <c r="K15" s="314">
        <f>'ĐTCN 19'!AJ17</f>
        <v>20</v>
      </c>
      <c r="L15" s="318">
        <f>'ĐTCN 19'!AK17</f>
        <v>5</v>
      </c>
      <c r="M15" s="322">
        <f>'ĐTCN 19'!AL17</f>
        <v>1</v>
      </c>
      <c r="N15" s="300">
        <v>10</v>
      </c>
      <c r="O15" s="302" t="s">
        <v>2774</v>
      </c>
      <c r="P15" s="300">
        <v>24</v>
      </c>
      <c r="Q15" s="315">
        <f>KTDN20.2!AJ31</f>
        <v>6</v>
      </c>
      <c r="R15" s="319">
        <f>KTDN20.2!AK31</f>
        <v>16</v>
      </c>
      <c r="S15" s="323">
        <f>KTDN20.2!AL31</f>
        <v>0</v>
      </c>
      <c r="T15" s="300">
        <v>25</v>
      </c>
      <c r="U15" s="302" t="s">
        <v>2789</v>
      </c>
      <c r="V15" s="300">
        <v>33</v>
      </c>
      <c r="W15" s="317">
        <f>TBN20.2!AJ40</f>
        <v>28</v>
      </c>
      <c r="X15" s="321">
        <f>TBN20.2!AK40</f>
        <v>13</v>
      </c>
      <c r="Y15" s="325">
        <f>TBN20.2!AL40</f>
        <v>18</v>
      </c>
    </row>
    <row r="16" spans="2:25" s="303" customFormat="1" ht="21" customHeight="1">
      <c r="B16" s="300">
        <v>11</v>
      </c>
      <c r="C16" s="301" t="s">
        <v>2776</v>
      </c>
      <c r="D16" s="304">
        <v>18</v>
      </c>
      <c r="E16" s="314">
        <f>TCNH19!AJ26</f>
        <v>4</v>
      </c>
      <c r="F16" s="318">
        <f>TCNH19!AK26</f>
        <v>23</v>
      </c>
      <c r="G16" s="322">
        <f>TCNH19!AL26</f>
        <v>1</v>
      </c>
      <c r="H16" s="300">
        <v>26</v>
      </c>
      <c r="I16" s="309" t="s">
        <v>2785</v>
      </c>
      <c r="J16" s="203">
        <v>25</v>
      </c>
      <c r="K16" s="314">
        <f>PCMT19!AJ32</f>
        <v>13</v>
      </c>
      <c r="L16" s="318">
        <f>PCMT19!AK32</f>
        <v>11</v>
      </c>
      <c r="M16" s="322">
        <f>PCMT19!AL32</f>
        <v>0</v>
      </c>
      <c r="N16" s="300">
        <v>11</v>
      </c>
      <c r="O16" s="302" t="s">
        <v>2778</v>
      </c>
      <c r="P16" s="300">
        <v>26</v>
      </c>
      <c r="Q16" s="315">
        <f>TCNH20!AJ33</f>
        <v>0</v>
      </c>
      <c r="R16" s="319">
        <f>TCNH20!AK33</f>
        <v>0</v>
      </c>
      <c r="S16" s="323">
        <f>TCNH20!AL33</f>
        <v>0</v>
      </c>
      <c r="T16" s="300">
        <v>26</v>
      </c>
      <c r="U16" s="302" t="s">
        <v>2739</v>
      </c>
      <c r="V16" s="300">
        <v>36</v>
      </c>
      <c r="W16" s="317">
        <f>TBN20.3!AJ44</f>
        <v>19</v>
      </c>
      <c r="X16" s="321">
        <f>TBN20.3!AK44</f>
        <v>0</v>
      </c>
      <c r="Y16" s="325">
        <f>TBN20.3!AL44</f>
        <v>1</v>
      </c>
    </row>
    <row r="17" spans="2:25" s="303" customFormat="1" ht="21" customHeight="1">
      <c r="B17" s="300">
        <v>12</v>
      </c>
      <c r="C17" s="301" t="s">
        <v>2780</v>
      </c>
      <c r="D17" s="304">
        <v>26</v>
      </c>
      <c r="E17" s="314">
        <f>BHST19!AJ33</f>
        <v>11</v>
      </c>
      <c r="F17" s="318">
        <f>BHST19!AK33</f>
        <v>7</v>
      </c>
      <c r="G17" s="322">
        <f>BHST19!AL33</f>
        <v>6</v>
      </c>
      <c r="H17" s="374"/>
      <c r="I17" s="375"/>
      <c r="J17" s="375"/>
      <c r="K17" s="375"/>
      <c r="L17" s="375"/>
      <c r="M17" s="376"/>
      <c r="N17" s="300">
        <v>12</v>
      </c>
      <c r="O17" s="302" t="s">
        <v>2782</v>
      </c>
      <c r="P17" s="300">
        <v>39</v>
      </c>
      <c r="Q17" s="315">
        <f>'LGT20'!AJ46</f>
        <v>4</v>
      </c>
      <c r="R17" s="319">
        <f>'LGT20'!AK46</f>
        <v>19</v>
      </c>
      <c r="S17" s="323">
        <f>'LGT20'!AL46</f>
        <v>42</v>
      </c>
      <c r="T17" s="300">
        <v>27</v>
      </c>
      <c r="U17" s="302" t="s">
        <v>2743</v>
      </c>
      <c r="V17" s="300">
        <v>25</v>
      </c>
      <c r="W17" s="317">
        <f>CSSD20.1!AJ32</f>
        <v>9</v>
      </c>
      <c r="X17" s="321">
        <f>CSSD20.1!AK32</f>
        <v>6</v>
      </c>
      <c r="Y17" s="325">
        <f>CSSD20.1!AL32</f>
        <v>8</v>
      </c>
    </row>
    <row r="18" spans="2:25" s="303" customFormat="1" ht="21" customHeight="1">
      <c r="B18" s="300">
        <v>13</v>
      </c>
      <c r="C18" s="301" t="s">
        <v>2784</v>
      </c>
      <c r="D18" s="304">
        <v>19</v>
      </c>
      <c r="E18" s="314">
        <f>XNK19.1!AJ26</f>
        <v>32</v>
      </c>
      <c r="F18" s="318">
        <f>XNK19.1!AK26</f>
        <v>24</v>
      </c>
      <c r="G18" s="322">
        <f>XNK19.1!AL26</f>
        <v>3</v>
      </c>
      <c r="H18" s="377"/>
      <c r="I18" s="378"/>
      <c r="J18" s="378"/>
      <c r="K18" s="378"/>
      <c r="L18" s="378"/>
      <c r="M18" s="379"/>
      <c r="N18" s="300">
        <v>13</v>
      </c>
      <c r="O18" s="302" t="s">
        <v>2788</v>
      </c>
      <c r="P18" s="300">
        <v>36</v>
      </c>
      <c r="Q18" s="315">
        <f>'THUD 20.2'!AJ43</f>
        <v>13</v>
      </c>
      <c r="R18" s="319">
        <f>'THUD 20.2'!AK43</f>
        <v>9</v>
      </c>
      <c r="S18" s="323">
        <f>'THUD 20.2'!AL43</f>
        <v>3</v>
      </c>
      <c r="T18" s="300">
        <v>28</v>
      </c>
      <c r="U18" s="302" t="s">
        <v>2747</v>
      </c>
      <c r="V18" s="300">
        <v>29</v>
      </c>
      <c r="W18" s="317">
        <f>CSSD20.2!AJ36</f>
        <v>8</v>
      </c>
      <c r="X18" s="321">
        <f>CSSD20.2!AK36</f>
        <v>5</v>
      </c>
      <c r="Y18" s="325">
        <f>CSSD20.2!AL36</f>
        <v>0</v>
      </c>
    </row>
    <row r="19" spans="2:25" s="303" customFormat="1" ht="21" customHeight="1">
      <c r="B19" s="300">
        <v>14</v>
      </c>
      <c r="C19" s="301" t="s">
        <v>2787</v>
      </c>
      <c r="D19" s="304">
        <v>19</v>
      </c>
      <c r="E19" s="314">
        <f>XNK19.2!AJ26</f>
        <v>16</v>
      </c>
      <c r="F19" s="318">
        <f>XNK19.2!AK26</f>
        <v>24</v>
      </c>
      <c r="G19" s="322">
        <f>XNK19.2!AL26</f>
        <v>7</v>
      </c>
      <c r="H19" s="377"/>
      <c r="I19" s="378"/>
      <c r="J19" s="378"/>
      <c r="K19" s="378"/>
      <c r="L19" s="378"/>
      <c r="M19" s="379"/>
      <c r="N19" s="300">
        <v>14</v>
      </c>
      <c r="O19" s="302" t="s">
        <v>2738</v>
      </c>
      <c r="P19" s="300">
        <v>37</v>
      </c>
      <c r="Q19" s="315">
        <f>THUD20.3!AJ44</f>
        <v>16</v>
      </c>
      <c r="R19" s="319">
        <f>THUD20.3!AK44</f>
        <v>9</v>
      </c>
      <c r="S19" s="323">
        <f>THUD20.3!AL44</f>
        <v>16</v>
      </c>
      <c r="T19" s="300">
        <v>29</v>
      </c>
      <c r="U19" s="302" t="s">
        <v>2752</v>
      </c>
      <c r="V19" s="300">
        <v>26</v>
      </c>
      <c r="W19" s="317">
        <f>CSSD20.3!AJ37</f>
        <v>2</v>
      </c>
      <c r="X19" s="321">
        <f>CSSD20.3!AK37</f>
        <v>1</v>
      </c>
      <c r="Y19" s="325">
        <f>CSSD20.3!AL37</f>
        <v>0</v>
      </c>
    </row>
    <row r="20" spans="2:25" s="303" customFormat="1" ht="21" customHeight="1">
      <c r="B20" s="300">
        <v>15</v>
      </c>
      <c r="C20" s="309" t="s">
        <v>2736</v>
      </c>
      <c r="D20" s="203">
        <v>35</v>
      </c>
      <c r="E20" s="314">
        <f>TBN19.1!AJ42</f>
        <v>23</v>
      </c>
      <c r="F20" s="318">
        <f>TBN19.1!AK42</f>
        <v>11</v>
      </c>
      <c r="G20" s="322">
        <f>TBN19.1!AL42</f>
        <v>6</v>
      </c>
      <c r="H20" s="380"/>
      <c r="I20" s="381"/>
      <c r="J20" s="381"/>
      <c r="K20" s="381"/>
      <c r="L20" s="381"/>
      <c r="M20" s="382"/>
      <c r="N20" s="300">
        <v>15</v>
      </c>
      <c r="O20" s="302" t="s">
        <v>2751</v>
      </c>
      <c r="P20" s="300">
        <v>23</v>
      </c>
      <c r="Q20" s="316">
        <f>PCMT20!AJ30</f>
        <v>41</v>
      </c>
      <c r="R20" s="320">
        <f>PCMT20!AK30</f>
        <v>1</v>
      </c>
      <c r="S20" s="324">
        <f>PCMT20!AL30</f>
        <v>8</v>
      </c>
      <c r="T20" s="384"/>
      <c r="U20" s="385"/>
      <c r="V20" s="385"/>
      <c r="W20" s="385"/>
      <c r="X20" s="385"/>
      <c r="Y20" s="386"/>
    </row>
    <row r="21" spans="2:25" s="305" customFormat="1" ht="19.5">
      <c r="B21" s="383" t="s">
        <v>2793</v>
      </c>
      <c r="C21" s="383"/>
      <c r="D21" s="383"/>
      <c r="E21" s="383"/>
      <c r="F21" s="383"/>
      <c r="G21" s="383"/>
      <c r="H21" s="383" t="s">
        <v>2794</v>
      </c>
      <c r="I21" s="383"/>
      <c r="J21" s="383"/>
      <c r="K21" s="383"/>
      <c r="L21" s="383"/>
      <c r="M21" s="383"/>
      <c r="N21" s="383" t="s">
        <v>2795</v>
      </c>
      <c r="O21" s="383"/>
      <c r="P21" s="383"/>
      <c r="Q21" s="383"/>
      <c r="R21" s="383"/>
      <c r="S21" s="383"/>
      <c r="T21" s="383" t="s">
        <v>2796</v>
      </c>
      <c r="U21" s="383"/>
      <c r="V21" s="383"/>
      <c r="W21" s="383"/>
      <c r="X21" s="383"/>
      <c r="Y21" s="383"/>
    </row>
    <row r="22" spans="2:25" s="328" customFormat="1" ht="23.25">
      <c r="B22" s="399" t="str">
        <f>"Tổng HS vắng không phép "&amp;SUM(E6:E11)+SUM(Q6:Q11)</f>
        <v>Tổng HS vắng không phép 355</v>
      </c>
      <c r="C22" s="400"/>
      <c r="D22" s="400"/>
      <c r="E22" s="400"/>
      <c r="F22" s="400"/>
      <c r="G22" s="401"/>
      <c r="H22" s="399" t="str">
        <f>"Tổng HS vắng không phép " &amp;SUM(E12:E19)+SUM(Q12:Q17)</f>
        <v>Tổng HS vắng không phép 236</v>
      </c>
      <c r="I22" s="400"/>
      <c r="J22" s="400"/>
      <c r="K22" s="400"/>
      <c r="L22" s="400"/>
      <c r="M22" s="401"/>
      <c r="N22" s="399" t="str">
        <f>"Tổng HS vắng không phép "&amp; SUM(K9:K16)+SUM(Q18:Q20)+SUM(W6:W10)</f>
        <v>Tổng HS vắng không phép 400</v>
      </c>
      <c r="O22" s="400"/>
      <c r="P22" s="400"/>
      <c r="Q22" s="400"/>
      <c r="R22" s="400"/>
      <c r="S22" s="401"/>
      <c r="T22" s="387" t="str">
        <f>"Tổng HS vắng không phép "&amp;SUM(K6:K8)+SUM(W11:W19)+E20</f>
        <v>Tổng HS vắng không phép 254</v>
      </c>
      <c r="U22" s="387"/>
      <c r="V22" s="387"/>
      <c r="W22" s="387"/>
      <c r="X22" s="387"/>
      <c r="Y22" s="387"/>
    </row>
    <row r="23" spans="2:25" ht="19.5">
      <c r="B23" s="402" t="str">
        <f>"Tổng HS vắng có phép "&amp;SUM(F6:F11)+SUM(R6:R11)</f>
        <v>Tổng HS vắng có phép 98</v>
      </c>
      <c r="C23" s="403"/>
      <c r="D23" s="403"/>
      <c r="E23" s="403"/>
      <c r="F23" s="403"/>
      <c r="G23" s="404"/>
      <c r="H23" s="402" t="str">
        <f>"Tổng HS vắng có phép " &amp;SUM(F13:F19)+SUM(R12:R17)</f>
        <v>Tổng HS vắng có phép 147</v>
      </c>
      <c r="I23" s="403"/>
      <c r="J23" s="403"/>
      <c r="K23" s="403"/>
      <c r="L23" s="403"/>
      <c r="M23" s="404"/>
      <c r="N23" s="402" t="str">
        <f>"Tổng HS vắng có phép "&amp; SUM(L9:L16)+SUM(R18:R20)+SUM(X6:X10)</f>
        <v>Tổng HS vắng có phép 82</v>
      </c>
      <c r="O23" s="403"/>
      <c r="P23" s="403"/>
      <c r="Q23" s="403"/>
      <c r="R23" s="403"/>
      <c r="S23" s="404"/>
      <c r="T23" s="388" t="str">
        <f>"Tổng HS vắng có phép "&amp;SUM(L6:L8)+SUM(X11:X19)+F20</f>
        <v>Tổng HS vắng có phép 86</v>
      </c>
      <c r="U23" s="388"/>
      <c r="V23" s="388"/>
      <c r="W23" s="388"/>
      <c r="X23" s="388"/>
      <c r="Y23" s="388"/>
    </row>
    <row r="24" spans="2:25" ht="19.5">
      <c r="B24" s="390" t="str">
        <f>"Tổng HS đi học trễ "&amp;SUM(G6:G11)+SUM(S6:S11)</f>
        <v>Tổng HS đi học trễ 70</v>
      </c>
      <c r="C24" s="391"/>
      <c r="D24" s="391"/>
      <c r="E24" s="391"/>
      <c r="F24" s="391"/>
      <c r="G24" s="392"/>
      <c r="H24" s="390" t="str">
        <f>"Tổng HS đi học trễ " &amp;SUM(G12:G19)+SUM(S12:S17)</f>
        <v>Tổng HS đi học trễ 84</v>
      </c>
      <c r="I24" s="391"/>
      <c r="J24" s="391"/>
      <c r="K24" s="391"/>
      <c r="L24" s="391"/>
      <c r="M24" s="392"/>
      <c r="N24" s="390" t="str">
        <f>"Tổng HS đi học trễ "&amp; SUM(L9:L16)+SUM(S18:S20)+SUM(Y6:Y10)</f>
        <v>Tổng HS đi học trễ 98</v>
      </c>
      <c r="O24" s="391"/>
      <c r="P24" s="391"/>
      <c r="Q24" s="391"/>
      <c r="R24" s="391"/>
      <c r="S24" s="392"/>
      <c r="T24" s="389" t="str">
        <f>"Tổng HS đi học trễ "&amp;SUM(M6:M8)+SUM(X11:Y19)+G20</f>
        <v>Tổng HS đi học trễ 112</v>
      </c>
      <c r="U24" s="389"/>
      <c r="V24" s="389"/>
      <c r="W24" s="389"/>
      <c r="X24" s="389"/>
      <c r="Y24" s="389"/>
    </row>
    <row r="25" spans="2:25" ht="25.5" customHeight="1">
      <c r="B25" s="371" t="str">
        <f>"Tổng số buổi học sinh vắng học không phép trong tháng 01: " &amp;SUM(E6:E20)+SUM(K6:K16)+SUM(Q6:Q20)+SUM(W6:W19)</f>
        <v>Tổng số buổi học sinh vắng học không phép trong tháng 01: 1245</v>
      </c>
      <c r="C25" s="372"/>
      <c r="D25" s="372"/>
      <c r="E25" s="372"/>
      <c r="F25" s="372"/>
      <c r="G25" s="372"/>
      <c r="H25" s="372"/>
      <c r="I25" s="372"/>
      <c r="J25" s="372"/>
      <c r="K25" s="372"/>
      <c r="L25" s="372"/>
      <c r="M25" s="372"/>
      <c r="N25" s="372"/>
      <c r="O25" s="372"/>
      <c r="P25" s="372"/>
      <c r="Q25" s="372"/>
      <c r="R25" s="372"/>
      <c r="S25" s="372"/>
      <c r="T25" s="372"/>
      <c r="U25" s="372"/>
      <c r="V25" s="372"/>
      <c r="W25" s="372"/>
      <c r="X25" s="372"/>
      <c r="Y25" s="373"/>
    </row>
    <row r="26" spans="2:25" ht="20.25">
      <c r="B26" s="366" t="str">
        <f>"Tổng số buổi học sinh vắng học có phép trong tháng 01: " &amp;SUM(F6:F20)+SUM(L6:L16)+SUM(R6:R20)+SUM(X6:X19)</f>
        <v>Tổng số buổi học sinh vắng học có phép trong tháng 01: 423</v>
      </c>
      <c r="C26" s="367"/>
      <c r="D26" s="367"/>
      <c r="E26" s="367"/>
      <c r="F26" s="367"/>
      <c r="G26" s="367"/>
      <c r="H26" s="367"/>
      <c r="I26" s="367"/>
      <c r="J26" s="367"/>
      <c r="K26" s="367"/>
      <c r="L26" s="367"/>
      <c r="M26" s="367"/>
      <c r="N26" s="367"/>
      <c r="O26" s="367"/>
      <c r="P26" s="367"/>
      <c r="Q26" s="367"/>
      <c r="R26" s="367"/>
      <c r="S26" s="367"/>
      <c r="T26" s="350"/>
      <c r="U26" s="350"/>
      <c r="V26" s="350"/>
      <c r="W26" s="350"/>
      <c r="X26" s="350"/>
      <c r="Y26" s="351"/>
    </row>
    <row r="27" spans="2:25" ht="20.25">
      <c r="B27" s="363" t="str">
        <f>"Tổng số buổi học sinh đi học trễ trong tháng 01: " &amp;SUM(G6:G20)+SUM(M6:M16)+SUM(S6:S20)+SUM(Y6:Y19)</f>
        <v>Tổng số buổi học sinh đi học trễ trong tháng 01: 348</v>
      </c>
      <c r="C27" s="364"/>
      <c r="D27" s="364"/>
      <c r="E27" s="364"/>
      <c r="F27" s="364"/>
      <c r="G27" s="364"/>
      <c r="H27" s="364"/>
      <c r="I27" s="364"/>
      <c r="J27" s="364"/>
      <c r="K27" s="364"/>
      <c r="L27" s="364"/>
      <c r="M27" s="364"/>
      <c r="N27" s="364"/>
      <c r="O27" s="364"/>
      <c r="P27" s="364"/>
      <c r="Q27" s="364"/>
      <c r="R27" s="364"/>
      <c r="S27" s="364"/>
      <c r="T27" s="364"/>
      <c r="U27" s="364"/>
      <c r="V27" s="364"/>
      <c r="W27" s="364"/>
      <c r="X27" s="364"/>
      <c r="Y27" s="365"/>
    </row>
    <row r="28" spans="2:25">
      <c r="O28" s="297"/>
    </row>
    <row r="30" spans="2:25">
      <c r="C30" s="297"/>
      <c r="D30" s="297"/>
      <c r="E30" s="297"/>
      <c r="F30" s="297"/>
      <c r="G30" s="297"/>
      <c r="H30" s="297"/>
      <c r="O30" s="297"/>
    </row>
  </sheetData>
  <mergeCells count="27">
    <mergeCell ref="B22:G22"/>
    <mergeCell ref="H22:M22"/>
    <mergeCell ref="N22:S22"/>
    <mergeCell ref="N23:S23"/>
    <mergeCell ref="H23:M23"/>
    <mergeCell ref="B23:G23"/>
    <mergeCell ref="B1:J1"/>
    <mergeCell ref="N1:Y1"/>
    <mergeCell ref="B2:Y2"/>
    <mergeCell ref="B3:Y3"/>
    <mergeCell ref="N4:Y4"/>
    <mergeCell ref="B27:Y27"/>
    <mergeCell ref="B26:S26"/>
    <mergeCell ref="B4:M4"/>
    <mergeCell ref="B25:Y25"/>
    <mergeCell ref="H17:M20"/>
    <mergeCell ref="T21:Y21"/>
    <mergeCell ref="T20:Y20"/>
    <mergeCell ref="T22:Y22"/>
    <mergeCell ref="T23:Y23"/>
    <mergeCell ref="T24:Y24"/>
    <mergeCell ref="N24:S24"/>
    <mergeCell ref="H24:M24"/>
    <mergeCell ref="B24:G24"/>
    <mergeCell ref="B21:G21"/>
    <mergeCell ref="H21:M21"/>
    <mergeCell ref="N21:S2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O41"/>
  <sheetViews>
    <sheetView topLeftCell="A28" zoomScale="98" zoomScaleNormal="98" workbookViewId="0">
      <selection activeCell="AA33" sqref="AA33"/>
    </sheetView>
  </sheetViews>
  <sheetFormatPr defaultRowHeight="15.75"/>
  <cols>
    <col min="1" max="1" width="6" bestFit="1" customWidth="1"/>
    <col min="2" max="2" width="18.5" bestFit="1" customWidth="1"/>
    <col min="3" max="3" width="23.6640625" customWidth="1"/>
    <col min="4" max="4" width="10.33203125" customWidth="1"/>
    <col min="5" max="10" width="4" customWidth="1"/>
    <col min="11" max="11" width="4" style="121" customWidth="1"/>
    <col min="12" max="35" width="4" customWidth="1"/>
    <col min="36" max="36" width="4.5" bestFit="1" customWidth="1"/>
    <col min="37" max="38" width="4" bestFit="1" customWidth="1"/>
  </cols>
  <sheetData>
    <row r="1" spans="1:38" s="24" customFormat="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s="24" customFormat="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s="24" customFormat="1" ht="31.5" customHeight="1">
      <c r="A3" s="443" t="s">
        <v>903</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s="24" customFormat="1" ht="22.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73" t="s">
        <v>643</v>
      </c>
      <c r="C7" s="74" t="s">
        <v>644</v>
      </c>
      <c r="D7" s="75" t="s">
        <v>61</v>
      </c>
      <c r="E7" s="110"/>
      <c r="F7" s="110"/>
      <c r="G7" s="110"/>
      <c r="H7" s="110"/>
      <c r="I7" s="110"/>
      <c r="J7" s="111"/>
      <c r="K7" s="110"/>
      <c r="L7" s="110"/>
      <c r="M7" s="112"/>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COUNTIF(E7:AI7,"T")+2*COUNTIF(E7:AI7,"2T")+2*COUNTIF(E7:AI7,"T2")+COUNTIF(E7:AI7,"PT")+COUNTIF(E7:AI7,"TP")+COUNTIF(E7:AI7,"TK")</f>
        <v>0</v>
      </c>
    </row>
    <row r="8" spans="1:38" s="1" customFormat="1" ht="21" customHeight="1">
      <c r="A8" s="5">
        <v>2</v>
      </c>
      <c r="B8" s="73">
        <v>2010120035</v>
      </c>
      <c r="C8" s="74" t="s">
        <v>848</v>
      </c>
      <c r="D8" s="75" t="s">
        <v>40</v>
      </c>
      <c r="E8" s="110"/>
      <c r="F8" s="110"/>
      <c r="G8" s="110"/>
      <c r="H8" s="110"/>
      <c r="I8" s="110"/>
      <c r="J8" s="111"/>
      <c r="K8" s="110"/>
      <c r="L8" s="110" t="s">
        <v>6</v>
      </c>
      <c r="M8" s="112"/>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6" si="2">COUNTIF(E8:AI8,"K")+2*COUNTIF(E8:AI8,"2K")+COUNTIF(E8:AI8,"TK")+COUNTIF(E8:AI8,"KT")+COUNTIF(E8:AI8,"PK")+COUNTIF(E8:AI8,"KP")+2*COUNTIF(E8:AI8,"K2")</f>
        <v>1</v>
      </c>
      <c r="AK8" s="361">
        <f t="shared" ref="AK8:AK36" si="3">COUNTIF(F8:AJ8,"P")+2*COUNTIF(F8:AJ8,"2P")+COUNTIF(F8:AJ8,"TP")+COUNTIF(F8:AJ8,"PT")+COUNTIF(F8:AJ8,"PK")+COUNTIF(F8:AJ8,"KP")+2*COUNTIF(F8:AJ8,"P2")</f>
        <v>0</v>
      </c>
      <c r="AL8" s="361">
        <f t="shared" ref="AL8:AL36" si="4">COUNTIF(E8:AI8,"T")+2*COUNTIF(E8:AI8,"2T")+2*COUNTIF(E8:AI8,"T2")+COUNTIF(E8:AI8,"PT")+COUNTIF(E8:AI8,"TP")+COUNTIF(E8:AI8,"TK")</f>
        <v>0</v>
      </c>
    </row>
    <row r="9" spans="1:38" s="1" customFormat="1" ht="21" customHeight="1">
      <c r="A9" s="5">
        <v>3</v>
      </c>
      <c r="B9" s="73" t="s">
        <v>653</v>
      </c>
      <c r="C9" s="74" t="s">
        <v>95</v>
      </c>
      <c r="D9" s="75" t="s">
        <v>134</v>
      </c>
      <c r="E9" s="110"/>
      <c r="F9" s="110"/>
      <c r="G9" s="110"/>
      <c r="H9" s="110"/>
      <c r="I9" s="110"/>
      <c r="J9" s="111"/>
      <c r="K9" s="110"/>
      <c r="L9" s="110"/>
      <c r="M9" s="112"/>
      <c r="N9" s="110"/>
      <c r="O9" s="110"/>
      <c r="P9" s="110"/>
      <c r="Q9" s="110"/>
      <c r="R9" s="110" t="s">
        <v>6</v>
      </c>
      <c r="S9" s="110"/>
      <c r="T9" s="110"/>
      <c r="U9" s="110"/>
      <c r="V9" s="110"/>
      <c r="W9" s="110"/>
      <c r="X9" s="110"/>
      <c r="Y9" s="110"/>
      <c r="Z9" s="110"/>
      <c r="AA9" s="110"/>
      <c r="AB9" s="110"/>
      <c r="AC9" s="110"/>
      <c r="AD9" s="110"/>
      <c r="AE9" s="110"/>
      <c r="AF9" s="110"/>
      <c r="AG9" s="110"/>
      <c r="AH9" s="110"/>
      <c r="AI9" s="110"/>
      <c r="AJ9" s="19">
        <f t="shared" si="2"/>
        <v>1</v>
      </c>
      <c r="AK9" s="361">
        <f t="shared" si="3"/>
        <v>0</v>
      </c>
      <c r="AL9" s="361">
        <f t="shared" si="4"/>
        <v>0</v>
      </c>
    </row>
    <row r="10" spans="1:38" s="1" customFormat="1" ht="21" customHeight="1">
      <c r="A10" s="5">
        <v>4</v>
      </c>
      <c r="B10" s="73" t="s">
        <v>853</v>
      </c>
      <c r="C10" s="74" t="s">
        <v>854</v>
      </c>
      <c r="D10" s="75" t="s">
        <v>136</v>
      </c>
      <c r="E10" s="110"/>
      <c r="F10" s="110"/>
      <c r="G10" s="110"/>
      <c r="H10" s="110"/>
      <c r="I10" s="110"/>
      <c r="J10" s="111"/>
      <c r="K10" s="110"/>
      <c r="L10" s="110"/>
      <c r="M10" s="112"/>
      <c r="N10" s="110"/>
      <c r="O10" s="110"/>
      <c r="P10" s="110" t="s">
        <v>6</v>
      </c>
      <c r="Q10" s="110"/>
      <c r="R10" s="110"/>
      <c r="S10" s="110"/>
      <c r="T10" s="110"/>
      <c r="U10" s="110"/>
      <c r="V10" s="110"/>
      <c r="W10" s="110"/>
      <c r="X10" s="110"/>
      <c r="Y10" s="110"/>
      <c r="Z10" s="110"/>
      <c r="AA10" s="110"/>
      <c r="AB10" s="110"/>
      <c r="AC10" s="110"/>
      <c r="AD10" s="110"/>
      <c r="AE10" s="110"/>
      <c r="AF10" s="110"/>
      <c r="AG10" s="110"/>
      <c r="AH10" s="110"/>
      <c r="AI10" s="110"/>
      <c r="AJ10" s="19">
        <f t="shared" si="2"/>
        <v>1</v>
      </c>
      <c r="AK10" s="361">
        <f t="shared" si="3"/>
        <v>0</v>
      </c>
      <c r="AL10" s="361">
        <f t="shared" si="4"/>
        <v>0</v>
      </c>
    </row>
    <row r="11" spans="1:38" s="1" customFormat="1" ht="21" customHeight="1">
      <c r="A11" s="5">
        <v>5</v>
      </c>
      <c r="B11" s="73" t="s">
        <v>855</v>
      </c>
      <c r="C11" s="74" t="s">
        <v>856</v>
      </c>
      <c r="D11" s="75" t="s">
        <v>136</v>
      </c>
      <c r="E11" s="110"/>
      <c r="F11" s="110"/>
      <c r="G11" s="110"/>
      <c r="H11" s="110"/>
      <c r="I11" s="110"/>
      <c r="J11" s="111"/>
      <c r="K11" s="110"/>
      <c r="L11" s="110" t="s">
        <v>8</v>
      </c>
      <c r="M11" s="112"/>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0</v>
      </c>
      <c r="AK11" s="361">
        <f t="shared" si="3"/>
        <v>0</v>
      </c>
      <c r="AL11" s="361">
        <f t="shared" si="4"/>
        <v>1</v>
      </c>
    </row>
    <row r="12" spans="1:38" s="1" customFormat="1" ht="21" customHeight="1">
      <c r="A12" s="5">
        <v>6</v>
      </c>
      <c r="B12" s="73" t="s">
        <v>654</v>
      </c>
      <c r="C12" s="74" t="s">
        <v>655</v>
      </c>
      <c r="D12" s="75" t="s">
        <v>75</v>
      </c>
      <c r="E12" s="110"/>
      <c r="F12" s="110"/>
      <c r="G12" s="110"/>
      <c r="H12" s="110"/>
      <c r="I12" s="110"/>
      <c r="J12" s="111"/>
      <c r="K12" s="110"/>
      <c r="L12" s="110"/>
      <c r="M12" s="112"/>
      <c r="N12" s="110"/>
      <c r="O12" s="110"/>
      <c r="P12" s="110"/>
      <c r="Q12" s="110"/>
      <c r="R12" s="110"/>
      <c r="S12" s="110" t="s">
        <v>6</v>
      </c>
      <c r="T12" s="110" t="s">
        <v>6</v>
      </c>
      <c r="U12" s="110"/>
      <c r="V12" s="110"/>
      <c r="W12" s="110"/>
      <c r="X12" s="110"/>
      <c r="Y12" s="110"/>
      <c r="Z12" s="110"/>
      <c r="AA12" s="110"/>
      <c r="AB12" s="110"/>
      <c r="AC12" s="110"/>
      <c r="AD12" s="110"/>
      <c r="AE12" s="110"/>
      <c r="AF12" s="110"/>
      <c r="AG12" s="110"/>
      <c r="AH12" s="110"/>
      <c r="AI12" s="110"/>
      <c r="AJ12" s="19">
        <f t="shared" si="2"/>
        <v>2</v>
      </c>
      <c r="AK12" s="361">
        <f t="shared" si="3"/>
        <v>0</v>
      </c>
      <c r="AL12" s="361">
        <f t="shared" si="4"/>
        <v>0</v>
      </c>
    </row>
    <row r="13" spans="1:38" s="1" customFormat="1" ht="21" customHeight="1">
      <c r="A13" s="5">
        <v>7</v>
      </c>
      <c r="B13" s="73">
        <v>2010120040</v>
      </c>
      <c r="C13" s="74" t="s">
        <v>77</v>
      </c>
      <c r="D13" s="75" t="s">
        <v>75</v>
      </c>
      <c r="E13" s="110"/>
      <c r="F13" s="110"/>
      <c r="G13" s="110"/>
      <c r="H13" s="110"/>
      <c r="I13" s="110"/>
      <c r="J13" s="111"/>
      <c r="K13" s="110"/>
      <c r="L13" s="110"/>
      <c r="M13" s="112"/>
      <c r="N13" s="110"/>
      <c r="O13" s="110"/>
      <c r="P13" s="110" t="s">
        <v>2866</v>
      </c>
      <c r="Q13" s="110"/>
      <c r="R13" s="110"/>
      <c r="S13" s="110" t="s">
        <v>6</v>
      </c>
      <c r="T13" s="110" t="s">
        <v>6</v>
      </c>
      <c r="U13" s="110"/>
      <c r="V13" s="110"/>
      <c r="W13" s="110"/>
      <c r="X13" s="110"/>
      <c r="Y13" s="110"/>
      <c r="Z13" s="110"/>
      <c r="AA13" s="110"/>
      <c r="AB13" s="110"/>
      <c r="AC13" s="110"/>
      <c r="AD13" s="110"/>
      <c r="AE13" s="110"/>
      <c r="AF13" s="110"/>
      <c r="AG13" s="110"/>
      <c r="AH13" s="110"/>
      <c r="AI13" s="110"/>
      <c r="AJ13" s="19">
        <f t="shared" si="2"/>
        <v>3</v>
      </c>
      <c r="AK13" s="361">
        <f t="shared" si="3"/>
        <v>0</v>
      </c>
      <c r="AL13" s="361">
        <f t="shared" si="4"/>
        <v>1</v>
      </c>
    </row>
    <row r="14" spans="1:38" s="1" customFormat="1" ht="21" customHeight="1">
      <c r="A14" s="5">
        <v>8</v>
      </c>
      <c r="B14" s="73" t="s">
        <v>657</v>
      </c>
      <c r="C14" s="74" t="s">
        <v>658</v>
      </c>
      <c r="D14" s="75" t="s">
        <v>14</v>
      </c>
      <c r="E14" s="110"/>
      <c r="F14" s="110"/>
      <c r="G14" s="110"/>
      <c r="H14" s="110"/>
      <c r="I14" s="110"/>
      <c r="J14" s="111"/>
      <c r="K14" s="110"/>
      <c r="L14" s="110"/>
      <c r="M14" s="112"/>
      <c r="N14" s="110"/>
      <c r="O14" s="110"/>
      <c r="P14" s="110"/>
      <c r="Q14" s="110"/>
      <c r="R14" s="110"/>
      <c r="S14" s="110"/>
      <c r="T14" s="110" t="s">
        <v>8</v>
      </c>
      <c r="U14" s="110"/>
      <c r="V14" s="110"/>
      <c r="W14" s="110" t="s">
        <v>8</v>
      </c>
      <c r="X14" s="110"/>
      <c r="Y14" s="110"/>
      <c r="Z14" s="110"/>
      <c r="AA14" s="110"/>
      <c r="AB14" s="110"/>
      <c r="AC14" s="110"/>
      <c r="AD14" s="110"/>
      <c r="AE14" s="110"/>
      <c r="AF14" s="110"/>
      <c r="AG14" s="110"/>
      <c r="AH14" s="110"/>
      <c r="AI14" s="110"/>
      <c r="AJ14" s="19">
        <f t="shared" si="2"/>
        <v>0</v>
      </c>
      <c r="AK14" s="361">
        <f t="shared" si="3"/>
        <v>0</v>
      </c>
      <c r="AL14" s="361">
        <f t="shared" si="4"/>
        <v>2</v>
      </c>
    </row>
    <row r="15" spans="1:38" s="1" customFormat="1" ht="21" customHeight="1">
      <c r="A15" s="5">
        <v>9</v>
      </c>
      <c r="B15" s="73" t="s">
        <v>859</v>
      </c>
      <c r="C15" s="74" t="s">
        <v>860</v>
      </c>
      <c r="D15" s="75" t="s">
        <v>14</v>
      </c>
      <c r="E15" s="110"/>
      <c r="F15" s="110"/>
      <c r="G15" s="110"/>
      <c r="H15" s="110"/>
      <c r="I15" s="110"/>
      <c r="J15" s="111"/>
      <c r="K15" s="110" t="s">
        <v>6</v>
      </c>
      <c r="L15" s="110"/>
      <c r="M15" s="112"/>
      <c r="N15" s="110"/>
      <c r="O15" s="110"/>
      <c r="P15" s="110"/>
      <c r="Q15" s="110"/>
      <c r="R15" s="110"/>
      <c r="S15" s="110"/>
      <c r="T15" s="110"/>
      <c r="U15" s="110"/>
      <c r="V15" s="110"/>
      <c r="W15" s="110" t="s">
        <v>6</v>
      </c>
      <c r="X15" s="110"/>
      <c r="Y15" s="110"/>
      <c r="Z15" s="110"/>
      <c r="AA15" s="110"/>
      <c r="AB15" s="110"/>
      <c r="AC15" s="110"/>
      <c r="AD15" s="110"/>
      <c r="AE15" s="110"/>
      <c r="AF15" s="110"/>
      <c r="AG15" s="110"/>
      <c r="AH15" s="110"/>
      <c r="AI15" s="110"/>
      <c r="AJ15" s="19">
        <f t="shared" si="2"/>
        <v>2</v>
      </c>
      <c r="AK15" s="361">
        <f t="shared" si="3"/>
        <v>0</v>
      </c>
      <c r="AL15" s="361">
        <f t="shared" si="4"/>
        <v>0</v>
      </c>
    </row>
    <row r="16" spans="1:38" s="1" customFormat="1" ht="21" customHeight="1">
      <c r="A16" s="5">
        <v>10</v>
      </c>
      <c r="B16" s="73" t="s">
        <v>861</v>
      </c>
      <c r="C16" s="74" t="s">
        <v>862</v>
      </c>
      <c r="D16" s="75" t="s">
        <v>114</v>
      </c>
      <c r="E16" s="110"/>
      <c r="F16" s="110"/>
      <c r="G16" s="110"/>
      <c r="H16" s="110"/>
      <c r="I16" s="110" t="s">
        <v>6</v>
      </c>
      <c r="J16" s="111"/>
      <c r="K16" s="110" t="s">
        <v>6</v>
      </c>
      <c r="L16" s="110" t="s">
        <v>8</v>
      </c>
      <c r="M16" s="112"/>
      <c r="N16" s="110"/>
      <c r="O16" s="110"/>
      <c r="P16" s="110" t="s">
        <v>2868</v>
      </c>
      <c r="Q16" s="110"/>
      <c r="R16" s="110"/>
      <c r="S16" s="110"/>
      <c r="T16" s="110"/>
      <c r="U16" s="110"/>
      <c r="V16" s="110"/>
      <c r="W16" s="110"/>
      <c r="X16" s="110"/>
      <c r="Y16" s="110"/>
      <c r="Z16" s="110"/>
      <c r="AA16" s="110"/>
      <c r="AB16" s="110"/>
      <c r="AC16" s="110"/>
      <c r="AD16" s="110"/>
      <c r="AE16" s="110"/>
      <c r="AF16" s="110"/>
      <c r="AG16" s="110"/>
      <c r="AH16" s="110"/>
      <c r="AI16" s="110"/>
      <c r="AJ16" s="19">
        <f t="shared" si="2"/>
        <v>3</v>
      </c>
      <c r="AK16" s="361">
        <f t="shared" si="3"/>
        <v>1</v>
      </c>
      <c r="AL16" s="361">
        <f t="shared" si="4"/>
        <v>1</v>
      </c>
    </row>
    <row r="17" spans="1:41" s="1" customFormat="1" ht="21" customHeight="1">
      <c r="A17" s="5">
        <v>11</v>
      </c>
      <c r="B17" s="73">
        <v>2010120038</v>
      </c>
      <c r="C17" s="74" t="s">
        <v>886</v>
      </c>
      <c r="D17" s="75" t="s">
        <v>887</v>
      </c>
      <c r="E17" s="110"/>
      <c r="F17" s="110"/>
      <c r="G17" s="110"/>
      <c r="H17" s="110"/>
      <c r="I17" s="110"/>
      <c r="J17" s="111"/>
      <c r="K17" s="110" t="s">
        <v>8</v>
      </c>
      <c r="L17" s="110"/>
      <c r="M17" s="112"/>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61">
        <f t="shared" si="3"/>
        <v>0</v>
      </c>
      <c r="AL17" s="361">
        <f t="shared" si="4"/>
        <v>1</v>
      </c>
    </row>
    <row r="18" spans="1:41" s="1" customFormat="1" ht="21" customHeight="1">
      <c r="A18" s="5">
        <v>12</v>
      </c>
      <c r="B18" s="73" t="s">
        <v>863</v>
      </c>
      <c r="C18" s="74" t="s">
        <v>864</v>
      </c>
      <c r="D18" s="75" t="s">
        <v>94</v>
      </c>
      <c r="E18" s="110"/>
      <c r="F18" s="110"/>
      <c r="G18" s="110"/>
      <c r="H18" s="110"/>
      <c r="I18" s="110" t="s">
        <v>6</v>
      </c>
      <c r="J18" s="111"/>
      <c r="K18" s="110"/>
      <c r="L18" s="110" t="s">
        <v>6</v>
      </c>
      <c r="M18" s="112"/>
      <c r="N18" s="110"/>
      <c r="O18" s="110"/>
      <c r="P18" s="110" t="s">
        <v>2806</v>
      </c>
      <c r="Q18" s="110"/>
      <c r="R18" s="110" t="s">
        <v>6</v>
      </c>
      <c r="S18" s="110"/>
      <c r="T18" s="110"/>
      <c r="U18" s="110"/>
      <c r="V18" s="110"/>
      <c r="W18" s="110" t="s">
        <v>6</v>
      </c>
      <c r="X18" s="110"/>
      <c r="Y18" s="110"/>
      <c r="Z18" s="110"/>
      <c r="AA18" s="110"/>
      <c r="AB18" s="110"/>
      <c r="AC18" s="110"/>
      <c r="AD18" s="110"/>
      <c r="AE18" s="110"/>
      <c r="AF18" s="110"/>
      <c r="AG18" s="110"/>
      <c r="AH18" s="110"/>
      <c r="AI18" s="110"/>
      <c r="AJ18" s="19">
        <f t="shared" si="2"/>
        <v>6</v>
      </c>
      <c r="AK18" s="361">
        <f t="shared" si="3"/>
        <v>0</v>
      </c>
      <c r="AL18" s="361">
        <f t="shared" si="4"/>
        <v>0</v>
      </c>
      <c r="AM18" s="16"/>
      <c r="AN18"/>
      <c r="AO18"/>
    </row>
    <row r="19" spans="1:41" s="1" customFormat="1" ht="21" customHeight="1">
      <c r="A19" s="5">
        <v>13</v>
      </c>
      <c r="B19" s="73">
        <v>2010120039</v>
      </c>
      <c r="C19" s="74" t="s">
        <v>888</v>
      </c>
      <c r="D19" s="75" t="s">
        <v>52</v>
      </c>
      <c r="E19" s="110"/>
      <c r="F19" s="110"/>
      <c r="G19" s="110"/>
      <c r="H19" s="110"/>
      <c r="I19" s="110" t="s">
        <v>8</v>
      </c>
      <c r="J19" s="111"/>
      <c r="K19" s="110"/>
      <c r="L19" s="110" t="s">
        <v>8</v>
      </c>
      <c r="M19" s="112"/>
      <c r="N19" s="110"/>
      <c r="O19" s="110"/>
      <c r="P19" s="110" t="s">
        <v>2866</v>
      </c>
      <c r="Q19" s="110"/>
      <c r="R19" s="110"/>
      <c r="S19" s="110" t="s">
        <v>7</v>
      </c>
      <c r="T19" s="110" t="s">
        <v>7</v>
      </c>
      <c r="U19" s="110"/>
      <c r="V19" s="110"/>
      <c r="W19" s="110"/>
      <c r="X19" s="110"/>
      <c r="Y19" s="110"/>
      <c r="Z19" s="110"/>
      <c r="AA19" s="110"/>
      <c r="AB19" s="110"/>
      <c r="AC19" s="110"/>
      <c r="AD19" s="110"/>
      <c r="AE19" s="110"/>
      <c r="AF19" s="110"/>
      <c r="AG19" s="110"/>
      <c r="AH19" s="110"/>
      <c r="AI19" s="110"/>
      <c r="AJ19" s="19">
        <f t="shared" si="2"/>
        <v>1</v>
      </c>
      <c r="AK19" s="361">
        <f t="shared" si="3"/>
        <v>2</v>
      </c>
      <c r="AL19" s="361">
        <f t="shared" si="4"/>
        <v>3</v>
      </c>
    </row>
    <row r="20" spans="1:41" s="1" customFormat="1" ht="21" customHeight="1">
      <c r="A20" s="5">
        <v>14</v>
      </c>
      <c r="B20" s="73" t="s">
        <v>663</v>
      </c>
      <c r="C20" s="74" t="s">
        <v>664</v>
      </c>
      <c r="D20" s="75" t="s">
        <v>52</v>
      </c>
      <c r="E20" s="110"/>
      <c r="F20" s="110"/>
      <c r="G20" s="110"/>
      <c r="H20" s="110"/>
      <c r="I20" s="110"/>
      <c r="J20" s="111"/>
      <c r="K20" s="110" t="s">
        <v>6</v>
      </c>
      <c r="L20" s="110" t="s">
        <v>8</v>
      </c>
      <c r="M20" s="112"/>
      <c r="N20" s="110"/>
      <c r="O20" s="110"/>
      <c r="P20" s="110" t="s">
        <v>2806</v>
      </c>
      <c r="Q20" s="110"/>
      <c r="R20" s="110" t="s">
        <v>6</v>
      </c>
      <c r="S20" s="110" t="s">
        <v>6</v>
      </c>
      <c r="T20" s="110" t="s">
        <v>6</v>
      </c>
      <c r="U20" s="110"/>
      <c r="V20" s="110"/>
      <c r="W20" s="110" t="s">
        <v>6</v>
      </c>
      <c r="X20" s="110"/>
      <c r="Y20" s="110"/>
      <c r="Z20" s="110"/>
      <c r="AA20" s="110"/>
      <c r="AB20" s="110"/>
      <c r="AC20" s="110"/>
      <c r="AD20" s="110"/>
      <c r="AE20" s="110"/>
      <c r="AF20" s="110"/>
      <c r="AG20" s="110"/>
      <c r="AH20" s="110"/>
      <c r="AI20" s="110"/>
      <c r="AJ20" s="19">
        <f t="shared" si="2"/>
        <v>7</v>
      </c>
      <c r="AK20" s="361">
        <f t="shared" si="3"/>
        <v>0</v>
      </c>
      <c r="AL20" s="361">
        <f t="shared" si="4"/>
        <v>1</v>
      </c>
    </row>
    <row r="21" spans="1:41" s="1" customFormat="1" ht="21" customHeight="1">
      <c r="A21" s="5">
        <v>15</v>
      </c>
      <c r="B21" s="73" t="s">
        <v>665</v>
      </c>
      <c r="C21" s="74" t="s">
        <v>102</v>
      </c>
      <c r="D21" s="75" t="s">
        <v>666</v>
      </c>
      <c r="E21" s="110"/>
      <c r="F21" s="110"/>
      <c r="G21" s="110"/>
      <c r="H21" s="110"/>
      <c r="I21" s="110"/>
      <c r="J21" s="111"/>
      <c r="K21" s="110"/>
      <c r="L21" s="110"/>
      <c r="M21" s="112"/>
      <c r="N21" s="110"/>
      <c r="O21" s="110"/>
      <c r="P21" s="110"/>
      <c r="Q21" s="110"/>
      <c r="R21" s="110"/>
      <c r="S21" s="110"/>
      <c r="T21" s="110" t="s">
        <v>6</v>
      </c>
      <c r="U21" s="110"/>
      <c r="V21" s="110"/>
      <c r="W21" s="110"/>
      <c r="X21" s="110"/>
      <c r="Y21" s="110"/>
      <c r="Z21" s="110"/>
      <c r="AA21" s="110"/>
      <c r="AB21" s="110"/>
      <c r="AC21" s="110"/>
      <c r="AD21" s="110"/>
      <c r="AE21" s="110"/>
      <c r="AF21" s="110"/>
      <c r="AG21" s="110"/>
      <c r="AH21" s="110"/>
      <c r="AI21" s="110"/>
      <c r="AJ21" s="19">
        <f t="shared" si="2"/>
        <v>1</v>
      </c>
      <c r="AK21" s="361">
        <f t="shared" si="3"/>
        <v>0</v>
      </c>
      <c r="AL21" s="361">
        <f t="shared" si="4"/>
        <v>0</v>
      </c>
    </row>
    <row r="22" spans="1:41" s="1" customFormat="1" ht="21" customHeight="1">
      <c r="A22" s="5">
        <v>16</v>
      </c>
      <c r="B22" s="73" t="s">
        <v>865</v>
      </c>
      <c r="C22" s="74" t="s">
        <v>889</v>
      </c>
      <c r="D22" s="75" t="s">
        <v>103</v>
      </c>
      <c r="E22" s="110"/>
      <c r="F22" s="110"/>
      <c r="G22" s="110"/>
      <c r="H22" s="110"/>
      <c r="I22" s="110"/>
      <c r="J22" s="111"/>
      <c r="K22" s="110"/>
      <c r="L22" s="110"/>
      <c r="M22" s="112"/>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0</v>
      </c>
      <c r="AK22" s="361">
        <f t="shared" si="3"/>
        <v>0</v>
      </c>
      <c r="AL22" s="361">
        <f t="shared" si="4"/>
        <v>0</v>
      </c>
    </row>
    <row r="23" spans="1:41" s="1" customFormat="1" ht="21" customHeight="1">
      <c r="A23" s="5">
        <v>17</v>
      </c>
      <c r="B23" s="73" t="s">
        <v>672</v>
      </c>
      <c r="C23" s="74" t="s">
        <v>673</v>
      </c>
      <c r="D23" s="75" t="s">
        <v>55</v>
      </c>
      <c r="E23" s="110"/>
      <c r="F23" s="110"/>
      <c r="G23" s="110"/>
      <c r="H23" s="110"/>
      <c r="I23" s="110"/>
      <c r="J23" s="111"/>
      <c r="K23" s="110"/>
      <c r="L23" s="110" t="s">
        <v>8</v>
      </c>
      <c r="M23" s="112"/>
      <c r="N23" s="110"/>
      <c r="O23" s="110"/>
      <c r="P23" s="110"/>
      <c r="Q23" s="110"/>
      <c r="R23" s="110" t="s">
        <v>8</v>
      </c>
      <c r="S23" s="110"/>
      <c r="T23" s="110"/>
      <c r="U23" s="110"/>
      <c r="V23" s="110"/>
      <c r="W23" s="110"/>
      <c r="X23" s="110"/>
      <c r="Y23" s="110"/>
      <c r="Z23" s="110"/>
      <c r="AA23" s="110"/>
      <c r="AB23" s="110"/>
      <c r="AC23" s="110"/>
      <c r="AD23" s="110"/>
      <c r="AE23" s="110"/>
      <c r="AF23" s="110"/>
      <c r="AG23" s="110"/>
      <c r="AH23" s="110"/>
      <c r="AI23" s="110"/>
      <c r="AJ23" s="19">
        <f t="shared" si="2"/>
        <v>0</v>
      </c>
      <c r="AK23" s="361">
        <f t="shared" si="3"/>
        <v>0</v>
      </c>
      <c r="AL23" s="361">
        <f t="shared" si="4"/>
        <v>2</v>
      </c>
    </row>
    <row r="24" spans="1:41" s="1" customFormat="1" ht="21" customHeight="1">
      <c r="A24" s="5">
        <v>18</v>
      </c>
      <c r="B24" s="73" t="s">
        <v>868</v>
      </c>
      <c r="C24" s="74" t="s">
        <v>869</v>
      </c>
      <c r="D24" s="75" t="s">
        <v>363</v>
      </c>
      <c r="E24" s="110"/>
      <c r="F24" s="110"/>
      <c r="G24" s="110"/>
      <c r="H24" s="110"/>
      <c r="I24" s="110" t="s">
        <v>8</v>
      </c>
      <c r="J24" s="111"/>
      <c r="K24" s="110"/>
      <c r="L24" s="110"/>
      <c r="M24" s="112"/>
      <c r="N24" s="110"/>
      <c r="O24" s="110"/>
      <c r="P24" s="110"/>
      <c r="Q24" s="110"/>
      <c r="R24" s="110"/>
      <c r="S24" s="110" t="s">
        <v>7</v>
      </c>
      <c r="T24" s="110"/>
      <c r="U24" s="110"/>
      <c r="V24" s="110"/>
      <c r="W24" s="110"/>
      <c r="X24" s="110"/>
      <c r="Y24" s="110"/>
      <c r="Z24" s="110"/>
      <c r="AA24" s="110"/>
      <c r="AB24" s="110"/>
      <c r="AC24" s="110"/>
      <c r="AD24" s="110"/>
      <c r="AE24" s="110"/>
      <c r="AF24" s="110"/>
      <c r="AG24" s="110"/>
      <c r="AH24" s="110"/>
      <c r="AI24" s="110"/>
      <c r="AJ24" s="19">
        <f t="shared" si="2"/>
        <v>0</v>
      </c>
      <c r="AK24" s="361">
        <f t="shared" si="3"/>
        <v>1</v>
      </c>
      <c r="AL24" s="361">
        <f t="shared" si="4"/>
        <v>1</v>
      </c>
    </row>
    <row r="25" spans="1:41" s="1" customFormat="1" ht="21" customHeight="1">
      <c r="A25" s="5">
        <v>19</v>
      </c>
      <c r="B25" s="73" t="s">
        <v>678</v>
      </c>
      <c r="C25" s="74" t="s">
        <v>670</v>
      </c>
      <c r="D25" s="75" t="s">
        <v>281</v>
      </c>
      <c r="E25" s="110"/>
      <c r="F25" s="110"/>
      <c r="G25" s="110"/>
      <c r="H25" s="110"/>
      <c r="I25" s="110"/>
      <c r="J25" s="111"/>
      <c r="K25" s="110"/>
      <c r="L25" s="110" t="s">
        <v>8</v>
      </c>
      <c r="M25" s="112"/>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61">
        <f t="shared" si="3"/>
        <v>0</v>
      </c>
      <c r="AL25" s="361">
        <f t="shared" si="4"/>
        <v>1</v>
      </c>
    </row>
    <row r="26" spans="1:41" s="1" customFormat="1" ht="21" customHeight="1">
      <c r="A26" s="5">
        <v>20</v>
      </c>
      <c r="B26" s="73" t="s">
        <v>679</v>
      </c>
      <c r="C26" s="74" t="s">
        <v>680</v>
      </c>
      <c r="D26" s="75" t="s">
        <v>681</v>
      </c>
      <c r="E26" s="110"/>
      <c r="F26" s="110"/>
      <c r="G26" s="110"/>
      <c r="H26" s="110"/>
      <c r="I26" s="110"/>
      <c r="J26" s="111"/>
      <c r="K26" s="110"/>
      <c r="L26" s="110"/>
      <c r="M26" s="112"/>
      <c r="N26" s="110"/>
      <c r="O26" s="110"/>
      <c r="P26" s="110"/>
      <c r="Q26" s="110"/>
      <c r="R26" s="110"/>
      <c r="S26" s="110"/>
      <c r="T26" s="110"/>
      <c r="U26" s="110"/>
      <c r="V26" s="110"/>
      <c r="W26" s="110" t="s">
        <v>7</v>
      </c>
      <c r="X26" s="110"/>
      <c r="Y26" s="110"/>
      <c r="Z26" s="110"/>
      <c r="AA26" s="110"/>
      <c r="AB26" s="110"/>
      <c r="AC26" s="110"/>
      <c r="AD26" s="110"/>
      <c r="AE26" s="110"/>
      <c r="AF26" s="110"/>
      <c r="AG26" s="110"/>
      <c r="AH26" s="110"/>
      <c r="AI26" s="110"/>
      <c r="AJ26" s="19">
        <f t="shared" si="2"/>
        <v>0</v>
      </c>
      <c r="AK26" s="361">
        <f t="shared" si="3"/>
        <v>1</v>
      </c>
      <c r="AL26" s="361">
        <f t="shared" si="4"/>
        <v>0</v>
      </c>
    </row>
    <row r="27" spans="1:41" s="1" customFormat="1" ht="21" customHeight="1">
      <c r="A27" s="5">
        <v>21</v>
      </c>
      <c r="B27" s="73" t="s">
        <v>688</v>
      </c>
      <c r="C27" s="74" t="s">
        <v>133</v>
      </c>
      <c r="D27" s="75" t="s">
        <v>44</v>
      </c>
      <c r="E27" s="110"/>
      <c r="F27" s="110"/>
      <c r="G27" s="110"/>
      <c r="H27" s="110"/>
      <c r="I27" s="110" t="s">
        <v>6</v>
      </c>
      <c r="J27" s="111"/>
      <c r="K27" s="110"/>
      <c r="L27" s="110"/>
      <c r="M27" s="112"/>
      <c r="N27" s="110"/>
      <c r="O27" s="110"/>
      <c r="P27" s="110"/>
      <c r="Q27" s="110"/>
      <c r="R27" s="110" t="s">
        <v>8</v>
      </c>
      <c r="S27" s="110"/>
      <c r="T27" s="110"/>
      <c r="U27" s="110"/>
      <c r="V27" s="110"/>
      <c r="W27" s="110"/>
      <c r="X27" s="110"/>
      <c r="Y27" s="110"/>
      <c r="Z27" s="110"/>
      <c r="AA27" s="110"/>
      <c r="AB27" s="110"/>
      <c r="AC27" s="110"/>
      <c r="AD27" s="110"/>
      <c r="AE27" s="110"/>
      <c r="AF27" s="110"/>
      <c r="AG27" s="110"/>
      <c r="AH27" s="110"/>
      <c r="AI27" s="110"/>
      <c r="AJ27" s="19">
        <f t="shared" si="2"/>
        <v>1</v>
      </c>
      <c r="AK27" s="361">
        <f t="shared" si="3"/>
        <v>0</v>
      </c>
      <c r="AL27" s="361">
        <f t="shared" si="4"/>
        <v>1</v>
      </c>
    </row>
    <row r="28" spans="1:41" s="1" customFormat="1" ht="21" customHeight="1">
      <c r="A28" s="5">
        <v>22</v>
      </c>
      <c r="B28" s="73" t="s">
        <v>873</v>
      </c>
      <c r="C28" s="74" t="s">
        <v>874</v>
      </c>
      <c r="D28" s="75" t="s">
        <v>45</v>
      </c>
      <c r="E28" s="110"/>
      <c r="F28" s="110"/>
      <c r="G28" s="110"/>
      <c r="H28" s="110"/>
      <c r="I28" s="110"/>
      <c r="J28" s="111"/>
      <c r="K28" s="110"/>
      <c r="L28" s="110"/>
      <c r="M28" s="112"/>
      <c r="N28" s="110"/>
      <c r="O28" s="110"/>
      <c r="P28" s="110" t="s">
        <v>6</v>
      </c>
      <c r="Q28" s="110"/>
      <c r="R28" s="110"/>
      <c r="S28" s="110"/>
      <c r="T28" s="110" t="s">
        <v>8</v>
      </c>
      <c r="U28" s="110"/>
      <c r="V28" s="110"/>
      <c r="W28" s="110"/>
      <c r="X28" s="110"/>
      <c r="Y28" s="110"/>
      <c r="Z28" s="110"/>
      <c r="AA28" s="110"/>
      <c r="AB28" s="110"/>
      <c r="AC28" s="110"/>
      <c r="AD28" s="110"/>
      <c r="AE28" s="110"/>
      <c r="AF28" s="110"/>
      <c r="AG28" s="110"/>
      <c r="AH28" s="110"/>
      <c r="AI28" s="110"/>
      <c r="AJ28" s="19">
        <f t="shared" si="2"/>
        <v>1</v>
      </c>
      <c r="AK28" s="361">
        <f t="shared" si="3"/>
        <v>0</v>
      </c>
      <c r="AL28" s="361">
        <f t="shared" si="4"/>
        <v>1</v>
      </c>
    </row>
    <row r="29" spans="1:41" s="1" customFormat="1" ht="21.75" customHeight="1">
      <c r="A29" s="5">
        <v>23</v>
      </c>
      <c r="B29" s="73" t="s">
        <v>691</v>
      </c>
      <c r="C29" s="74" t="s">
        <v>692</v>
      </c>
      <c r="D29" s="75" t="s">
        <v>693</v>
      </c>
      <c r="E29" s="105"/>
      <c r="F29" s="100"/>
      <c r="G29" s="99"/>
      <c r="H29" s="99"/>
      <c r="I29" s="100"/>
      <c r="J29" s="99"/>
      <c r="K29" s="99"/>
      <c r="L29" s="99"/>
      <c r="M29" s="100"/>
      <c r="N29" s="99"/>
      <c r="O29" s="99"/>
      <c r="P29" s="99"/>
      <c r="Q29" s="99"/>
      <c r="R29" s="99"/>
      <c r="S29" s="99"/>
      <c r="T29" s="99"/>
      <c r="U29" s="99"/>
      <c r="V29" s="99"/>
      <c r="W29" s="100"/>
      <c r="X29" s="100"/>
      <c r="Y29" s="100"/>
      <c r="Z29" s="99"/>
      <c r="AA29" s="100"/>
      <c r="AB29" s="99"/>
      <c r="AC29" s="100"/>
      <c r="AD29" s="99"/>
      <c r="AE29" s="99"/>
      <c r="AF29" s="99"/>
      <c r="AG29" s="99"/>
      <c r="AH29" s="99"/>
      <c r="AI29" s="99"/>
      <c r="AJ29" s="19">
        <f t="shared" si="2"/>
        <v>0</v>
      </c>
      <c r="AK29" s="361">
        <f t="shared" si="3"/>
        <v>0</v>
      </c>
      <c r="AL29" s="361">
        <f t="shared" si="4"/>
        <v>0</v>
      </c>
    </row>
    <row r="30" spans="1:41" s="1" customFormat="1" ht="21" customHeight="1">
      <c r="A30" s="5">
        <v>24</v>
      </c>
      <c r="B30" s="73" t="s">
        <v>879</v>
      </c>
      <c r="C30" s="74" t="s">
        <v>880</v>
      </c>
      <c r="D30" s="75" t="s">
        <v>327</v>
      </c>
      <c r="E30" s="105"/>
      <c r="F30" s="100"/>
      <c r="G30" s="99"/>
      <c r="H30" s="99"/>
      <c r="I30" s="100"/>
      <c r="J30" s="99"/>
      <c r="K30" s="99" t="s">
        <v>8</v>
      </c>
      <c r="L30" s="99"/>
      <c r="M30" s="100"/>
      <c r="N30" s="99"/>
      <c r="O30" s="99"/>
      <c r="P30" s="99"/>
      <c r="Q30" s="99"/>
      <c r="R30" s="99"/>
      <c r="S30" s="99"/>
      <c r="T30" s="99"/>
      <c r="U30" s="99"/>
      <c r="V30" s="99"/>
      <c r="W30" s="100"/>
      <c r="X30" s="100"/>
      <c r="Y30" s="100"/>
      <c r="Z30" s="99"/>
      <c r="AA30" s="100"/>
      <c r="AB30" s="99"/>
      <c r="AC30" s="100"/>
      <c r="AD30" s="99"/>
      <c r="AE30" s="99"/>
      <c r="AF30" s="99"/>
      <c r="AG30" s="99"/>
      <c r="AH30" s="99"/>
      <c r="AI30" s="99"/>
      <c r="AJ30" s="19">
        <f t="shared" si="2"/>
        <v>0</v>
      </c>
      <c r="AK30" s="361">
        <f t="shared" si="3"/>
        <v>0</v>
      </c>
      <c r="AL30" s="361">
        <f t="shared" si="4"/>
        <v>1</v>
      </c>
    </row>
    <row r="31" spans="1:41" s="1" customFormat="1" ht="21" customHeight="1">
      <c r="A31" s="5">
        <v>25</v>
      </c>
      <c r="B31" s="73">
        <v>2010120036</v>
      </c>
      <c r="C31" s="74" t="s">
        <v>884</v>
      </c>
      <c r="D31" s="75" t="s">
        <v>885</v>
      </c>
      <c r="E31" s="94"/>
      <c r="F31" s="95"/>
      <c r="G31" s="96"/>
      <c r="H31" s="96"/>
      <c r="I31" s="95"/>
      <c r="J31" s="96"/>
      <c r="K31" s="96"/>
      <c r="L31" s="96"/>
      <c r="M31" s="100"/>
      <c r="N31" s="96"/>
      <c r="O31" s="96"/>
      <c r="P31" s="96"/>
      <c r="Q31" s="96"/>
      <c r="R31" s="96"/>
      <c r="S31" s="96" t="s">
        <v>6</v>
      </c>
      <c r="T31" s="96" t="s">
        <v>8</v>
      </c>
      <c r="U31" s="96"/>
      <c r="V31" s="96"/>
      <c r="W31" s="95"/>
      <c r="X31" s="95"/>
      <c r="Y31" s="95"/>
      <c r="Z31" s="96"/>
      <c r="AA31" s="95"/>
      <c r="AB31" s="96"/>
      <c r="AC31" s="95"/>
      <c r="AD31" s="96"/>
      <c r="AE31" s="96"/>
      <c r="AF31" s="96"/>
      <c r="AG31" s="96"/>
      <c r="AH31" s="96"/>
      <c r="AI31" s="96"/>
      <c r="AJ31" s="19">
        <f t="shared" si="2"/>
        <v>1</v>
      </c>
      <c r="AK31" s="361">
        <f t="shared" si="3"/>
        <v>0</v>
      </c>
      <c r="AL31" s="361">
        <f t="shared" si="4"/>
        <v>1</v>
      </c>
    </row>
    <row r="32" spans="1:41" s="1" customFormat="1" ht="21" customHeight="1">
      <c r="A32" s="5">
        <v>26</v>
      </c>
      <c r="B32" s="73" t="s">
        <v>698</v>
      </c>
      <c r="C32" s="74" t="s">
        <v>699</v>
      </c>
      <c r="D32" s="75" t="s">
        <v>700</v>
      </c>
      <c r="E32" s="94"/>
      <c r="F32" s="95"/>
      <c r="G32" s="96"/>
      <c r="H32" s="96"/>
      <c r="I32" s="95"/>
      <c r="J32" s="96"/>
      <c r="K32" s="96"/>
      <c r="L32" s="96" t="s">
        <v>8</v>
      </c>
      <c r="M32" s="100"/>
      <c r="N32" s="96"/>
      <c r="O32" s="96"/>
      <c r="P32" s="96"/>
      <c r="Q32" s="96"/>
      <c r="R32" s="96" t="s">
        <v>8</v>
      </c>
      <c r="S32" s="96"/>
      <c r="T32" s="96"/>
      <c r="U32" s="96"/>
      <c r="V32" s="96"/>
      <c r="W32" s="95"/>
      <c r="X32" s="95"/>
      <c r="Y32" s="95"/>
      <c r="Z32" s="96"/>
      <c r="AA32" s="95"/>
      <c r="AB32" s="96"/>
      <c r="AC32" s="95"/>
      <c r="AD32" s="96"/>
      <c r="AE32" s="96"/>
      <c r="AF32" s="96"/>
      <c r="AG32" s="96"/>
      <c r="AH32" s="96"/>
      <c r="AI32" s="96"/>
      <c r="AJ32" s="19">
        <f t="shared" si="2"/>
        <v>0</v>
      </c>
      <c r="AK32" s="361">
        <f t="shared" si="3"/>
        <v>0</v>
      </c>
      <c r="AL32" s="361">
        <f t="shared" si="4"/>
        <v>2</v>
      </c>
    </row>
    <row r="33" spans="1:40" s="1" customFormat="1" ht="21" customHeight="1">
      <c r="A33" s="5">
        <v>27</v>
      </c>
      <c r="B33" s="73" t="s">
        <v>701</v>
      </c>
      <c r="C33" s="74" t="s">
        <v>702</v>
      </c>
      <c r="D33" s="75" t="s">
        <v>455</v>
      </c>
      <c r="E33" s="105"/>
      <c r="F33" s="100"/>
      <c r="G33" s="99"/>
      <c r="H33" s="99"/>
      <c r="I33" s="100"/>
      <c r="J33" s="99"/>
      <c r="K33" s="99"/>
      <c r="L33" s="99"/>
      <c r="M33" s="100"/>
      <c r="N33" s="99"/>
      <c r="O33" s="99"/>
      <c r="P33" s="99"/>
      <c r="Q33" s="99"/>
      <c r="R33" s="99" t="s">
        <v>8</v>
      </c>
      <c r="S33" s="99"/>
      <c r="T33" s="99" t="s">
        <v>8</v>
      </c>
      <c r="U33" s="99"/>
      <c r="V33" s="99"/>
      <c r="W33" s="100"/>
      <c r="X33" s="100"/>
      <c r="Y33" s="100"/>
      <c r="Z33" s="99"/>
      <c r="AA33" s="100"/>
      <c r="AB33" s="99"/>
      <c r="AC33" s="100"/>
      <c r="AD33" s="99"/>
      <c r="AE33" s="99"/>
      <c r="AF33" s="99"/>
      <c r="AG33" s="99"/>
      <c r="AH33" s="99"/>
      <c r="AI33" s="99"/>
      <c r="AJ33" s="19">
        <f t="shared" si="2"/>
        <v>0</v>
      </c>
      <c r="AK33" s="361">
        <f t="shared" si="3"/>
        <v>0</v>
      </c>
      <c r="AL33" s="361">
        <f t="shared" si="4"/>
        <v>2</v>
      </c>
    </row>
    <row r="34" spans="1:40" s="1" customFormat="1" ht="21" customHeight="1">
      <c r="A34" s="5">
        <v>28</v>
      </c>
      <c r="B34" s="73" t="s">
        <v>703</v>
      </c>
      <c r="C34" s="74" t="s">
        <v>335</v>
      </c>
      <c r="D34" s="75" t="s">
        <v>68</v>
      </c>
      <c r="E34" s="105"/>
      <c r="F34" s="100"/>
      <c r="G34" s="99"/>
      <c r="H34" s="99"/>
      <c r="I34" s="100"/>
      <c r="J34" s="99"/>
      <c r="K34" s="99" t="s">
        <v>8</v>
      </c>
      <c r="L34" s="99"/>
      <c r="M34" s="100"/>
      <c r="N34" s="99"/>
      <c r="O34" s="99"/>
      <c r="P34" s="99"/>
      <c r="Q34" s="99"/>
      <c r="R34" s="99"/>
      <c r="S34" s="99"/>
      <c r="T34" s="99" t="s">
        <v>6</v>
      </c>
      <c r="U34" s="99"/>
      <c r="V34" s="99"/>
      <c r="W34" s="100"/>
      <c r="X34" s="100"/>
      <c r="Y34" s="100"/>
      <c r="Z34" s="99"/>
      <c r="AA34" s="100"/>
      <c r="AB34" s="99"/>
      <c r="AC34" s="100"/>
      <c r="AD34" s="99"/>
      <c r="AE34" s="99"/>
      <c r="AF34" s="99"/>
      <c r="AG34" s="99"/>
      <c r="AH34" s="99"/>
      <c r="AI34" s="99"/>
      <c r="AJ34" s="19">
        <f t="shared" si="2"/>
        <v>1</v>
      </c>
      <c r="AK34" s="361">
        <f t="shared" si="3"/>
        <v>0</v>
      </c>
      <c r="AL34" s="361">
        <f t="shared" si="4"/>
        <v>1</v>
      </c>
    </row>
    <row r="35" spans="1:40" ht="21" customHeight="1">
      <c r="A35" s="5">
        <v>29</v>
      </c>
      <c r="B35" s="73" t="s">
        <v>704</v>
      </c>
      <c r="C35" s="74" t="s">
        <v>705</v>
      </c>
      <c r="D35" s="75" t="s">
        <v>68</v>
      </c>
      <c r="E35" s="105"/>
      <c r="F35" s="100"/>
      <c r="G35" s="99"/>
      <c r="H35" s="99"/>
      <c r="I35" s="100"/>
      <c r="J35" s="99"/>
      <c r="K35" s="99"/>
      <c r="L35" s="99" t="s">
        <v>8</v>
      </c>
      <c r="M35" s="100"/>
      <c r="N35" s="99"/>
      <c r="O35" s="99"/>
      <c r="P35" s="99"/>
      <c r="Q35" s="99"/>
      <c r="R35" s="99"/>
      <c r="S35" s="99"/>
      <c r="T35" s="99" t="s">
        <v>8</v>
      </c>
      <c r="U35" s="99"/>
      <c r="V35" s="99"/>
      <c r="W35" s="100" t="s">
        <v>8</v>
      </c>
      <c r="X35" s="100"/>
      <c r="Y35" s="100"/>
      <c r="Z35" s="99"/>
      <c r="AA35" s="100"/>
      <c r="AB35" s="99"/>
      <c r="AC35" s="100"/>
      <c r="AD35" s="99"/>
      <c r="AE35" s="99"/>
      <c r="AF35" s="99"/>
      <c r="AG35" s="99"/>
      <c r="AH35" s="99"/>
      <c r="AI35" s="99"/>
      <c r="AJ35" s="19">
        <f t="shared" si="2"/>
        <v>0</v>
      </c>
      <c r="AK35" s="361">
        <f t="shared" si="3"/>
        <v>0</v>
      </c>
      <c r="AL35" s="361">
        <f t="shared" si="4"/>
        <v>3</v>
      </c>
    </row>
    <row r="36" spans="1:40" ht="21" customHeight="1">
      <c r="A36" s="5">
        <v>30</v>
      </c>
      <c r="B36" s="73" t="s">
        <v>708</v>
      </c>
      <c r="C36" s="74" t="s">
        <v>709</v>
      </c>
      <c r="D36" s="75" t="s">
        <v>89</v>
      </c>
      <c r="E36" s="94"/>
      <c r="F36" s="95"/>
      <c r="G36" s="96"/>
      <c r="H36" s="96"/>
      <c r="I36" s="95" t="s">
        <v>6</v>
      </c>
      <c r="J36" s="96"/>
      <c r="K36" s="96"/>
      <c r="L36" s="96"/>
      <c r="M36" s="100"/>
      <c r="N36" s="96"/>
      <c r="O36" s="96"/>
      <c r="P36" s="96"/>
      <c r="Q36" s="96"/>
      <c r="R36" s="96"/>
      <c r="S36" s="96"/>
      <c r="T36" s="96"/>
      <c r="U36" s="96"/>
      <c r="V36" s="96"/>
      <c r="W36" s="95"/>
      <c r="X36" s="95"/>
      <c r="Y36" s="95"/>
      <c r="Z36" s="96"/>
      <c r="AA36" s="95"/>
      <c r="AB36" s="96"/>
      <c r="AC36" s="95"/>
      <c r="AD36" s="96"/>
      <c r="AE36" s="96"/>
      <c r="AF36" s="96"/>
      <c r="AG36" s="96"/>
      <c r="AH36" s="96"/>
      <c r="AI36" s="96"/>
      <c r="AJ36" s="19">
        <f t="shared" si="2"/>
        <v>1</v>
      </c>
      <c r="AK36" s="361">
        <f t="shared" si="3"/>
        <v>0</v>
      </c>
      <c r="AL36" s="361">
        <f t="shared" si="4"/>
        <v>0</v>
      </c>
    </row>
    <row r="37" spans="1:40" ht="21" customHeight="1">
      <c r="A37" s="451" t="s">
        <v>10</v>
      </c>
      <c r="B37" s="451"/>
      <c r="C37" s="451"/>
      <c r="D37" s="451"/>
      <c r="E37" s="451"/>
      <c r="F37" s="451"/>
      <c r="G37" s="451"/>
      <c r="H37" s="451"/>
      <c r="I37" s="451"/>
      <c r="J37" s="451"/>
      <c r="K37" s="451"/>
      <c r="L37" s="451"/>
      <c r="M37" s="451"/>
      <c r="N37" s="451"/>
      <c r="O37" s="451"/>
      <c r="P37" s="451"/>
      <c r="Q37" s="451"/>
      <c r="R37" s="451"/>
      <c r="S37" s="451"/>
      <c r="T37" s="451"/>
      <c r="U37" s="451"/>
      <c r="V37" s="451"/>
      <c r="W37" s="451"/>
      <c r="X37" s="451"/>
      <c r="Y37" s="451"/>
      <c r="Z37" s="451"/>
      <c r="AA37" s="451"/>
      <c r="AB37" s="451"/>
      <c r="AC37" s="451"/>
      <c r="AD37" s="451"/>
      <c r="AE37" s="451"/>
      <c r="AF37" s="451"/>
      <c r="AG37" s="451"/>
      <c r="AH37" s="451"/>
      <c r="AI37" s="451"/>
      <c r="AJ37" s="114">
        <f>SUM(AJ7:AJ36)</f>
        <v>33</v>
      </c>
      <c r="AK37" s="114">
        <f>SUM(AK7:AK36)</f>
        <v>5</v>
      </c>
      <c r="AL37" s="114">
        <f>SUM(AL7:AL36)</f>
        <v>26</v>
      </c>
    </row>
    <row r="38" spans="1:40" s="25" customFormat="1" ht="21" customHeight="1">
      <c r="A38" s="429" t="s">
        <v>2804</v>
      </c>
      <c r="B38" s="430"/>
      <c r="C38" s="430"/>
      <c r="D38" s="430"/>
      <c r="E38" s="430"/>
      <c r="F38" s="430"/>
      <c r="G38" s="430"/>
      <c r="H38" s="430"/>
      <c r="I38" s="430"/>
      <c r="J38" s="430"/>
      <c r="K38" s="430"/>
      <c r="L38" s="430"/>
      <c r="M38" s="430"/>
      <c r="N38" s="430"/>
      <c r="O38" s="430"/>
      <c r="P38" s="430"/>
      <c r="Q38" s="430"/>
      <c r="R38" s="430"/>
      <c r="S38" s="430"/>
      <c r="T38" s="430"/>
      <c r="U38" s="430"/>
      <c r="V38" s="430"/>
      <c r="W38" s="430"/>
      <c r="X38" s="430"/>
      <c r="Y38" s="430"/>
      <c r="Z38" s="430"/>
      <c r="AA38" s="430"/>
      <c r="AB38" s="430"/>
      <c r="AC38" s="430"/>
      <c r="AD38" s="430"/>
      <c r="AE38" s="430"/>
      <c r="AF38" s="430"/>
      <c r="AG38" s="430"/>
      <c r="AH38" s="430"/>
      <c r="AI38" s="430"/>
      <c r="AJ38" s="430"/>
      <c r="AK38" s="430"/>
      <c r="AL38" s="431"/>
      <c r="AM38" s="338"/>
      <c r="AN38" s="338"/>
    </row>
    <row r="39" spans="1:40" ht="19.5">
      <c r="C39" s="425"/>
      <c r="D39" s="425"/>
      <c r="E39" s="425"/>
      <c r="F39" s="425"/>
      <c r="G39" s="425"/>
      <c r="H39" s="18"/>
      <c r="I39" s="18"/>
      <c r="J39" s="18"/>
      <c r="K39" s="360"/>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0" ht="19.5">
      <c r="C40" s="425"/>
      <c r="D40" s="425"/>
      <c r="E40" s="425"/>
      <c r="H40" s="18"/>
      <c r="I40" s="18"/>
      <c r="J40" s="18"/>
      <c r="K40" s="360"/>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40" ht="19.5">
      <c r="C41" s="425"/>
      <c r="D41" s="425"/>
      <c r="E41" s="16"/>
      <c r="H41" s="18"/>
      <c r="I41" s="18"/>
      <c r="J41" s="18"/>
      <c r="K41" s="360"/>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41:D41"/>
    <mergeCell ref="A37:AI37"/>
    <mergeCell ref="C39:G39"/>
    <mergeCell ref="C40:E40"/>
    <mergeCell ref="A38:AL38"/>
  </mergeCells>
  <conditionalFormatting sqref="E6:AI36">
    <cfRule type="expression" dxfId="154"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394E1D93-8371-46E6-86CA-887BAAAD1CFA}">
            <xm:f>IF('TQW20'!E$6="CN",1,0)</xm:f>
            <x14:dxf>
              <fill>
                <patternFill>
                  <bgColor theme="8" tint="0.59996337778862885"/>
                </patternFill>
              </fill>
            </x14:dxf>
          </x14:cfRule>
          <xm:sqref>E6:AI6</xm:sqref>
        </x14:conditionalFormatting>
        <x14:conditionalFormatting xmlns:xm="http://schemas.microsoft.com/office/excel/2006/main">
          <x14:cfRule type="expression" priority="2" id="{E9A4D060-D853-4C68-A038-CDF5C7B4BA30}">
            <xm:f>IF('TQW20'!E$6="CN",1,0)</xm:f>
            <x14:dxf>
              <fill>
                <patternFill>
                  <bgColor theme="8" tint="0.79998168889431442"/>
                </patternFill>
              </fill>
            </x14:dxf>
          </x14:cfRule>
          <xm:sqref>E6:AI6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O41"/>
  <sheetViews>
    <sheetView topLeftCell="A16" zoomScaleNormal="100" workbookViewId="0">
      <selection activeCell="V29" sqref="V29"/>
    </sheetView>
  </sheetViews>
  <sheetFormatPr defaultRowHeight="15.75"/>
  <cols>
    <col min="1" max="1" width="6.33203125" customWidth="1"/>
    <col min="2" max="2" width="17.33203125" customWidth="1"/>
    <col min="3" max="3" width="27" customWidth="1"/>
    <col min="4" max="4" width="11.33203125" customWidth="1"/>
    <col min="5" max="35" width="4" customWidth="1"/>
    <col min="36" max="38" width="5.5" customWidth="1"/>
  </cols>
  <sheetData>
    <row r="1" spans="1:38" s="24" customFormat="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s="24" customFormat="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s="24" customFormat="1" ht="31.5" customHeight="1">
      <c r="A3" s="443" t="s">
        <v>904</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44">
        <v>1</v>
      </c>
      <c r="B7" s="62" t="s">
        <v>132</v>
      </c>
      <c r="C7" s="63" t="s">
        <v>133</v>
      </c>
      <c r="D7" s="64" t="s">
        <v>37</v>
      </c>
      <c r="E7" s="85"/>
      <c r="F7" s="85"/>
      <c r="G7" s="85"/>
      <c r="H7" s="85"/>
      <c r="I7" s="85"/>
      <c r="J7" s="85"/>
      <c r="K7" s="85"/>
      <c r="L7" s="85"/>
      <c r="M7" s="85"/>
      <c r="N7" s="85"/>
      <c r="O7" s="85"/>
      <c r="P7" s="85"/>
      <c r="Q7" s="85"/>
      <c r="R7" s="85"/>
      <c r="S7" s="85"/>
      <c r="T7" s="85"/>
      <c r="U7" s="140"/>
      <c r="V7" s="85"/>
      <c r="W7" s="85"/>
      <c r="X7" s="85"/>
      <c r="Y7" s="85"/>
      <c r="Z7" s="85"/>
      <c r="AA7" s="85"/>
      <c r="AB7" s="85"/>
      <c r="AC7" s="85"/>
      <c r="AD7" s="85"/>
      <c r="AE7" s="85"/>
      <c r="AF7" s="85"/>
      <c r="AG7" s="85"/>
      <c r="AH7" s="85"/>
      <c r="AI7" s="85"/>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69" customFormat="1" ht="21" customHeight="1">
      <c r="A8" s="66">
        <v>2</v>
      </c>
      <c r="B8" s="62" t="s">
        <v>135</v>
      </c>
      <c r="C8" s="63" t="s">
        <v>57</v>
      </c>
      <c r="D8" s="64" t="s">
        <v>136</v>
      </c>
      <c r="E8" s="85"/>
      <c r="F8" s="85" t="s">
        <v>7</v>
      </c>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19">
        <f t="shared" ref="AJ8:AJ33" si="2">COUNTIF(E8:AI8,"K")+2*COUNTIF(E8:AI8,"2K")+COUNTIF(E8:AI8,"TK")+COUNTIF(E8:AI8,"KT")+COUNTIF(E8:AI8,"PK")+COUNTIF(E8:AI8,"KP")+2*COUNTIF(E8:AI8,"K2")</f>
        <v>0</v>
      </c>
      <c r="AK8" s="336">
        <f t="shared" ref="AK8:AK33" si="3">COUNTIF(F8:AJ8,"P")+2*COUNTIF(F8:AJ8,"2P")+COUNTIF(F8:AJ8,"TP")+COUNTIF(F8:AJ8,"PT")+COUNTIF(F8:AJ8,"PK")+COUNTIF(F8:AJ8,"KP")+2*COUNTIF(F8:AJ8,"P2")</f>
        <v>1</v>
      </c>
      <c r="AL8" s="336">
        <f t="shared" ref="AL8:AL33" si="4">COUNTIF(E8:AI8,"T")+2*COUNTIF(E8:AI8,"2T")+2*COUNTIF(E8:AI8,"T2")+COUNTIF(E8:AI8,"PT")+COUNTIF(E8:AI8,"TP")</f>
        <v>0</v>
      </c>
    </row>
    <row r="9" spans="1:38" s="70" customFormat="1" ht="21" customHeight="1">
      <c r="A9" s="77">
        <v>3</v>
      </c>
      <c r="B9" s="62" t="s">
        <v>137</v>
      </c>
      <c r="C9" s="63" t="s">
        <v>138</v>
      </c>
      <c r="D9" s="64" t="s">
        <v>70</v>
      </c>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9">
        <f t="shared" si="2"/>
        <v>0</v>
      </c>
      <c r="AK9" s="336">
        <f t="shared" si="3"/>
        <v>0</v>
      </c>
      <c r="AL9" s="336">
        <f t="shared" si="4"/>
        <v>0</v>
      </c>
    </row>
    <row r="10" spans="1:38" s="69" customFormat="1" ht="21" customHeight="1">
      <c r="A10" s="77">
        <v>4</v>
      </c>
      <c r="B10" s="62" t="s">
        <v>139</v>
      </c>
      <c r="C10" s="63" t="s">
        <v>140</v>
      </c>
      <c r="D10" s="64" t="s">
        <v>50</v>
      </c>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19">
        <f t="shared" si="2"/>
        <v>0</v>
      </c>
      <c r="AK10" s="336">
        <f t="shared" si="3"/>
        <v>0</v>
      </c>
      <c r="AL10" s="336">
        <f t="shared" si="4"/>
        <v>0</v>
      </c>
    </row>
    <row r="11" spans="1:38" s="69" customFormat="1" ht="21" customHeight="1">
      <c r="A11" s="77">
        <v>5</v>
      </c>
      <c r="B11" s="62" t="s">
        <v>141</v>
      </c>
      <c r="C11" s="63" t="s">
        <v>142</v>
      </c>
      <c r="D11" s="64" t="s">
        <v>14</v>
      </c>
      <c r="E11" s="85"/>
      <c r="F11" s="85"/>
      <c r="G11" s="85"/>
      <c r="H11" s="85" t="s">
        <v>6</v>
      </c>
      <c r="I11" s="85"/>
      <c r="J11" s="85"/>
      <c r="K11" s="85"/>
      <c r="L11" s="85"/>
      <c r="M11" s="85"/>
      <c r="N11" s="85"/>
      <c r="O11" s="85" t="s">
        <v>6</v>
      </c>
      <c r="P11" s="85" t="s">
        <v>8</v>
      </c>
      <c r="Q11" s="85"/>
      <c r="R11" s="85"/>
      <c r="S11" s="85"/>
      <c r="T11" s="85"/>
      <c r="U11" s="85"/>
      <c r="V11" s="85"/>
      <c r="W11" s="85"/>
      <c r="X11" s="85"/>
      <c r="Y11" s="85"/>
      <c r="Z11" s="85"/>
      <c r="AA11" s="85"/>
      <c r="AB11" s="85"/>
      <c r="AC11" s="85"/>
      <c r="AD11" s="85"/>
      <c r="AE11" s="85"/>
      <c r="AF11" s="85"/>
      <c r="AG11" s="85"/>
      <c r="AH11" s="85"/>
      <c r="AI11" s="85"/>
      <c r="AJ11" s="19">
        <f t="shared" si="2"/>
        <v>2</v>
      </c>
      <c r="AK11" s="336">
        <f t="shared" si="3"/>
        <v>0</v>
      </c>
      <c r="AL11" s="336">
        <f t="shared" si="4"/>
        <v>1</v>
      </c>
    </row>
    <row r="12" spans="1:38" s="69" customFormat="1" ht="21" customHeight="1">
      <c r="A12" s="77">
        <v>6</v>
      </c>
      <c r="B12" s="62" t="s">
        <v>143</v>
      </c>
      <c r="C12" s="63" t="s">
        <v>144</v>
      </c>
      <c r="D12" s="64" t="s">
        <v>14</v>
      </c>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19">
        <f t="shared" si="2"/>
        <v>0</v>
      </c>
      <c r="AK12" s="336">
        <f t="shared" si="3"/>
        <v>0</v>
      </c>
      <c r="AL12" s="336">
        <f t="shared" si="4"/>
        <v>0</v>
      </c>
    </row>
    <row r="13" spans="1:38" s="69" customFormat="1" ht="21" customHeight="1">
      <c r="A13" s="77">
        <v>7</v>
      </c>
      <c r="B13" s="62" t="s">
        <v>145</v>
      </c>
      <c r="C13" s="63" t="s">
        <v>146</v>
      </c>
      <c r="D13" s="64" t="s">
        <v>41</v>
      </c>
      <c r="E13" s="85"/>
      <c r="F13" s="85"/>
      <c r="G13" s="85"/>
      <c r="H13" s="85"/>
      <c r="I13" s="85"/>
      <c r="J13" s="85"/>
      <c r="K13" s="85"/>
      <c r="L13" s="85"/>
      <c r="M13" s="85"/>
      <c r="N13" s="85"/>
      <c r="O13" s="85" t="s">
        <v>8</v>
      </c>
      <c r="P13" s="85"/>
      <c r="Q13" s="85"/>
      <c r="R13" s="85"/>
      <c r="S13" s="85"/>
      <c r="T13" s="85"/>
      <c r="U13" s="85"/>
      <c r="V13" s="85"/>
      <c r="W13" s="85"/>
      <c r="X13" s="85"/>
      <c r="Y13" s="85"/>
      <c r="Z13" s="85"/>
      <c r="AA13" s="85"/>
      <c r="AB13" s="85"/>
      <c r="AC13" s="85"/>
      <c r="AD13" s="85"/>
      <c r="AE13" s="85"/>
      <c r="AF13" s="85"/>
      <c r="AG13" s="85"/>
      <c r="AH13" s="85"/>
      <c r="AI13" s="85"/>
      <c r="AJ13" s="19">
        <f t="shared" si="2"/>
        <v>0</v>
      </c>
      <c r="AK13" s="336">
        <f t="shared" si="3"/>
        <v>0</v>
      </c>
      <c r="AL13" s="336">
        <f t="shared" si="4"/>
        <v>1</v>
      </c>
    </row>
    <row r="14" spans="1:38" s="69" customFormat="1" ht="21" customHeight="1">
      <c r="A14" s="77">
        <v>8</v>
      </c>
      <c r="B14" s="62" t="s">
        <v>147</v>
      </c>
      <c r="C14" s="63" t="s">
        <v>148</v>
      </c>
      <c r="D14" s="64" t="s">
        <v>92</v>
      </c>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19">
        <f t="shared" si="2"/>
        <v>0</v>
      </c>
      <c r="AK14" s="336">
        <f t="shared" si="3"/>
        <v>0</v>
      </c>
      <c r="AL14" s="336">
        <f t="shared" si="4"/>
        <v>0</v>
      </c>
    </row>
    <row r="15" spans="1:38" s="69" customFormat="1" ht="21" customHeight="1">
      <c r="A15" s="77">
        <v>9</v>
      </c>
      <c r="B15" s="62" t="s">
        <v>149</v>
      </c>
      <c r="C15" s="63" t="s">
        <v>71</v>
      </c>
      <c r="D15" s="64" t="s">
        <v>150</v>
      </c>
      <c r="E15" s="85"/>
      <c r="F15" s="85"/>
      <c r="G15" s="85"/>
      <c r="H15" s="85"/>
      <c r="I15" s="85"/>
      <c r="J15" s="85"/>
      <c r="K15" s="85"/>
      <c r="L15" s="85"/>
      <c r="M15" s="85"/>
      <c r="N15" s="85"/>
      <c r="O15" s="85"/>
      <c r="P15" s="85"/>
      <c r="Q15" s="85"/>
      <c r="R15" s="85"/>
      <c r="S15" s="85" t="s">
        <v>8</v>
      </c>
      <c r="T15" s="85"/>
      <c r="U15" s="85"/>
      <c r="V15" s="85"/>
      <c r="W15" s="85"/>
      <c r="X15" s="85"/>
      <c r="Y15" s="85"/>
      <c r="Z15" s="85"/>
      <c r="AA15" s="85"/>
      <c r="AB15" s="85"/>
      <c r="AC15" s="85"/>
      <c r="AD15" s="85"/>
      <c r="AE15" s="85"/>
      <c r="AF15" s="85"/>
      <c r="AG15" s="85"/>
      <c r="AH15" s="85"/>
      <c r="AI15" s="85"/>
      <c r="AJ15" s="19">
        <f t="shared" si="2"/>
        <v>0</v>
      </c>
      <c r="AK15" s="336">
        <f t="shared" si="3"/>
        <v>0</v>
      </c>
      <c r="AL15" s="336">
        <f t="shared" si="4"/>
        <v>1</v>
      </c>
    </row>
    <row r="16" spans="1:38" s="69" customFormat="1" ht="21" customHeight="1">
      <c r="A16" s="77">
        <v>10</v>
      </c>
      <c r="B16" s="62" t="s">
        <v>153</v>
      </c>
      <c r="C16" s="63" t="s">
        <v>154</v>
      </c>
      <c r="D16" s="64" t="s">
        <v>52</v>
      </c>
      <c r="E16" s="85"/>
      <c r="F16" s="85"/>
      <c r="G16" s="85"/>
      <c r="H16" s="85" t="s">
        <v>6</v>
      </c>
      <c r="I16" s="85"/>
      <c r="J16" s="85" t="s">
        <v>6</v>
      </c>
      <c r="K16" s="85" t="s">
        <v>6</v>
      </c>
      <c r="L16" s="85"/>
      <c r="M16" s="85"/>
      <c r="N16" s="85"/>
      <c r="O16" s="85"/>
      <c r="P16" s="85"/>
      <c r="Q16" s="85" t="s">
        <v>8</v>
      </c>
      <c r="R16" s="85"/>
      <c r="S16" s="85"/>
      <c r="T16" s="85"/>
      <c r="U16" s="85"/>
      <c r="V16" s="85"/>
      <c r="W16" s="85"/>
      <c r="X16" s="85"/>
      <c r="Y16" s="85"/>
      <c r="Z16" s="85"/>
      <c r="AA16" s="85"/>
      <c r="AB16" s="85"/>
      <c r="AC16" s="85"/>
      <c r="AD16" s="85"/>
      <c r="AE16" s="85"/>
      <c r="AF16" s="85"/>
      <c r="AG16" s="85"/>
      <c r="AH16" s="85"/>
      <c r="AI16" s="85"/>
      <c r="AJ16" s="19">
        <f t="shared" si="2"/>
        <v>3</v>
      </c>
      <c r="AK16" s="336">
        <f t="shared" si="3"/>
        <v>0</v>
      </c>
      <c r="AL16" s="336">
        <f t="shared" si="4"/>
        <v>1</v>
      </c>
    </row>
    <row r="17" spans="1:38" s="69" customFormat="1" ht="21" customHeight="1">
      <c r="A17" s="77">
        <v>11</v>
      </c>
      <c r="B17" s="62" t="s">
        <v>151</v>
      </c>
      <c r="C17" s="63" t="s">
        <v>152</v>
      </c>
      <c r="D17" s="64" t="s">
        <v>52</v>
      </c>
      <c r="E17" s="85"/>
      <c r="F17" s="85"/>
      <c r="G17" s="85"/>
      <c r="H17" s="85"/>
      <c r="I17" s="85" t="s">
        <v>8</v>
      </c>
      <c r="J17" s="85"/>
      <c r="K17" s="85" t="s">
        <v>8</v>
      </c>
      <c r="L17" s="85"/>
      <c r="M17" s="85" t="s">
        <v>8</v>
      </c>
      <c r="N17" s="85"/>
      <c r="O17" s="85"/>
      <c r="P17" s="85" t="s">
        <v>8</v>
      </c>
      <c r="Q17" s="85"/>
      <c r="R17" s="85"/>
      <c r="S17" s="85"/>
      <c r="T17" s="85"/>
      <c r="U17" s="85"/>
      <c r="V17" s="85"/>
      <c r="W17" s="85"/>
      <c r="X17" s="85"/>
      <c r="Y17" s="85"/>
      <c r="Z17" s="85"/>
      <c r="AA17" s="85"/>
      <c r="AB17" s="85"/>
      <c r="AC17" s="85"/>
      <c r="AD17" s="85"/>
      <c r="AE17" s="85"/>
      <c r="AF17" s="85"/>
      <c r="AG17" s="85"/>
      <c r="AH17" s="85"/>
      <c r="AI17" s="85"/>
      <c r="AJ17" s="19">
        <f t="shared" si="2"/>
        <v>0</v>
      </c>
      <c r="AK17" s="336">
        <f t="shared" si="3"/>
        <v>0</v>
      </c>
      <c r="AL17" s="336">
        <f t="shared" si="4"/>
        <v>4</v>
      </c>
    </row>
    <row r="18" spans="1:38" s="69" customFormat="1" ht="21" customHeight="1">
      <c r="A18" s="77">
        <v>12</v>
      </c>
      <c r="B18" s="62" t="s">
        <v>157</v>
      </c>
      <c r="C18" s="63" t="s">
        <v>158</v>
      </c>
      <c r="D18" s="64" t="s">
        <v>85</v>
      </c>
      <c r="E18" s="85"/>
      <c r="F18" s="85"/>
      <c r="G18" s="85"/>
      <c r="H18" s="85"/>
      <c r="I18" s="85"/>
      <c r="J18" s="85"/>
      <c r="K18" s="85"/>
      <c r="L18" s="85"/>
      <c r="M18" s="85"/>
      <c r="N18" s="85"/>
      <c r="O18" s="85" t="s">
        <v>8</v>
      </c>
      <c r="P18" s="85"/>
      <c r="Q18" s="85"/>
      <c r="R18" s="85"/>
      <c r="S18" s="85"/>
      <c r="T18" s="85"/>
      <c r="U18" s="85"/>
      <c r="V18" s="85"/>
      <c r="W18" s="85"/>
      <c r="X18" s="85"/>
      <c r="Y18" s="85"/>
      <c r="Z18" s="85"/>
      <c r="AA18" s="85"/>
      <c r="AB18" s="85"/>
      <c r="AC18" s="85"/>
      <c r="AD18" s="85"/>
      <c r="AE18" s="85"/>
      <c r="AF18" s="85"/>
      <c r="AG18" s="85"/>
      <c r="AH18" s="85"/>
      <c r="AI18" s="85"/>
      <c r="AJ18" s="19">
        <f t="shared" si="2"/>
        <v>0</v>
      </c>
      <c r="AK18" s="336">
        <f t="shared" si="3"/>
        <v>0</v>
      </c>
      <c r="AL18" s="336">
        <f t="shared" si="4"/>
        <v>1</v>
      </c>
    </row>
    <row r="19" spans="1:38" s="69" customFormat="1" ht="21" customHeight="1">
      <c r="A19" s="77">
        <v>13</v>
      </c>
      <c r="B19" s="62" t="s">
        <v>159</v>
      </c>
      <c r="C19" s="63" t="s">
        <v>160</v>
      </c>
      <c r="D19" s="64" t="s">
        <v>42</v>
      </c>
      <c r="E19" s="85"/>
      <c r="F19" s="85"/>
      <c r="G19" s="85"/>
      <c r="H19" s="85"/>
      <c r="I19" s="85"/>
      <c r="J19" s="85"/>
      <c r="K19" s="85"/>
      <c r="L19" s="85"/>
      <c r="M19" s="85"/>
      <c r="N19" s="85"/>
      <c r="O19" s="85"/>
      <c r="P19" s="85"/>
      <c r="Q19" s="85"/>
      <c r="R19" s="85" t="s">
        <v>8</v>
      </c>
      <c r="S19" s="85" t="s">
        <v>8</v>
      </c>
      <c r="T19" s="85"/>
      <c r="U19" s="85"/>
      <c r="V19" s="85"/>
      <c r="W19" s="85"/>
      <c r="X19" s="85"/>
      <c r="Y19" s="85"/>
      <c r="Z19" s="85"/>
      <c r="AA19" s="85"/>
      <c r="AB19" s="85"/>
      <c r="AC19" s="85"/>
      <c r="AD19" s="85"/>
      <c r="AE19" s="85"/>
      <c r="AF19" s="85"/>
      <c r="AG19" s="85"/>
      <c r="AH19" s="85"/>
      <c r="AI19" s="85"/>
      <c r="AJ19" s="19">
        <f t="shared" si="2"/>
        <v>0</v>
      </c>
      <c r="AK19" s="336">
        <f t="shared" si="3"/>
        <v>0</v>
      </c>
      <c r="AL19" s="336">
        <f t="shared" si="4"/>
        <v>2</v>
      </c>
    </row>
    <row r="20" spans="1:38" s="69" customFormat="1" ht="21" customHeight="1">
      <c r="A20" s="77">
        <v>14</v>
      </c>
      <c r="B20" s="62" t="s">
        <v>163</v>
      </c>
      <c r="C20" s="63" t="s">
        <v>164</v>
      </c>
      <c r="D20" s="64" t="s">
        <v>106</v>
      </c>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19">
        <f t="shared" si="2"/>
        <v>0</v>
      </c>
      <c r="AK20" s="336">
        <f t="shared" si="3"/>
        <v>0</v>
      </c>
      <c r="AL20" s="336">
        <f t="shared" si="4"/>
        <v>0</v>
      </c>
    </row>
    <row r="21" spans="1:38" s="70" customFormat="1" ht="21" customHeight="1">
      <c r="A21" s="77">
        <v>15</v>
      </c>
      <c r="B21" s="62" t="s">
        <v>165</v>
      </c>
      <c r="C21" s="63" t="s">
        <v>166</v>
      </c>
      <c r="D21" s="64" t="s">
        <v>167</v>
      </c>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9">
        <f t="shared" si="2"/>
        <v>0</v>
      </c>
      <c r="AK21" s="336">
        <f t="shared" si="3"/>
        <v>0</v>
      </c>
      <c r="AL21" s="336">
        <f t="shared" si="4"/>
        <v>0</v>
      </c>
    </row>
    <row r="22" spans="1:38" s="69" customFormat="1" ht="21" customHeight="1">
      <c r="A22" s="77">
        <v>16</v>
      </c>
      <c r="B22" s="62" t="s">
        <v>168</v>
      </c>
      <c r="C22" s="63" t="s">
        <v>169</v>
      </c>
      <c r="D22" s="64" t="s">
        <v>170</v>
      </c>
      <c r="E22" s="85"/>
      <c r="F22" s="85"/>
      <c r="G22" s="85"/>
      <c r="H22" s="85"/>
      <c r="I22" s="85"/>
      <c r="J22" s="85"/>
      <c r="K22" s="85"/>
      <c r="L22" s="85"/>
      <c r="M22" s="85"/>
      <c r="N22" s="85"/>
      <c r="O22" s="85" t="s">
        <v>6</v>
      </c>
      <c r="P22" s="85"/>
      <c r="Q22" s="85"/>
      <c r="R22" s="85"/>
      <c r="S22" s="85"/>
      <c r="T22" s="85"/>
      <c r="U22" s="85"/>
      <c r="V22" s="85"/>
      <c r="W22" s="85"/>
      <c r="X22" s="85"/>
      <c r="Y22" s="85"/>
      <c r="Z22" s="85"/>
      <c r="AA22" s="85"/>
      <c r="AB22" s="85"/>
      <c r="AC22" s="85"/>
      <c r="AD22" s="85"/>
      <c r="AE22" s="85"/>
      <c r="AF22" s="85"/>
      <c r="AG22" s="85"/>
      <c r="AH22" s="85"/>
      <c r="AI22" s="85"/>
      <c r="AJ22" s="19">
        <f t="shared" si="2"/>
        <v>1</v>
      </c>
      <c r="AK22" s="336">
        <f t="shared" si="3"/>
        <v>0</v>
      </c>
      <c r="AL22" s="336">
        <f t="shared" si="4"/>
        <v>0</v>
      </c>
    </row>
    <row r="23" spans="1:38" s="69" customFormat="1" ht="21" customHeight="1">
      <c r="A23" s="77">
        <v>17</v>
      </c>
      <c r="B23" s="62" t="s">
        <v>171</v>
      </c>
      <c r="C23" s="63" t="s">
        <v>64</v>
      </c>
      <c r="D23" s="64" t="s">
        <v>55</v>
      </c>
      <c r="E23" s="85"/>
      <c r="F23" s="85" t="s">
        <v>6</v>
      </c>
      <c r="G23" s="85"/>
      <c r="H23" s="85" t="s">
        <v>6</v>
      </c>
      <c r="I23" s="85"/>
      <c r="J23" s="85"/>
      <c r="K23" s="85" t="s">
        <v>8</v>
      </c>
      <c r="L23" s="85"/>
      <c r="M23" s="85" t="s">
        <v>2806</v>
      </c>
      <c r="N23" s="85"/>
      <c r="O23" s="85" t="s">
        <v>6</v>
      </c>
      <c r="P23" s="85"/>
      <c r="Q23" s="85"/>
      <c r="R23" s="85" t="s">
        <v>8</v>
      </c>
      <c r="S23" s="85" t="s">
        <v>6</v>
      </c>
      <c r="T23" s="85" t="s">
        <v>6</v>
      </c>
      <c r="U23" s="85"/>
      <c r="V23" s="85" t="s">
        <v>6</v>
      </c>
      <c r="W23" s="85"/>
      <c r="X23" s="85"/>
      <c r="Y23" s="85"/>
      <c r="Z23" s="85"/>
      <c r="AA23" s="85"/>
      <c r="AB23" s="85"/>
      <c r="AC23" s="85"/>
      <c r="AD23" s="85"/>
      <c r="AE23" s="85"/>
      <c r="AF23" s="85"/>
      <c r="AG23" s="85"/>
      <c r="AH23" s="85"/>
      <c r="AI23" s="85"/>
      <c r="AJ23" s="19">
        <f t="shared" si="2"/>
        <v>8</v>
      </c>
      <c r="AK23" s="336">
        <f t="shared" si="3"/>
        <v>0</v>
      </c>
      <c r="AL23" s="336">
        <f t="shared" si="4"/>
        <v>2</v>
      </c>
    </row>
    <row r="24" spans="1:38" s="1" customFormat="1" ht="21" customHeight="1">
      <c r="A24" s="77">
        <v>18</v>
      </c>
      <c r="B24" s="62" t="s">
        <v>172</v>
      </c>
      <c r="C24" s="63" t="s">
        <v>173</v>
      </c>
      <c r="D24" s="64" t="s">
        <v>56</v>
      </c>
      <c r="E24" s="85"/>
      <c r="F24" s="85" t="s">
        <v>8</v>
      </c>
      <c r="G24" s="85"/>
      <c r="H24" s="85"/>
      <c r="I24" s="85"/>
      <c r="J24" s="85"/>
      <c r="K24" s="85"/>
      <c r="L24" s="85"/>
      <c r="M24" s="85"/>
      <c r="N24" s="85"/>
      <c r="O24" s="85"/>
      <c r="P24" s="85"/>
      <c r="Q24" s="85"/>
      <c r="R24" s="85"/>
      <c r="S24" s="85"/>
      <c r="T24" s="85"/>
      <c r="U24" s="140"/>
      <c r="V24" s="85"/>
      <c r="W24" s="85"/>
      <c r="X24" s="85"/>
      <c r="Y24" s="85"/>
      <c r="Z24" s="85"/>
      <c r="AA24" s="85"/>
      <c r="AB24" s="85"/>
      <c r="AC24" s="85"/>
      <c r="AD24" s="85"/>
      <c r="AE24" s="85"/>
      <c r="AF24" s="85"/>
      <c r="AG24" s="85"/>
      <c r="AH24" s="85"/>
      <c r="AI24" s="85"/>
      <c r="AJ24" s="19">
        <f t="shared" si="2"/>
        <v>0</v>
      </c>
      <c r="AK24" s="336">
        <f t="shared" si="3"/>
        <v>0</v>
      </c>
      <c r="AL24" s="336">
        <f t="shared" si="4"/>
        <v>1</v>
      </c>
    </row>
    <row r="25" spans="1:38" s="1" customFormat="1" ht="21" customHeight="1">
      <c r="A25" s="77">
        <v>19</v>
      </c>
      <c r="B25" s="62" t="s">
        <v>174</v>
      </c>
      <c r="C25" s="63" t="s">
        <v>175</v>
      </c>
      <c r="D25" s="64" t="s">
        <v>43</v>
      </c>
      <c r="E25" s="85"/>
      <c r="F25" s="85"/>
      <c r="G25" s="85"/>
      <c r="H25" s="85"/>
      <c r="I25" s="85"/>
      <c r="J25" s="85"/>
      <c r="K25" s="85"/>
      <c r="L25" s="85"/>
      <c r="M25" s="85"/>
      <c r="N25" s="85"/>
      <c r="O25" s="85"/>
      <c r="P25" s="85"/>
      <c r="Q25" s="85"/>
      <c r="R25" s="85"/>
      <c r="S25" s="85" t="s">
        <v>8</v>
      </c>
      <c r="T25" s="85"/>
      <c r="U25" s="140"/>
      <c r="V25" s="85"/>
      <c r="W25" s="85"/>
      <c r="X25" s="85"/>
      <c r="Y25" s="85"/>
      <c r="Z25" s="85"/>
      <c r="AA25" s="85"/>
      <c r="AB25" s="85"/>
      <c r="AC25" s="85"/>
      <c r="AD25" s="85"/>
      <c r="AE25" s="85"/>
      <c r="AF25" s="85"/>
      <c r="AG25" s="85"/>
      <c r="AH25" s="85"/>
      <c r="AI25" s="85"/>
      <c r="AJ25" s="19">
        <f t="shared" si="2"/>
        <v>0</v>
      </c>
      <c r="AK25" s="336">
        <f t="shared" si="3"/>
        <v>0</v>
      </c>
      <c r="AL25" s="336">
        <f t="shared" si="4"/>
        <v>1</v>
      </c>
    </row>
    <row r="26" spans="1:38" s="1" customFormat="1" ht="21" customHeight="1">
      <c r="A26" s="77">
        <v>20</v>
      </c>
      <c r="B26" s="62" t="s">
        <v>176</v>
      </c>
      <c r="C26" s="63" t="s">
        <v>18</v>
      </c>
      <c r="D26" s="64" t="s">
        <v>98</v>
      </c>
      <c r="E26" s="85"/>
      <c r="F26" s="85"/>
      <c r="G26" s="85"/>
      <c r="H26" s="85"/>
      <c r="I26" s="85"/>
      <c r="J26" s="85"/>
      <c r="K26" s="85"/>
      <c r="L26" s="85"/>
      <c r="M26" s="85"/>
      <c r="N26" s="85"/>
      <c r="O26" s="85"/>
      <c r="P26" s="85"/>
      <c r="Q26" s="85"/>
      <c r="R26" s="85"/>
      <c r="S26" s="85"/>
      <c r="T26" s="85"/>
      <c r="U26" s="140"/>
      <c r="V26" s="85"/>
      <c r="W26" s="85"/>
      <c r="X26" s="85"/>
      <c r="Y26" s="85"/>
      <c r="Z26" s="85"/>
      <c r="AA26" s="85"/>
      <c r="AB26" s="85"/>
      <c r="AC26" s="85"/>
      <c r="AD26" s="85"/>
      <c r="AE26" s="85"/>
      <c r="AF26" s="85"/>
      <c r="AG26" s="85"/>
      <c r="AH26" s="85"/>
      <c r="AI26" s="85"/>
      <c r="AJ26" s="19">
        <f t="shared" si="2"/>
        <v>0</v>
      </c>
      <c r="AK26" s="336">
        <f t="shared" si="3"/>
        <v>0</v>
      </c>
      <c r="AL26" s="336">
        <f t="shared" si="4"/>
        <v>0</v>
      </c>
    </row>
    <row r="27" spans="1:38" s="1" customFormat="1" ht="21" customHeight="1">
      <c r="A27" s="77">
        <v>21</v>
      </c>
      <c r="B27" s="62" t="s">
        <v>177</v>
      </c>
      <c r="C27" s="63" t="s">
        <v>178</v>
      </c>
      <c r="D27" s="64" t="s">
        <v>112</v>
      </c>
      <c r="E27" s="85"/>
      <c r="F27" s="85"/>
      <c r="G27" s="85"/>
      <c r="H27" s="85"/>
      <c r="I27" s="85"/>
      <c r="J27" s="85"/>
      <c r="K27" s="85"/>
      <c r="L27" s="85"/>
      <c r="M27" s="85"/>
      <c r="N27" s="85"/>
      <c r="O27" s="85"/>
      <c r="P27" s="85"/>
      <c r="Q27" s="85"/>
      <c r="R27" s="85"/>
      <c r="S27" s="85"/>
      <c r="T27" s="85"/>
      <c r="U27" s="140"/>
      <c r="V27" s="85"/>
      <c r="W27" s="85"/>
      <c r="X27" s="85"/>
      <c r="Y27" s="85"/>
      <c r="Z27" s="85"/>
      <c r="AA27" s="85"/>
      <c r="AB27" s="85"/>
      <c r="AC27" s="85"/>
      <c r="AD27" s="85"/>
      <c r="AE27" s="85"/>
      <c r="AF27" s="85"/>
      <c r="AG27" s="85"/>
      <c r="AH27" s="85"/>
      <c r="AI27" s="85"/>
      <c r="AJ27" s="19">
        <f t="shared" si="2"/>
        <v>0</v>
      </c>
      <c r="AK27" s="336">
        <f t="shared" si="3"/>
        <v>0</v>
      </c>
      <c r="AL27" s="336">
        <f t="shared" si="4"/>
        <v>0</v>
      </c>
    </row>
    <row r="28" spans="1:38" s="1" customFormat="1" ht="21" customHeight="1">
      <c r="A28" s="77">
        <v>22</v>
      </c>
      <c r="B28" s="62" t="s">
        <v>179</v>
      </c>
      <c r="C28" s="63" t="s">
        <v>16</v>
      </c>
      <c r="D28" s="64" t="s">
        <v>180</v>
      </c>
      <c r="E28" s="85"/>
      <c r="F28" s="85"/>
      <c r="G28" s="85"/>
      <c r="H28" s="85"/>
      <c r="I28" s="85"/>
      <c r="J28" s="85"/>
      <c r="K28" s="85"/>
      <c r="L28" s="85"/>
      <c r="M28" s="85"/>
      <c r="N28" s="85"/>
      <c r="O28" s="85"/>
      <c r="P28" s="85"/>
      <c r="Q28" s="85"/>
      <c r="R28" s="85"/>
      <c r="S28" s="85"/>
      <c r="T28" s="85"/>
      <c r="U28" s="140"/>
      <c r="V28" s="85"/>
      <c r="W28" s="85"/>
      <c r="X28" s="85"/>
      <c r="Y28" s="85"/>
      <c r="Z28" s="85"/>
      <c r="AA28" s="85"/>
      <c r="AB28" s="85"/>
      <c r="AC28" s="85"/>
      <c r="AD28" s="85"/>
      <c r="AE28" s="85"/>
      <c r="AF28" s="85"/>
      <c r="AG28" s="85"/>
      <c r="AH28" s="85"/>
      <c r="AI28" s="85"/>
      <c r="AJ28" s="19">
        <f t="shared" si="2"/>
        <v>0</v>
      </c>
      <c r="AK28" s="336">
        <f t="shared" si="3"/>
        <v>0</v>
      </c>
      <c r="AL28" s="336">
        <f t="shared" si="4"/>
        <v>0</v>
      </c>
    </row>
    <row r="29" spans="1:38" s="1" customFormat="1" ht="21" customHeight="1">
      <c r="A29" s="77">
        <v>23</v>
      </c>
      <c r="B29" s="62" t="s">
        <v>181</v>
      </c>
      <c r="C29" s="63" t="s">
        <v>182</v>
      </c>
      <c r="D29" s="64" t="s">
        <v>46</v>
      </c>
      <c r="E29" s="85"/>
      <c r="F29" s="85"/>
      <c r="G29" s="85"/>
      <c r="H29" s="85"/>
      <c r="I29" s="85" t="s">
        <v>8</v>
      </c>
      <c r="J29" s="85"/>
      <c r="K29" s="85"/>
      <c r="L29" s="85"/>
      <c r="M29" s="85"/>
      <c r="N29" s="85"/>
      <c r="O29" s="85"/>
      <c r="P29" s="85"/>
      <c r="Q29" s="85"/>
      <c r="R29" s="85"/>
      <c r="S29" s="85"/>
      <c r="T29" s="85"/>
      <c r="U29" s="140"/>
      <c r="V29" s="85" t="s">
        <v>6</v>
      </c>
      <c r="W29" s="85"/>
      <c r="X29" s="85"/>
      <c r="Y29" s="85"/>
      <c r="Z29" s="85"/>
      <c r="AA29" s="85"/>
      <c r="AB29" s="85"/>
      <c r="AC29" s="85"/>
      <c r="AD29" s="85"/>
      <c r="AE29" s="85"/>
      <c r="AF29" s="85"/>
      <c r="AG29" s="85"/>
      <c r="AH29" s="85"/>
      <c r="AI29" s="85"/>
      <c r="AJ29" s="19">
        <f t="shared" si="2"/>
        <v>1</v>
      </c>
      <c r="AK29" s="336">
        <f t="shared" si="3"/>
        <v>0</v>
      </c>
      <c r="AL29" s="336">
        <f t="shared" si="4"/>
        <v>1</v>
      </c>
    </row>
    <row r="30" spans="1:38" s="1" customFormat="1" ht="21" customHeight="1">
      <c r="A30" s="77">
        <v>24</v>
      </c>
      <c r="B30" s="62" t="s">
        <v>183</v>
      </c>
      <c r="C30" s="63" t="s">
        <v>184</v>
      </c>
      <c r="D30" s="64" t="s">
        <v>185</v>
      </c>
      <c r="E30" s="85"/>
      <c r="F30" s="85"/>
      <c r="G30" s="85"/>
      <c r="H30" s="85"/>
      <c r="I30" s="85"/>
      <c r="J30" s="85"/>
      <c r="K30" s="85"/>
      <c r="L30" s="85"/>
      <c r="M30" s="85"/>
      <c r="N30" s="85"/>
      <c r="O30" s="85"/>
      <c r="P30" s="85"/>
      <c r="Q30" s="85"/>
      <c r="R30" s="85"/>
      <c r="S30" s="85"/>
      <c r="T30" s="85"/>
      <c r="U30" s="140"/>
      <c r="V30" s="85"/>
      <c r="W30" s="85"/>
      <c r="X30" s="85"/>
      <c r="Y30" s="85"/>
      <c r="Z30" s="85"/>
      <c r="AA30" s="85"/>
      <c r="AB30" s="85"/>
      <c r="AC30" s="85"/>
      <c r="AD30" s="85"/>
      <c r="AE30" s="85"/>
      <c r="AF30" s="85"/>
      <c r="AG30" s="85"/>
      <c r="AH30" s="85"/>
      <c r="AI30" s="85"/>
      <c r="AJ30" s="19">
        <f t="shared" si="2"/>
        <v>0</v>
      </c>
      <c r="AK30" s="336">
        <f t="shared" si="3"/>
        <v>0</v>
      </c>
      <c r="AL30" s="336">
        <f t="shared" si="4"/>
        <v>0</v>
      </c>
    </row>
    <row r="31" spans="1:38" s="1" customFormat="1" ht="21" customHeight="1">
      <c r="A31" s="77">
        <v>25</v>
      </c>
      <c r="B31" s="62" t="s">
        <v>186</v>
      </c>
      <c r="C31" s="63" t="s">
        <v>187</v>
      </c>
      <c r="D31" s="64" t="s">
        <v>68</v>
      </c>
      <c r="E31" s="85"/>
      <c r="F31" s="85"/>
      <c r="G31" s="85"/>
      <c r="H31" s="85"/>
      <c r="I31" s="85"/>
      <c r="J31" s="85"/>
      <c r="K31" s="85"/>
      <c r="L31" s="85"/>
      <c r="M31" s="85"/>
      <c r="N31" s="85"/>
      <c r="O31" s="85"/>
      <c r="P31" s="85"/>
      <c r="Q31" s="85"/>
      <c r="R31" s="85"/>
      <c r="S31" s="85"/>
      <c r="T31" s="85"/>
      <c r="U31" s="140"/>
      <c r="V31" s="85"/>
      <c r="W31" s="85"/>
      <c r="X31" s="85"/>
      <c r="Y31" s="85"/>
      <c r="Z31" s="85"/>
      <c r="AA31" s="85"/>
      <c r="AB31" s="85"/>
      <c r="AC31" s="85"/>
      <c r="AD31" s="85"/>
      <c r="AE31" s="85"/>
      <c r="AF31" s="85"/>
      <c r="AG31" s="85"/>
      <c r="AH31" s="85"/>
      <c r="AI31" s="85"/>
      <c r="AJ31" s="19">
        <f t="shared" si="2"/>
        <v>0</v>
      </c>
      <c r="AK31" s="336">
        <f t="shared" si="3"/>
        <v>0</v>
      </c>
      <c r="AL31" s="336">
        <f t="shared" si="4"/>
        <v>0</v>
      </c>
    </row>
    <row r="32" spans="1:38" s="1" customFormat="1" ht="21" customHeight="1">
      <c r="A32" s="77">
        <v>26</v>
      </c>
      <c r="B32" s="62" t="s">
        <v>188</v>
      </c>
      <c r="C32" s="63" t="s">
        <v>189</v>
      </c>
      <c r="D32" s="64" t="s">
        <v>100</v>
      </c>
      <c r="E32" s="85"/>
      <c r="F32" s="85"/>
      <c r="G32" s="85"/>
      <c r="H32" s="85"/>
      <c r="I32" s="85"/>
      <c r="J32" s="85"/>
      <c r="K32" s="85"/>
      <c r="L32" s="85"/>
      <c r="M32" s="85"/>
      <c r="N32" s="85"/>
      <c r="O32" s="85"/>
      <c r="P32" s="85"/>
      <c r="Q32" s="85"/>
      <c r="R32" s="85"/>
      <c r="S32" s="85"/>
      <c r="T32" s="85"/>
      <c r="U32" s="140"/>
      <c r="V32" s="85"/>
      <c r="W32" s="85"/>
      <c r="X32" s="85"/>
      <c r="Y32" s="85"/>
      <c r="Z32" s="85"/>
      <c r="AA32" s="85"/>
      <c r="AB32" s="85"/>
      <c r="AC32" s="85"/>
      <c r="AD32" s="85"/>
      <c r="AE32" s="85"/>
      <c r="AF32" s="85"/>
      <c r="AG32" s="85"/>
      <c r="AH32" s="85"/>
      <c r="AI32" s="85"/>
      <c r="AJ32" s="19">
        <f t="shared" si="2"/>
        <v>0</v>
      </c>
      <c r="AK32" s="336">
        <f t="shared" si="3"/>
        <v>0</v>
      </c>
      <c r="AL32" s="336">
        <f t="shared" si="4"/>
        <v>0</v>
      </c>
    </row>
    <row r="33" spans="1:41" s="69" customFormat="1" ht="21" customHeight="1">
      <c r="A33" s="77">
        <v>27</v>
      </c>
      <c r="B33" s="62" t="s">
        <v>155</v>
      </c>
      <c r="C33" s="63" t="s">
        <v>156</v>
      </c>
      <c r="D33" s="64" t="s">
        <v>122</v>
      </c>
      <c r="E33" s="459" t="s">
        <v>912</v>
      </c>
      <c r="F33" s="460"/>
      <c r="G33" s="460"/>
      <c r="H33" s="460"/>
      <c r="I33" s="460"/>
      <c r="J33" s="460"/>
      <c r="K33" s="460"/>
      <c r="L33" s="460"/>
      <c r="M33" s="460"/>
      <c r="N33" s="460"/>
      <c r="O33" s="460"/>
      <c r="P33" s="460"/>
      <c r="Q33" s="460"/>
      <c r="R33" s="460"/>
      <c r="S33" s="460"/>
      <c r="T33" s="460"/>
      <c r="U33" s="460"/>
      <c r="V33" s="460"/>
      <c r="W33" s="460"/>
      <c r="X33" s="460"/>
      <c r="Y33" s="460"/>
      <c r="Z33" s="460"/>
      <c r="AA33" s="460"/>
      <c r="AB33" s="460"/>
      <c r="AC33" s="460"/>
      <c r="AD33" s="460"/>
      <c r="AE33" s="460"/>
      <c r="AF33" s="460"/>
      <c r="AG33" s="460"/>
      <c r="AH33" s="460"/>
      <c r="AI33" s="461"/>
      <c r="AJ33" s="19">
        <f t="shared" si="2"/>
        <v>0</v>
      </c>
      <c r="AK33" s="336">
        <f t="shared" si="3"/>
        <v>0</v>
      </c>
      <c r="AL33" s="336">
        <f t="shared" si="4"/>
        <v>0</v>
      </c>
    </row>
    <row r="34" spans="1:41" s="1" customFormat="1" ht="21" customHeight="1">
      <c r="A34" s="451" t="s">
        <v>10</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114">
        <f>SUM(AJ7:AJ32)</f>
        <v>15</v>
      </c>
      <c r="AK34" s="114">
        <f>SUM(AK7:AK32)</f>
        <v>1</v>
      </c>
      <c r="AL34" s="114">
        <f>SUM(AL7:AL32)</f>
        <v>16</v>
      </c>
      <c r="AM34" s="16"/>
      <c r="AN34"/>
      <c r="AO34"/>
    </row>
    <row r="35" spans="1:41" s="25" customFormat="1" ht="21" customHeight="1">
      <c r="A35" s="429" t="s">
        <v>2804</v>
      </c>
      <c r="B35" s="430"/>
      <c r="C35" s="430"/>
      <c r="D35" s="430"/>
      <c r="E35" s="430"/>
      <c r="F35" s="430"/>
      <c r="G35" s="430"/>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1"/>
      <c r="AM35" s="338"/>
      <c r="AN35" s="338"/>
    </row>
    <row r="36" spans="1:41" ht="15.75" customHeight="1">
      <c r="C36" s="43"/>
      <c r="D36" s="16"/>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1" ht="15.75" customHeight="1">
      <c r="C37" s="43"/>
      <c r="D37" s="16"/>
      <c r="E37" s="16"/>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1" ht="15.75" customHeight="1">
      <c r="C38" s="425"/>
      <c r="D38" s="425"/>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5.75" customHeight="1">
      <c r="C39" s="425"/>
      <c r="D39" s="425"/>
      <c r="E39" s="425"/>
      <c r="F39" s="425"/>
      <c r="G39" s="425"/>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5.75" customHeight="1">
      <c r="C40" s="425"/>
      <c r="D40" s="425"/>
      <c r="E40" s="425"/>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41" ht="15.75" customHeight="1">
      <c r="C41" s="425"/>
      <c r="D41" s="425"/>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sheetData>
  <mergeCells count="22">
    <mergeCell ref="AK5:AK6"/>
    <mergeCell ref="E33:AI33"/>
    <mergeCell ref="A35:AL35"/>
    <mergeCell ref="AL5:AL6"/>
    <mergeCell ref="A1:P1"/>
    <mergeCell ref="Q1:AL1"/>
    <mergeCell ref="A2:P2"/>
    <mergeCell ref="Q2:AL2"/>
    <mergeCell ref="A3:AL3"/>
    <mergeCell ref="I4:L4"/>
    <mergeCell ref="M4:N4"/>
    <mergeCell ref="O4:Q4"/>
    <mergeCell ref="R4:T4"/>
    <mergeCell ref="A5:A6"/>
    <mergeCell ref="B5:B6"/>
    <mergeCell ref="C5:D6"/>
    <mergeCell ref="AJ5:AJ6"/>
    <mergeCell ref="C38:D38"/>
    <mergeCell ref="A34:AI34"/>
    <mergeCell ref="C40:E40"/>
    <mergeCell ref="C41:D41"/>
    <mergeCell ref="C39:G39"/>
  </mergeCells>
  <conditionalFormatting sqref="E6:AI32">
    <cfRule type="expression" dxfId="151"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2796B831-8BFB-4DF3-B720-2D7227BE451E}">
            <xm:f>IF('TQW20'!E$6="CN",1,0)</xm:f>
            <x14:dxf>
              <fill>
                <patternFill>
                  <bgColor theme="8" tint="0.59996337778862885"/>
                </patternFill>
              </fill>
            </x14:dxf>
          </x14:cfRule>
          <xm:sqref>E6:AI6</xm:sqref>
        </x14:conditionalFormatting>
        <x14:conditionalFormatting xmlns:xm="http://schemas.microsoft.com/office/excel/2006/main">
          <x14:cfRule type="expression" priority="2" id="{6CBD61A7-7701-449F-9AC1-4219227A1883}">
            <xm:f>IF('TQW20'!E$6="CN",1,0)</xm:f>
            <x14:dxf>
              <fill>
                <patternFill>
                  <bgColor theme="8" tint="0.79998168889431442"/>
                </patternFill>
              </fill>
            </x14:dxf>
          </x14:cfRule>
          <xm:sqref>E6:AI6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O39"/>
  <sheetViews>
    <sheetView zoomScale="85" zoomScaleNormal="85" workbookViewId="0">
      <selection activeCell="V16" sqref="V16"/>
    </sheetView>
  </sheetViews>
  <sheetFormatPr defaultRowHeight="15.75"/>
  <cols>
    <col min="1" max="1" width="7.33203125" customWidth="1"/>
    <col min="2" max="2" width="17" customWidth="1"/>
    <col min="3" max="3" width="21.33203125" customWidth="1"/>
    <col min="4" max="4" width="9.1640625" customWidth="1"/>
    <col min="5" max="35" width="4" customWidth="1"/>
    <col min="36" max="36" width="4.5" bestFit="1" customWidth="1"/>
    <col min="37" max="38" width="4" bestFit="1" customWidth="1"/>
  </cols>
  <sheetData>
    <row r="1" spans="1:38" s="24" customFormat="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s="24" customFormat="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s="24" customFormat="1" ht="31.5" customHeight="1">
      <c r="A3" s="443" t="s">
        <v>905</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76">
        <v>1</v>
      </c>
      <c r="B7" s="115" t="s">
        <v>190</v>
      </c>
      <c r="C7" s="116" t="s">
        <v>191</v>
      </c>
      <c r="D7" s="117" t="s">
        <v>61</v>
      </c>
      <c r="E7" s="94"/>
      <c r="F7" s="96"/>
      <c r="G7" s="96"/>
      <c r="H7" s="96"/>
      <c r="I7" s="96"/>
      <c r="J7" s="96"/>
      <c r="K7" s="96"/>
      <c r="L7" s="96"/>
      <c r="M7" s="99"/>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76">
        <v>2</v>
      </c>
      <c r="B8" s="115" t="s">
        <v>192</v>
      </c>
      <c r="C8" s="116" t="s">
        <v>193</v>
      </c>
      <c r="D8" s="117" t="s">
        <v>61</v>
      </c>
      <c r="E8" s="94"/>
      <c r="F8" s="96"/>
      <c r="G8" s="96"/>
      <c r="H8" s="96"/>
      <c r="I8" s="96"/>
      <c r="J8" s="96"/>
      <c r="K8" s="96"/>
      <c r="L8" s="96"/>
      <c r="M8" s="99"/>
      <c r="N8" s="96"/>
      <c r="O8" s="96" t="s">
        <v>6</v>
      </c>
      <c r="P8" s="96"/>
      <c r="Q8" s="96"/>
      <c r="R8" s="96"/>
      <c r="S8" s="96"/>
      <c r="T8" s="96"/>
      <c r="U8" s="96"/>
      <c r="V8" s="96"/>
      <c r="W8" s="96"/>
      <c r="X8" s="96"/>
      <c r="Y8" s="96"/>
      <c r="Z8" s="96"/>
      <c r="AA8" s="96"/>
      <c r="AB8" s="96"/>
      <c r="AC8" s="96"/>
      <c r="AD8" s="96"/>
      <c r="AE8" s="96"/>
      <c r="AF8" s="96"/>
      <c r="AG8" s="96"/>
      <c r="AH8" s="96"/>
      <c r="AI8" s="96"/>
      <c r="AJ8" s="19">
        <f t="shared" ref="AJ8:AJ31" si="2">COUNTIF(E8:AI8,"K")+2*COUNTIF(E8:AI8,"2K")+COUNTIF(E8:AI8,"TK")+COUNTIF(E8:AI8,"KT")+COUNTIF(E8:AI8,"PK")+COUNTIF(E8:AI8,"KP")+2*COUNTIF(E8:AI8,"K2")</f>
        <v>1</v>
      </c>
      <c r="AK8" s="336">
        <f t="shared" ref="AK8:AK31" si="3">COUNTIF(F8:AJ8,"P")+2*COUNTIF(F8:AJ8,"2P")+COUNTIF(F8:AJ8,"TP")+COUNTIF(F8:AJ8,"PT")+COUNTIF(F8:AJ8,"PK")+COUNTIF(F8:AJ8,"KP")+2*COUNTIF(F8:AJ8,"P2")</f>
        <v>0</v>
      </c>
      <c r="AL8" s="336">
        <f t="shared" ref="AL8:AL31" si="4">COUNTIF(E8:AI8,"T")+2*COUNTIF(E8:AI8,"2T")+2*COUNTIF(E8:AI8,"T2")+COUNTIF(E8:AI8,"PT")+COUNTIF(E8:AI8,"TP")</f>
        <v>0</v>
      </c>
    </row>
    <row r="9" spans="1:38" s="1" customFormat="1" ht="21" customHeight="1">
      <c r="A9" s="76">
        <v>3</v>
      </c>
      <c r="B9" s="115" t="s">
        <v>194</v>
      </c>
      <c r="C9" s="116" t="s">
        <v>121</v>
      </c>
      <c r="D9" s="117" t="s">
        <v>37</v>
      </c>
      <c r="E9" s="94"/>
      <c r="F9" s="96"/>
      <c r="G9" s="96"/>
      <c r="H9" s="96"/>
      <c r="I9" s="96"/>
      <c r="J9" s="96"/>
      <c r="K9" s="96"/>
      <c r="L9" s="96"/>
      <c r="M9" s="99"/>
      <c r="N9" s="96"/>
      <c r="O9" s="96" t="s">
        <v>6</v>
      </c>
      <c r="P9" s="96"/>
      <c r="Q9" s="96"/>
      <c r="R9" s="96"/>
      <c r="S9" s="96"/>
      <c r="T9" s="96"/>
      <c r="U9" s="96"/>
      <c r="V9" s="96"/>
      <c r="W9" s="96"/>
      <c r="X9" s="96"/>
      <c r="Y9" s="96"/>
      <c r="Z9" s="96"/>
      <c r="AA9" s="96"/>
      <c r="AB9" s="96"/>
      <c r="AC9" s="96"/>
      <c r="AD9" s="96"/>
      <c r="AE9" s="96"/>
      <c r="AF9" s="96"/>
      <c r="AG9" s="96"/>
      <c r="AH9" s="96"/>
      <c r="AI9" s="96"/>
      <c r="AJ9" s="19">
        <f t="shared" si="2"/>
        <v>1</v>
      </c>
      <c r="AK9" s="336">
        <f t="shared" si="3"/>
        <v>0</v>
      </c>
      <c r="AL9" s="336">
        <f t="shared" si="4"/>
        <v>0</v>
      </c>
    </row>
    <row r="10" spans="1:38" s="1" customFormat="1" ht="21" customHeight="1">
      <c r="A10" s="76">
        <v>4</v>
      </c>
      <c r="B10" s="115" t="s">
        <v>195</v>
      </c>
      <c r="C10" s="116" t="s">
        <v>196</v>
      </c>
      <c r="D10" s="117" t="s">
        <v>37</v>
      </c>
      <c r="E10" s="94"/>
      <c r="F10" s="96"/>
      <c r="G10" s="96"/>
      <c r="H10" s="96"/>
      <c r="I10" s="96"/>
      <c r="J10" s="96"/>
      <c r="K10" s="96"/>
      <c r="L10" s="96"/>
      <c r="M10" s="99"/>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1" customFormat="1" ht="21" customHeight="1">
      <c r="A11" s="76">
        <v>5</v>
      </c>
      <c r="B11" s="115" t="s">
        <v>197</v>
      </c>
      <c r="C11" s="116" t="s">
        <v>198</v>
      </c>
      <c r="D11" s="117" t="s">
        <v>113</v>
      </c>
      <c r="E11" s="94"/>
      <c r="F11" s="96" t="s">
        <v>6</v>
      </c>
      <c r="G11" s="96"/>
      <c r="H11" s="96"/>
      <c r="I11" s="96"/>
      <c r="J11" s="96"/>
      <c r="K11" s="96"/>
      <c r="L11" s="96" t="s">
        <v>6</v>
      </c>
      <c r="M11" s="99"/>
      <c r="N11" s="96"/>
      <c r="O11" s="96"/>
      <c r="P11" s="96"/>
      <c r="Q11" s="96"/>
      <c r="R11" s="96"/>
      <c r="S11" s="96"/>
      <c r="T11" s="96"/>
      <c r="U11" s="96"/>
      <c r="V11" s="96"/>
      <c r="W11" s="96"/>
      <c r="X11" s="96"/>
      <c r="Y11" s="96"/>
      <c r="Z11" s="96"/>
      <c r="AA11" s="96"/>
      <c r="AB11" s="96"/>
      <c r="AC11" s="96"/>
      <c r="AD11" s="96"/>
      <c r="AE11" s="96"/>
      <c r="AF11" s="96"/>
      <c r="AG11" s="96"/>
      <c r="AH11" s="96"/>
      <c r="AI11" s="96"/>
      <c r="AJ11" s="19">
        <f t="shared" si="2"/>
        <v>2</v>
      </c>
      <c r="AK11" s="336">
        <f t="shared" si="3"/>
        <v>0</v>
      </c>
      <c r="AL11" s="336">
        <f t="shared" si="4"/>
        <v>0</v>
      </c>
    </row>
    <row r="12" spans="1:38" s="1" customFormat="1" ht="21" customHeight="1">
      <c r="A12" s="76">
        <v>6</v>
      </c>
      <c r="B12" s="115" t="s">
        <v>199</v>
      </c>
      <c r="C12" s="116" t="s">
        <v>65</v>
      </c>
      <c r="D12" s="117" t="s">
        <v>29</v>
      </c>
      <c r="E12" s="94"/>
      <c r="F12" s="96"/>
      <c r="G12" s="96"/>
      <c r="H12" s="96"/>
      <c r="I12" s="96"/>
      <c r="J12" s="96"/>
      <c r="K12" s="96"/>
      <c r="L12" s="96"/>
      <c r="M12" s="99"/>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row>
    <row r="13" spans="1:38" s="1" customFormat="1" ht="21" customHeight="1">
      <c r="A13" s="76">
        <v>7</v>
      </c>
      <c r="B13" s="115" t="s">
        <v>200</v>
      </c>
      <c r="C13" s="116" t="s">
        <v>80</v>
      </c>
      <c r="D13" s="117" t="s">
        <v>136</v>
      </c>
      <c r="E13" s="94"/>
      <c r="F13" s="96"/>
      <c r="G13" s="96"/>
      <c r="H13" s="96"/>
      <c r="I13" s="96"/>
      <c r="J13" s="96"/>
      <c r="K13" s="96"/>
      <c r="L13" s="96"/>
      <c r="M13" s="99"/>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row>
    <row r="14" spans="1:38" s="1" customFormat="1" ht="21" customHeight="1">
      <c r="A14" s="76">
        <v>8</v>
      </c>
      <c r="B14" s="115" t="s">
        <v>201</v>
      </c>
      <c r="C14" s="116" t="s">
        <v>202</v>
      </c>
      <c r="D14" s="117" t="s">
        <v>117</v>
      </c>
      <c r="E14" s="118"/>
      <c r="F14" s="119" t="s">
        <v>6</v>
      </c>
      <c r="G14" s="119"/>
      <c r="H14" s="119"/>
      <c r="I14" s="119"/>
      <c r="J14" s="119"/>
      <c r="K14" s="119" t="s">
        <v>6</v>
      </c>
      <c r="L14" s="119" t="s">
        <v>2806</v>
      </c>
      <c r="M14" s="101" t="s">
        <v>6</v>
      </c>
      <c r="N14" s="119"/>
      <c r="O14" s="119" t="s">
        <v>6</v>
      </c>
      <c r="P14" s="119"/>
      <c r="Q14" s="119" t="s">
        <v>7</v>
      </c>
      <c r="R14" s="119" t="s">
        <v>6</v>
      </c>
      <c r="S14" s="119" t="s">
        <v>6</v>
      </c>
      <c r="T14" s="119" t="s">
        <v>6</v>
      </c>
      <c r="U14" s="119"/>
      <c r="V14" s="119"/>
      <c r="W14" s="119"/>
      <c r="X14" s="119"/>
      <c r="Y14" s="119"/>
      <c r="Z14" s="119"/>
      <c r="AA14" s="119"/>
      <c r="AB14" s="119"/>
      <c r="AC14" s="119"/>
      <c r="AD14" s="119"/>
      <c r="AE14" s="119"/>
      <c r="AF14" s="119"/>
      <c r="AG14" s="119"/>
      <c r="AH14" s="119"/>
      <c r="AI14" s="119"/>
      <c r="AJ14" s="19">
        <f t="shared" si="2"/>
        <v>9</v>
      </c>
      <c r="AK14" s="336">
        <f t="shared" si="3"/>
        <v>1</v>
      </c>
      <c r="AL14" s="336">
        <f t="shared" si="4"/>
        <v>0</v>
      </c>
    </row>
    <row r="15" spans="1:38" s="1" customFormat="1" ht="21" customHeight="1">
      <c r="A15" s="76">
        <v>9</v>
      </c>
      <c r="B15" s="115" t="s">
        <v>203</v>
      </c>
      <c r="C15" s="116" t="s">
        <v>204</v>
      </c>
      <c r="D15" s="117" t="s">
        <v>70</v>
      </c>
      <c r="E15" s="118"/>
      <c r="F15" s="119" t="s">
        <v>6</v>
      </c>
      <c r="G15" s="119"/>
      <c r="H15" s="119"/>
      <c r="I15" s="119"/>
      <c r="J15" s="119"/>
      <c r="K15" s="119" t="s">
        <v>6</v>
      </c>
      <c r="L15" s="119" t="s">
        <v>2806</v>
      </c>
      <c r="M15" s="101"/>
      <c r="N15" s="119"/>
      <c r="O15" s="119" t="s">
        <v>6</v>
      </c>
      <c r="P15" s="119"/>
      <c r="Q15" s="119"/>
      <c r="R15" s="119" t="s">
        <v>6</v>
      </c>
      <c r="S15" s="119"/>
      <c r="T15" s="119" t="s">
        <v>6</v>
      </c>
      <c r="U15" s="119"/>
      <c r="V15" s="119"/>
      <c r="W15" s="119"/>
      <c r="X15" s="119"/>
      <c r="Y15" s="119"/>
      <c r="Z15" s="119"/>
      <c r="AA15" s="119"/>
      <c r="AB15" s="119"/>
      <c r="AC15" s="119"/>
      <c r="AD15" s="119"/>
      <c r="AE15" s="119"/>
      <c r="AF15" s="119"/>
      <c r="AG15" s="119"/>
      <c r="AH15" s="119"/>
      <c r="AI15" s="119"/>
      <c r="AJ15" s="19">
        <f t="shared" si="2"/>
        <v>7</v>
      </c>
      <c r="AK15" s="336">
        <f t="shared" si="3"/>
        <v>0</v>
      </c>
      <c r="AL15" s="336">
        <f t="shared" si="4"/>
        <v>0</v>
      </c>
    </row>
    <row r="16" spans="1:38" s="1" customFormat="1" ht="21" customHeight="1">
      <c r="A16" s="76">
        <v>10</v>
      </c>
      <c r="B16" s="115" t="s">
        <v>205</v>
      </c>
      <c r="C16" s="116" t="s">
        <v>206</v>
      </c>
      <c r="D16" s="117" t="s">
        <v>14</v>
      </c>
      <c r="E16" s="94"/>
      <c r="F16" s="96"/>
      <c r="G16" s="96"/>
      <c r="H16" s="96"/>
      <c r="I16" s="96"/>
      <c r="J16" s="96" t="s">
        <v>6</v>
      </c>
      <c r="K16" s="96"/>
      <c r="L16" s="96"/>
      <c r="M16" s="99" t="s">
        <v>6</v>
      </c>
      <c r="N16" s="96"/>
      <c r="O16" s="96" t="s">
        <v>6</v>
      </c>
      <c r="P16" s="96"/>
      <c r="Q16" s="96"/>
      <c r="R16" s="96"/>
      <c r="S16" s="96"/>
      <c r="T16" s="96" t="s">
        <v>6</v>
      </c>
      <c r="U16" s="96"/>
      <c r="V16" s="96" t="s">
        <v>6</v>
      </c>
      <c r="W16" s="96"/>
      <c r="X16" s="96"/>
      <c r="Y16" s="96"/>
      <c r="Z16" s="96"/>
      <c r="AA16" s="96"/>
      <c r="AB16" s="96"/>
      <c r="AC16" s="96"/>
      <c r="AD16" s="96"/>
      <c r="AE16" s="96"/>
      <c r="AF16" s="96"/>
      <c r="AG16" s="96"/>
      <c r="AH16" s="96"/>
      <c r="AI16" s="96"/>
      <c r="AJ16" s="19">
        <f t="shared" si="2"/>
        <v>5</v>
      </c>
      <c r="AK16" s="336">
        <f t="shared" si="3"/>
        <v>0</v>
      </c>
      <c r="AL16" s="336">
        <f t="shared" si="4"/>
        <v>0</v>
      </c>
    </row>
    <row r="17" spans="1:41" s="1" customFormat="1" ht="21" customHeight="1">
      <c r="A17" s="76">
        <v>11</v>
      </c>
      <c r="B17" s="115" t="s">
        <v>208</v>
      </c>
      <c r="C17" s="116" t="s">
        <v>209</v>
      </c>
      <c r="D17" s="117" t="s">
        <v>92</v>
      </c>
      <c r="E17" s="94"/>
      <c r="F17" s="96"/>
      <c r="G17" s="96"/>
      <c r="H17" s="96"/>
      <c r="I17" s="96"/>
      <c r="J17" s="96"/>
      <c r="K17" s="96"/>
      <c r="L17" s="96" t="s">
        <v>6</v>
      </c>
      <c r="M17" s="99"/>
      <c r="N17" s="96"/>
      <c r="O17" s="96"/>
      <c r="P17" s="96"/>
      <c r="Q17" s="96"/>
      <c r="R17" s="96"/>
      <c r="S17" s="96"/>
      <c r="T17" s="96"/>
      <c r="U17" s="96"/>
      <c r="V17" s="96"/>
      <c r="W17" s="96"/>
      <c r="X17" s="96"/>
      <c r="Y17" s="96"/>
      <c r="Z17" s="96"/>
      <c r="AA17" s="96"/>
      <c r="AB17" s="96"/>
      <c r="AC17" s="96"/>
      <c r="AD17" s="96"/>
      <c r="AE17" s="96"/>
      <c r="AF17" s="96"/>
      <c r="AG17" s="96"/>
      <c r="AH17" s="96"/>
      <c r="AI17" s="96"/>
      <c r="AJ17" s="19">
        <f t="shared" si="2"/>
        <v>1</v>
      </c>
      <c r="AK17" s="336">
        <f t="shared" si="3"/>
        <v>0</v>
      </c>
      <c r="AL17" s="336">
        <f t="shared" si="4"/>
        <v>0</v>
      </c>
    </row>
    <row r="18" spans="1:41" s="1" customFormat="1" ht="21" customHeight="1">
      <c r="A18" s="76">
        <v>12</v>
      </c>
      <c r="B18" s="115" t="s">
        <v>210</v>
      </c>
      <c r="C18" s="116" t="s">
        <v>211</v>
      </c>
      <c r="D18" s="117" t="s">
        <v>212</v>
      </c>
      <c r="E18" s="94"/>
      <c r="F18" s="96"/>
      <c r="G18" s="96"/>
      <c r="H18" s="96"/>
      <c r="I18" s="96"/>
      <c r="J18" s="96"/>
      <c r="K18" s="96"/>
      <c r="L18" s="96" t="s">
        <v>6</v>
      </c>
      <c r="M18" s="99"/>
      <c r="N18" s="96"/>
      <c r="O18" s="96"/>
      <c r="P18" s="96"/>
      <c r="Q18" s="96"/>
      <c r="R18" s="96"/>
      <c r="S18" s="96"/>
      <c r="T18" s="96"/>
      <c r="U18" s="96"/>
      <c r="V18" s="96"/>
      <c r="W18" s="96"/>
      <c r="X18" s="96"/>
      <c r="Y18" s="96"/>
      <c r="Z18" s="96"/>
      <c r="AA18" s="96"/>
      <c r="AB18" s="96"/>
      <c r="AC18" s="96"/>
      <c r="AD18" s="96"/>
      <c r="AE18" s="96"/>
      <c r="AF18" s="96"/>
      <c r="AG18" s="96"/>
      <c r="AH18" s="96"/>
      <c r="AI18" s="96"/>
      <c r="AJ18" s="19">
        <f t="shared" si="2"/>
        <v>1</v>
      </c>
      <c r="AK18" s="336">
        <f t="shared" si="3"/>
        <v>0</v>
      </c>
      <c r="AL18" s="336">
        <f t="shared" si="4"/>
        <v>0</v>
      </c>
    </row>
    <row r="19" spans="1:41" s="1" customFormat="1" ht="21" customHeight="1">
      <c r="A19" s="76">
        <v>13</v>
      </c>
      <c r="B19" s="115" t="s">
        <v>213</v>
      </c>
      <c r="C19" s="116" t="s">
        <v>214</v>
      </c>
      <c r="D19" s="117" t="s">
        <v>62</v>
      </c>
      <c r="E19" s="120"/>
      <c r="F19" s="120" t="s">
        <v>6</v>
      </c>
      <c r="G19" s="120"/>
      <c r="H19" s="120"/>
      <c r="I19" s="120"/>
      <c r="J19" s="120"/>
      <c r="K19" s="120"/>
      <c r="L19" s="120"/>
      <c r="M19" s="107"/>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9">
        <f t="shared" si="2"/>
        <v>1</v>
      </c>
      <c r="AK19" s="336">
        <f t="shared" si="3"/>
        <v>0</v>
      </c>
      <c r="AL19" s="336">
        <f t="shared" si="4"/>
        <v>0</v>
      </c>
    </row>
    <row r="20" spans="1:41" s="1" customFormat="1" ht="21" customHeight="1">
      <c r="A20" s="76">
        <v>14</v>
      </c>
      <c r="B20" s="115" t="s">
        <v>215</v>
      </c>
      <c r="C20" s="116" t="s">
        <v>216</v>
      </c>
      <c r="D20" s="117" t="s">
        <v>108</v>
      </c>
      <c r="E20" s="94"/>
      <c r="F20" s="96" t="s">
        <v>6</v>
      </c>
      <c r="G20" s="96"/>
      <c r="H20" s="96"/>
      <c r="I20" s="96"/>
      <c r="J20" s="96"/>
      <c r="K20" s="96" t="s">
        <v>8</v>
      </c>
      <c r="L20" s="96" t="s">
        <v>6</v>
      </c>
      <c r="M20" s="99"/>
      <c r="N20" s="96"/>
      <c r="O20" s="96"/>
      <c r="P20" s="96"/>
      <c r="Q20" s="96"/>
      <c r="R20" s="96"/>
      <c r="S20" s="96"/>
      <c r="T20" s="96"/>
      <c r="U20" s="96"/>
      <c r="V20" s="96"/>
      <c r="W20" s="96"/>
      <c r="X20" s="96"/>
      <c r="Y20" s="96"/>
      <c r="Z20" s="96"/>
      <c r="AA20" s="96"/>
      <c r="AB20" s="96"/>
      <c r="AC20" s="96"/>
      <c r="AD20" s="96"/>
      <c r="AE20" s="96"/>
      <c r="AF20" s="96"/>
      <c r="AG20" s="96"/>
      <c r="AH20" s="96"/>
      <c r="AI20" s="96"/>
      <c r="AJ20" s="19">
        <f t="shared" si="2"/>
        <v>2</v>
      </c>
      <c r="AK20" s="336">
        <f t="shared" si="3"/>
        <v>0</v>
      </c>
      <c r="AL20" s="336">
        <f t="shared" si="4"/>
        <v>1</v>
      </c>
    </row>
    <row r="21" spans="1:41" s="1" customFormat="1" ht="21" customHeight="1">
      <c r="A21" s="76">
        <v>15</v>
      </c>
      <c r="B21" s="115" t="s">
        <v>217</v>
      </c>
      <c r="C21" s="116" t="s">
        <v>218</v>
      </c>
      <c r="D21" s="117" t="s">
        <v>32</v>
      </c>
      <c r="E21" s="94"/>
      <c r="F21" s="96"/>
      <c r="G21" s="96"/>
      <c r="H21" s="96"/>
      <c r="I21" s="96"/>
      <c r="J21" s="96"/>
      <c r="K21" s="96"/>
      <c r="L21" s="96" t="s">
        <v>6</v>
      </c>
      <c r="M21" s="99"/>
      <c r="N21" s="96"/>
      <c r="O21" s="96"/>
      <c r="P21" s="96"/>
      <c r="Q21" s="96"/>
      <c r="R21" s="96"/>
      <c r="S21" s="96"/>
      <c r="T21" s="96"/>
      <c r="U21" s="96"/>
      <c r="V21" s="96"/>
      <c r="W21" s="96"/>
      <c r="X21" s="96"/>
      <c r="Y21" s="96"/>
      <c r="Z21" s="96"/>
      <c r="AA21" s="96"/>
      <c r="AB21" s="96"/>
      <c r="AC21" s="96"/>
      <c r="AD21" s="96"/>
      <c r="AE21" s="96"/>
      <c r="AF21" s="96"/>
      <c r="AG21" s="96"/>
      <c r="AH21" s="96"/>
      <c r="AI21" s="96"/>
      <c r="AJ21" s="19">
        <f t="shared" si="2"/>
        <v>1</v>
      </c>
      <c r="AK21" s="336">
        <f t="shared" si="3"/>
        <v>0</v>
      </c>
      <c r="AL21" s="336">
        <f t="shared" si="4"/>
        <v>0</v>
      </c>
    </row>
    <row r="22" spans="1:41" s="1" customFormat="1" ht="21" customHeight="1">
      <c r="A22" s="76">
        <v>16</v>
      </c>
      <c r="B22" s="115" t="s">
        <v>219</v>
      </c>
      <c r="C22" s="116" t="s">
        <v>220</v>
      </c>
      <c r="D22" s="117" t="s">
        <v>42</v>
      </c>
      <c r="E22" s="94"/>
      <c r="F22" s="96"/>
      <c r="G22" s="96"/>
      <c r="H22" s="96"/>
      <c r="I22" s="96"/>
      <c r="J22" s="96"/>
      <c r="K22" s="96"/>
      <c r="L22" s="96" t="s">
        <v>6</v>
      </c>
      <c r="M22" s="99"/>
      <c r="N22" s="96"/>
      <c r="O22" s="96"/>
      <c r="P22" s="96"/>
      <c r="Q22" s="96"/>
      <c r="R22" s="96"/>
      <c r="S22" s="96"/>
      <c r="T22" s="96"/>
      <c r="U22" s="96"/>
      <c r="V22" s="96"/>
      <c r="W22" s="96"/>
      <c r="X22" s="96"/>
      <c r="Y22" s="96"/>
      <c r="Z22" s="96"/>
      <c r="AA22" s="96"/>
      <c r="AB22" s="96"/>
      <c r="AC22" s="96"/>
      <c r="AD22" s="96"/>
      <c r="AE22" s="96"/>
      <c r="AF22" s="96"/>
      <c r="AG22" s="96"/>
      <c r="AH22" s="96"/>
      <c r="AI22" s="96"/>
      <c r="AJ22" s="19">
        <f t="shared" si="2"/>
        <v>1</v>
      </c>
      <c r="AK22" s="336">
        <f t="shared" si="3"/>
        <v>0</v>
      </c>
      <c r="AL22" s="336">
        <f t="shared" si="4"/>
        <v>0</v>
      </c>
    </row>
    <row r="23" spans="1:41" s="1" customFormat="1" ht="21" customHeight="1">
      <c r="A23" s="76">
        <v>17</v>
      </c>
      <c r="B23" s="115" t="s">
        <v>221</v>
      </c>
      <c r="C23" s="116" t="s">
        <v>222</v>
      </c>
      <c r="D23" s="117" t="s">
        <v>87</v>
      </c>
      <c r="E23" s="94"/>
      <c r="F23" s="96"/>
      <c r="G23" s="96"/>
      <c r="H23" s="96"/>
      <c r="I23" s="96"/>
      <c r="J23" s="96"/>
      <c r="K23" s="96"/>
      <c r="L23" s="96"/>
      <c r="M23" s="99" t="s">
        <v>7</v>
      </c>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1</v>
      </c>
      <c r="AL23" s="336">
        <f t="shared" si="4"/>
        <v>0</v>
      </c>
    </row>
    <row r="24" spans="1:41" s="1" customFormat="1" ht="21" customHeight="1">
      <c r="A24" s="76">
        <v>18</v>
      </c>
      <c r="B24" s="115" t="s">
        <v>223</v>
      </c>
      <c r="C24" s="116" t="s">
        <v>224</v>
      </c>
      <c r="D24" s="117" t="s">
        <v>78</v>
      </c>
      <c r="E24" s="94"/>
      <c r="F24" s="96"/>
      <c r="G24" s="96"/>
      <c r="H24" s="96"/>
      <c r="I24" s="96"/>
      <c r="J24" s="96"/>
      <c r="K24" s="96"/>
      <c r="L24" s="96"/>
      <c r="M24" s="99"/>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41" s="1" customFormat="1" ht="21" customHeight="1">
      <c r="A25" s="76">
        <v>19</v>
      </c>
      <c r="B25" s="115" t="s">
        <v>225</v>
      </c>
      <c r="C25" s="116" t="s">
        <v>226</v>
      </c>
      <c r="D25" s="117" t="s">
        <v>78</v>
      </c>
      <c r="E25" s="94"/>
      <c r="F25" s="96"/>
      <c r="G25" s="96"/>
      <c r="H25" s="96"/>
      <c r="I25" s="96"/>
      <c r="J25" s="96"/>
      <c r="K25" s="96"/>
      <c r="L25" s="96" t="s">
        <v>6</v>
      </c>
      <c r="M25" s="99"/>
      <c r="N25" s="96"/>
      <c r="O25" s="96"/>
      <c r="P25" s="96"/>
      <c r="Q25" s="96"/>
      <c r="R25" s="96"/>
      <c r="S25" s="96"/>
      <c r="T25" s="96"/>
      <c r="U25" s="96"/>
      <c r="V25" s="96"/>
      <c r="W25" s="96"/>
      <c r="X25" s="96"/>
      <c r="Y25" s="96"/>
      <c r="Z25" s="96"/>
      <c r="AA25" s="96"/>
      <c r="AB25" s="96"/>
      <c r="AC25" s="96"/>
      <c r="AD25" s="96"/>
      <c r="AE25" s="96"/>
      <c r="AF25" s="96"/>
      <c r="AG25" s="96"/>
      <c r="AH25" s="96"/>
      <c r="AI25" s="96"/>
      <c r="AJ25" s="19">
        <f t="shared" si="2"/>
        <v>1</v>
      </c>
      <c r="AK25" s="336">
        <f t="shared" si="3"/>
        <v>0</v>
      </c>
      <c r="AL25" s="336">
        <f t="shared" si="4"/>
        <v>0</v>
      </c>
    </row>
    <row r="26" spans="1:41" s="1" customFormat="1" ht="21" customHeight="1">
      <c r="A26" s="76">
        <v>20</v>
      </c>
      <c r="B26" s="115" t="s">
        <v>227</v>
      </c>
      <c r="C26" s="116" t="s">
        <v>228</v>
      </c>
      <c r="D26" s="117" t="s">
        <v>229</v>
      </c>
      <c r="E26" s="94"/>
      <c r="F26" s="96" t="s">
        <v>7</v>
      </c>
      <c r="G26" s="96"/>
      <c r="H26" s="96"/>
      <c r="I26" s="96"/>
      <c r="J26" s="96"/>
      <c r="K26" s="96"/>
      <c r="L26" s="96"/>
      <c r="M26" s="99"/>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1</v>
      </c>
      <c r="AL26" s="336">
        <f t="shared" si="4"/>
        <v>0</v>
      </c>
    </row>
    <row r="27" spans="1:41" s="1" customFormat="1" ht="21" customHeight="1">
      <c r="A27" s="76">
        <v>21</v>
      </c>
      <c r="B27" s="115" t="s">
        <v>230</v>
      </c>
      <c r="C27" s="116" t="s">
        <v>231</v>
      </c>
      <c r="D27" s="117" t="s">
        <v>109</v>
      </c>
      <c r="E27" s="94"/>
      <c r="F27" s="96"/>
      <c r="G27" s="96"/>
      <c r="H27" s="96"/>
      <c r="I27" s="96"/>
      <c r="J27" s="96"/>
      <c r="K27" s="96"/>
      <c r="L27" s="96"/>
      <c r="M27" s="99"/>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row>
    <row r="28" spans="1:41" s="1" customFormat="1" ht="21" customHeight="1">
      <c r="A28" s="76">
        <v>22</v>
      </c>
      <c r="B28" s="115" t="s">
        <v>232</v>
      </c>
      <c r="C28" s="116" t="s">
        <v>233</v>
      </c>
      <c r="D28" s="117" t="s">
        <v>234</v>
      </c>
      <c r="E28" s="94"/>
      <c r="F28" s="96"/>
      <c r="G28" s="96"/>
      <c r="H28" s="96"/>
      <c r="I28" s="96"/>
      <c r="J28" s="96"/>
      <c r="K28" s="96"/>
      <c r="L28" s="96"/>
      <c r="M28" s="99"/>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41" s="1" customFormat="1" ht="21" customHeight="1">
      <c r="A29" s="76">
        <v>23</v>
      </c>
      <c r="B29" s="115" t="s">
        <v>235</v>
      </c>
      <c r="C29" s="116" t="s">
        <v>236</v>
      </c>
      <c r="D29" s="117" t="s">
        <v>84</v>
      </c>
      <c r="E29" s="94"/>
      <c r="F29" s="96"/>
      <c r="G29" s="96"/>
      <c r="H29" s="96"/>
      <c r="I29" s="96"/>
      <c r="J29" s="96"/>
      <c r="K29" s="96"/>
      <c r="L29" s="96" t="s">
        <v>6</v>
      </c>
      <c r="M29" s="99"/>
      <c r="N29" s="96"/>
      <c r="O29" s="96"/>
      <c r="P29" s="96"/>
      <c r="Q29" s="96"/>
      <c r="R29" s="96"/>
      <c r="S29" s="96"/>
      <c r="T29" s="96"/>
      <c r="U29" s="96"/>
      <c r="V29" s="96"/>
      <c r="W29" s="96"/>
      <c r="X29" s="96"/>
      <c r="Y29" s="96"/>
      <c r="Z29" s="96"/>
      <c r="AA29" s="96"/>
      <c r="AB29" s="96"/>
      <c r="AC29" s="96"/>
      <c r="AD29" s="96"/>
      <c r="AE29" s="96"/>
      <c r="AF29" s="96"/>
      <c r="AG29" s="96"/>
      <c r="AH29" s="96"/>
      <c r="AI29" s="96"/>
      <c r="AJ29" s="19">
        <f t="shared" si="2"/>
        <v>1</v>
      </c>
      <c r="AK29" s="336">
        <f t="shared" si="3"/>
        <v>0</v>
      </c>
      <c r="AL29" s="336">
        <f t="shared" si="4"/>
        <v>0</v>
      </c>
    </row>
    <row r="30" spans="1:41" s="1" customFormat="1" ht="21" customHeight="1">
      <c r="A30" s="76">
        <v>24</v>
      </c>
      <c r="B30" s="115" t="s">
        <v>237</v>
      </c>
      <c r="C30" s="116" t="s">
        <v>238</v>
      </c>
      <c r="D30" s="117" t="s">
        <v>81</v>
      </c>
      <c r="E30" s="94"/>
      <c r="F30" s="96"/>
      <c r="G30" s="96"/>
      <c r="H30" s="96"/>
      <c r="I30" s="96"/>
      <c r="J30" s="96"/>
      <c r="K30" s="96"/>
      <c r="L30" s="96" t="s">
        <v>6</v>
      </c>
      <c r="M30" s="99"/>
      <c r="N30" s="96"/>
      <c r="O30" s="96" t="s">
        <v>6</v>
      </c>
      <c r="P30" s="96"/>
      <c r="Q30" s="96"/>
      <c r="R30" s="96"/>
      <c r="S30" s="96"/>
      <c r="T30" s="96"/>
      <c r="U30" s="96"/>
      <c r="V30" s="96"/>
      <c r="W30" s="96"/>
      <c r="X30" s="96"/>
      <c r="Y30" s="96"/>
      <c r="Z30" s="96"/>
      <c r="AA30" s="96"/>
      <c r="AB30" s="96"/>
      <c r="AC30" s="96"/>
      <c r="AD30" s="96"/>
      <c r="AE30" s="96"/>
      <c r="AF30" s="96"/>
      <c r="AG30" s="96"/>
      <c r="AH30" s="96"/>
      <c r="AI30" s="96"/>
      <c r="AJ30" s="19">
        <f t="shared" si="2"/>
        <v>2</v>
      </c>
      <c r="AK30" s="336">
        <f t="shared" si="3"/>
        <v>0</v>
      </c>
      <c r="AL30" s="336">
        <f t="shared" si="4"/>
        <v>0</v>
      </c>
    </row>
    <row r="31" spans="1:41" s="1" customFormat="1" ht="21" customHeight="1">
      <c r="A31" s="76">
        <v>25</v>
      </c>
      <c r="B31" s="115" t="s">
        <v>239</v>
      </c>
      <c r="C31" s="116" t="s">
        <v>240</v>
      </c>
      <c r="D31" s="117" t="s">
        <v>241</v>
      </c>
      <c r="E31" s="94"/>
      <c r="F31" s="96"/>
      <c r="G31" s="96"/>
      <c r="H31" s="96"/>
      <c r="I31" s="96"/>
      <c r="J31" s="96"/>
      <c r="K31" s="96"/>
      <c r="L31" s="96"/>
      <c r="M31" s="99"/>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row>
    <row r="32" spans="1:41" s="1" customFormat="1" ht="21" customHeight="1">
      <c r="A32" s="451" t="s">
        <v>10</v>
      </c>
      <c r="B32" s="451"/>
      <c r="C32" s="451"/>
      <c r="D32" s="451"/>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114">
        <f>SUM(AJ7:AJ31)</f>
        <v>36</v>
      </c>
      <c r="AK32" s="114">
        <f>SUM(AK7:AK31)</f>
        <v>3</v>
      </c>
      <c r="AL32" s="114">
        <f>SUM(AL7:AL31)</f>
        <v>1</v>
      </c>
      <c r="AM32" s="16"/>
      <c r="AN32"/>
      <c r="AO32"/>
    </row>
    <row r="33" spans="1:40" s="25" customFormat="1" ht="21" customHeight="1">
      <c r="A33" s="429" t="s">
        <v>2804</v>
      </c>
      <c r="B33" s="430"/>
      <c r="C33" s="430"/>
      <c r="D33" s="430"/>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1"/>
      <c r="AM33" s="338"/>
      <c r="AN33" s="338"/>
    </row>
    <row r="34" spans="1:40" ht="15.75" customHeight="1">
      <c r="C34" s="43"/>
      <c r="D34" s="16"/>
      <c r="E34" s="16"/>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1:40" ht="15.75" customHeight="1">
      <c r="C35" s="43"/>
      <c r="D35" s="16"/>
      <c r="E35" s="16"/>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40" ht="15.75" customHeight="1">
      <c r="C36" s="425"/>
      <c r="D36" s="425"/>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0" ht="15.75" customHeight="1">
      <c r="C37" s="425"/>
      <c r="D37" s="425"/>
      <c r="E37" s="425"/>
      <c r="F37" s="425"/>
      <c r="G37" s="425"/>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0" ht="15.75" customHeight="1">
      <c r="C38" s="425"/>
      <c r="D38" s="425"/>
      <c r="E38" s="425"/>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0" ht="15.75" customHeight="1">
      <c r="C39" s="425"/>
      <c r="D39" s="425"/>
      <c r="E39" s="16"/>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6:D36"/>
    <mergeCell ref="A32:AI32"/>
    <mergeCell ref="C38:E38"/>
    <mergeCell ref="C39:D39"/>
    <mergeCell ref="C37:G37"/>
    <mergeCell ref="A33:AL33"/>
  </mergeCells>
  <conditionalFormatting sqref="E6:AI31">
    <cfRule type="expression" dxfId="148"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EB244D09-F3C0-4AC6-AB5D-0751635CE60F}">
            <xm:f>IF('TQW20'!E$6="CN",1,0)</xm:f>
            <x14:dxf>
              <fill>
                <patternFill>
                  <bgColor theme="8" tint="0.59996337778862885"/>
                </patternFill>
              </fill>
            </x14:dxf>
          </x14:cfRule>
          <xm:sqref>E6:AI6</xm:sqref>
        </x14:conditionalFormatting>
        <x14:conditionalFormatting xmlns:xm="http://schemas.microsoft.com/office/excel/2006/main">
          <x14:cfRule type="expression" priority="2" id="{D688FBCE-4220-4F01-B6DE-5BE257F9F961}">
            <xm:f>IF('TQW20'!E$6="CN",1,0)</xm:f>
            <x14:dxf>
              <fill>
                <patternFill>
                  <bgColor theme="8" tint="0.79998168889431442"/>
                </patternFill>
              </fill>
            </x14:dxf>
          </x14:cfRule>
          <xm:sqref>E6:AI6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38"/>
  <sheetViews>
    <sheetView topLeftCell="A16" zoomScaleNormal="100" workbookViewId="0">
      <selection activeCell="V24" sqref="V24"/>
    </sheetView>
  </sheetViews>
  <sheetFormatPr defaultRowHeight="15.75"/>
  <cols>
    <col min="1" max="1" width="7.1640625" customWidth="1"/>
    <col min="2" max="2" width="16.33203125" style="121" customWidth="1"/>
    <col min="3" max="3" width="23.6640625" customWidth="1"/>
    <col min="4" max="4" width="10.33203125" customWidth="1"/>
    <col min="5" max="35" width="4" customWidth="1"/>
    <col min="36" max="38" width="7" customWidth="1"/>
  </cols>
  <sheetData>
    <row r="1" spans="1:38" s="24" customFormat="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s="24" customFormat="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s="24" customFormat="1" ht="31.5" customHeight="1">
      <c r="A3" s="443" t="s">
        <v>906</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122" t="s">
        <v>242</v>
      </c>
      <c r="C7" s="123" t="s">
        <v>110</v>
      </c>
      <c r="D7" s="124" t="s">
        <v>36</v>
      </c>
      <c r="E7" s="112"/>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122" t="s">
        <v>243</v>
      </c>
      <c r="C8" s="123" t="s">
        <v>244</v>
      </c>
      <c r="D8" s="124" t="s">
        <v>61</v>
      </c>
      <c r="E8" s="112"/>
      <c r="F8" s="99" t="s">
        <v>6</v>
      </c>
      <c r="G8" s="99"/>
      <c r="H8" s="99"/>
      <c r="I8" s="99"/>
      <c r="J8" s="99" t="s">
        <v>6</v>
      </c>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3" si="2">COUNTIF(E8:AI8,"K")+2*COUNTIF(E8:AI8,"2K")+COUNTIF(E8:AI8,"TK")+COUNTIF(E8:AI8,"KT")+COUNTIF(E8:AI8,"PK")+COUNTIF(E8:AI8,"KP")+2*COUNTIF(E8:AI8,"K2")</f>
        <v>2</v>
      </c>
      <c r="AK8" s="336">
        <f t="shared" ref="AK8:AK33" si="3">COUNTIF(F8:AJ8,"P")+2*COUNTIF(F8:AJ8,"2P")+COUNTIF(F8:AJ8,"TP")+COUNTIF(F8:AJ8,"PT")+COUNTIF(F8:AJ8,"PK")+COUNTIF(F8:AJ8,"KP")+2*COUNTIF(F8:AJ8,"P2")</f>
        <v>0</v>
      </c>
      <c r="AL8" s="336">
        <f t="shared" ref="AL8:AL33" si="4">COUNTIF(E8:AI8,"T")+2*COUNTIF(E8:AI8,"2T")+2*COUNTIF(E8:AI8,"T2")+COUNTIF(E8:AI8,"PT")+COUNTIF(E8:AI8,"TP")</f>
        <v>0</v>
      </c>
    </row>
    <row r="9" spans="1:38" s="1" customFormat="1" ht="21" customHeight="1">
      <c r="A9" s="5">
        <v>3</v>
      </c>
      <c r="B9" s="122" t="s">
        <v>245</v>
      </c>
      <c r="C9" s="123" t="s">
        <v>246</v>
      </c>
      <c r="D9" s="124" t="s">
        <v>247</v>
      </c>
      <c r="E9" s="112"/>
      <c r="F9" s="99" t="s">
        <v>6</v>
      </c>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1</v>
      </c>
      <c r="AK9" s="336">
        <f t="shared" si="3"/>
        <v>0</v>
      </c>
      <c r="AL9" s="336">
        <f t="shared" si="4"/>
        <v>0</v>
      </c>
    </row>
    <row r="10" spans="1:38" s="1" customFormat="1" ht="21" customHeight="1">
      <c r="A10" s="5">
        <v>4</v>
      </c>
      <c r="B10" s="122" t="s">
        <v>248</v>
      </c>
      <c r="C10" s="123" t="s">
        <v>249</v>
      </c>
      <c r="D10" s="124" t="s">
        <v>250</v>
      </c>
      <c r="E10" s="112"/>
      <c r="F10" s="99"/>
      <c r="G10" s="99"/>
      <c r="H10" s="99"/>
      <c r="I10" s="99" t="s">
        <v>6</v>
      </c>
      <c r="J10" s="99"/>
      <c r="K10" s="99"/>
      <c r="L10" s="99"/>
      <c r="M10" s="99"/>
      <c r="N10" s="99"/>
      <c r="O10" s="99"/>
      <c r="P10" s="99" t="s">
        <v>6</v>
      </c>
      <c r="Q10" s="99"/>
      <c r="R10" s="99" t="s">
        <v>6</v>
      </c>
      <c r="S10" s="99"/>
      <c r="T10" s="99"/>
      <c r="U10" s="99"/>
      <c r="V10" s="99"/>
      <c r="W10" s="99"/>
      <c r="X10" s="99"/>
      <c r="Y10" s="99"/>
      <c r="Z10" s="99"/>
      <c r="AA10" s="99"/>
      <c r="AB10" s="99"/>
      <c r="AC10" s="99"/>
      <c r="AD10" s="99"/>
      <c r="AE10" s="99"/>
      <c r="AF10" s="99"/>
      <c r="AG10" s="99"/>
      <c r="AH10" s="99"/>
      <c r="AI10" s="99"/>
      <c r="AJ10" s="19">
        <f t="shared" si="2"/>
        <v>3</v>
      </c>
      <c r="AK10" s="336">
        <f t="shared" si="3"/>
        <v>0</v>
      </c>
      <c r="AL10" s="336">
        <f t="shared" si="4"/>
        <v>0</v>
      </c>
    </row>
    <row r="11" spans="1:38" s="1" customFormat="1" ht="21" customHeight="1">
      <c r="A11" s="5">
        <v>5</v>
      </c>
      <c r="B11" s="125">
        <v>1910110117</v>
      </c>
      <c r="C11" s="123" t="s">
        <v>483</v>
      </c>
      <c r="D11" s="124" t="s">
        <v>83</v>
      </c>
      <c r="E11" s="112"/>
      <c r="F11" s="99" t="s">
        <v>6</v>
      </c>
      <c r="G11" s="99"/>
      <c r="H11" s="99"/>
      <c r="I11" s="99"/>
      <c r="J11" s="99" t="s">
        <v>6</v>
      </c>
      <c r="K11" s="99"/>
      <c r="L11" s="99"/>
      <c r="M11" s="99"/>
      <c r="N11" s="99"/>
      <c r="O11" s="99" t="s">
        <v>8</v>
      </c>
      <c r="P11" s="99"/>
      <c r="Q11" s="99"/>
      <c r="R11" s="99" t="s">
        <v>8</v>
      </c>
      <c r="S11" s="99"/>
      <c r="T11" s="99"/>
      <c r="U11" s="99"/>
      <c r="V11" s="99"/>
      <c r="W11" s="99"/>
      <c r="X11" s="99"/>
      <c r="Y11" s="99"/>
      <c r="Z11" s="99"/>
      <c r="AA11" s="99"/>
      <c r="AB11" s="99"/>
      <c r="AC11" s="99"/>
      <c r="AD11" s="99"/>
      <c r="AE11" s="99"/>
      <c r="AF11" s="99"/>
      <c r="AG11" s="99"/>
      <c r="AH11" s="99"/>
      <c r="AI11" s="99"/>
      <c r="AJ11" s="19">
        <f t="shared" si="2"/>
        <v>2</v>
      </c>
      <c r="AK11" s="336">
        <f t="shared" si="3"/>
        <v>0</v>
      </c>
      <c r="AL11" s="336">
        <f t="shared" si="4"/>
        <v>2</v>
      </c>
    </row>
    <row r="12" spans="1:38" s="1" customFormat="1" ht="21" customHeight="1">
      <c r="A12" s="5">
        <v>6</v>
      </c>
      <c r="B12" s="122" t="s">
        <v>252</v>
      </c>
      <c r="C12" s="123" t="s">
        <v>253</v>
      </c>
      <c r="D12" s="124" t="s">
        <v>40</v>
      </c>
      <c r="E12" s="112"/>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row>
    <row r="13" spans="1:38" s="1" customFormat="1" ht="21" customHeight="1">
      <c r="A13" s="5">
        <v>7</v>
      </c>
      <c r="B13" s="122" t="s">
        <v>254</v>
      </c>
      <c r="C13" s="123" t="s">
        <v>255</v>
      </c>
      <c r="D13" s="124" t="s">
        <v>48</v>
      </c>
      <c r="E13" s="112"/>
      <c r="F13" s="99" t="s">
        <v>8</v>
      </c>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1</v>
      </c>
    </row>
    <row r="14" spans="1:38" s="1" customFormat="1" ht="21" customHeight="1">
      <c r="A14" s="5">
        <v>8</v>
      </c>
      <c r="B14" s="122" t="s">
        <v>256</v>
      </c>
      <c r="C14" s="123" t="s">
        <v>131</v>
      </c>
      <c r="D14" s="124" t="s">
        <v>49</v>
      </c>
      <c r="E14" s="113"/>
      <c r="F14" s="101"/>
      <c r="G14" s="101"/>
      <c r="H14" s="101"/>
      <c r="I14" s="99"/>
      <c r="J14" s="101"/>
      <c r="K14" s="101"/>
      <c r="L14" s="101"/>
      <c r="M14" s="101"/>
      <c r="N14" s="101"/>
      <c r="O14" s="99"/>
      <c r="P14" s="101"/>
      <c r="Q14" s="101"/>
      <c r="R14" s="101"/>
      <c r="S14" s="101"/>
      <c r="T14" s="101"/>
      <c r="U14" s="101"/>
      <c r="V14" s="101"/>
      <c r="W14" s="101"/>
      <c r="X14" s="101"/>
      <c r="Y14" s="101"/>
      <c r="Z14" s="101"/>
      <c r="AA14" s="101"/>
      <c r="AB14" s="99"/>
      <c r="AC14" s="101"/>
      <c r="AD14" s="101"/>
      <c r="AE14" s="101"/>
      <c r="AF14" s="101"/>
      <c r="AG14" s="101"/>
      <c r="AH14" s="101"/>
      <c r="AI14" s="101"/>
      <c r="AJ14" s="19">
        <f t="shared" si="2"/>
        <v>0</v>
      </c>
      <c r="AK14" s="336">
        <f t="shared" si="3"/>
        <v>0</v>
      </c>
      <c r="AL14" s="336">
        <f t="shared" si="4"/>
        <v>0</v>
      </c>
    </row>
    <row r="15" spans="1:38" s="1" customFormat="1" ht="21" customHeight="1">
      <c r="A15" s="5">
        <v>9</v>
      </c>
      <c r="B15" s="122" t="s">
        <v>257</v>
      </c>
      <c r="C15" s="123" t="s">
        <v>128</v>
      </c>
      <c r="D15" s="124" t="s">
        <v>50</v>
      </c>
      <c r="E15" s="113"/>
      <c r="F15" s="101" t="s">
        <v>8</v>
      </c>
      <c r="G15" s="101"/>
      <c r="H15" s="101"/>
      <c r="I15" s="99"/>
      <c r="J15" s="101"/>
      <c r="K15" s="101"/>
      <c r="L15" s="101"/>
      <c r="M15" s="101"/>
      <c r="N15" s="101"/>
      <c r="O15" s="99"/>
      <c r="P15" s="101"/>
      <c r="Q15" s="101"/>
      <c r="R15" s="101"/>
      <c r="S15" s="101"/>
      <c r="T15" s="101"/>
      <c r="U15" s="101"/>
      <c r="V15" s="101"/>
      <c r="W15" s="101"/>
      <c r="X15" s="101"/>
      <c r="Y15" s="101"/>
      <c r="Z15" s="101"/>
      <c r="AA15" s="101"/>
      <c r="AB15" s="99"/>
      <c r="AC15" s="101"/>
      <c r="AD15" s="101"/>
      <c r="AE15" s="101"/>
      <c r="AF15" s="101"/>
      <c r="AG15" s="101"/>
      <c r="AH15" s="101"/>
      <c r="AI15" s="101"/>
      <c r="AJ15" s="19">
        <f t="shared" si="2"/>
        <v>0</v>
      </c>
      <c r="AK15" s="336">
        <f t="shared" si="3"/>
        <v>0</v>
      </c>
      <c r="AL15" s="336">
        <f t="shared" si="4"/>
        <v>1</v>
      </c>
    </row>
    <row r="16" spans="1:38" s="1" customFormat="1" ht="21" customHeight="1">
      <c r="A16" s="5">
        <v>10</v>
      </c>
      <c r="B16" s="122" t="s">
        <v>258</v>
      </c>
      <c r="C16" s="123" t="s">
        <v>111</v>
      </c>
      <c r="D16" s="124" t="s">
        <v>50</v>
      </c>
      <c r="E16" s="112"/>
      <c r="F16" s="99" t="s">
        <v>6</v>
      </c>
      <c r="G16" s="99"/>
      <c r="H16" s="99" t="s">
        <v>8</v>
      </c>
      <c r="I16" s="99"/>
      <c r="J16" s="99" t="s">
        <v>6</v>
      </c>
      <c r="K16" s="99"/>
      <c r="L16" s="99"/>
      <c r="M16" s="99"/>
      <c r="N16" s="99"/>
      <c r="O16" s="99"/>
      <c r="P16" s="99"/>
      <c r="Q16" s="99"/>
      <c r="R16" s="99" t="s">
        <v>2870</v>
      </c>
      <c r="S16" s="99"/>
      <c r="T16" s="99"/>
      <c r="U16" s="99"/>
      <c r="V16" s="99"/>
      <c r="W16" s="99"/>
      <c r="X16" s="99"/>
      <c r="Y16" s="99"/>
      <c r="Z16" s="99"/>
      <c r="AA16" s="99"/>
      <c r="AB16" s="99"/>
      <c r="AC16" s="99"/>
      <c r="AD16" s="99"/>
      <c r="AE16" s="99"/>
      <c r="AF16" s="99"/>
      <c r="AG16" s="99"/>
      <c r="AH16" s="99"/>
      <c r="AI16" s="99"/>
      <c r="AJ16" s="19">
        <f t="shared" si="2"/>
        <v>2</v>
      </c>
      <c r="AK16" s="336">
        <f t="shared" si="3"/>
        <v>0</v>
      </c>
      <c r="AL16" s="336">
        <f t="shared" si="4"/>
        <v>3</v>
      </c>
    </row>
    <row r="17" spans="1:38" s="1" customFormat="1" ht="21" customHeight="1">
      <c r="A17" s="5">
        <v>11</v>
      </c>
      <c r="B17" s="122" t="s">
        <v>259</v>
      </c>
      <c r="C17" s="123" t="s">
        <v>260</v>
      </c>
      <c r="D17" s="124" t="s">
        <v>75</v>
      </c>
      <c r="E17" s="112"/>
      <c r="F17" s="99" t="s">
        <v>6</v>
      </c>
      <c r="G17" s="99"/>
      <c r="H17" s="99"/>
      <c r="I17" s="99" t="s">
        <v>8</v>
      </c>
      <c r="J17" s="99" t="s">
        <v>8</v>
      </c>
      <c r="K17" s="99"/>
      <c r="L17" s="99" t="s">
        <v>6</v>
      </c>
      <c r="M17" s="99" t="s">
        <v>8</v>
      </c>
      <c r="N17" s="99"/>
      <c r="O17" s="99" t="s">
        <v>8</v>
      </c>
      <c r="P17" s="99" t="s">
        <v>8</v>
      </c>
      <c r="Q17" s="99"/>
      <c r="R17" s="99" t="s">
        <v>8</v>
      </c>
      <c r="S17" s="99"/>
      <c r="T17" s="99"/>
      <c r="U17" s="99"/>
      <c r="V17" s="99"/>
      <c r="W17" s="99"/>
      <c r="X17" s="99"/>
      <c r="Y17" s="99"/>
      <c r="Z17" s="99"/>
      <c r="AA17" s="99"/>
      <c r="AB17" s="99"/>
      <c r="AC17" s="99"/>
      <c r="AD17" s="99"/>
      <c r="AE17" s="99"/>
      <c r="AF17" s="99"/>
      <c r="AG17" s="99"/>
      <c r="AH17" s="99"/>
      <c r="AI17" s="99"/>
      <c r="AJ17" s="19">
        <f t="shared" si="2"/>
        <v>2</v>
      </c>
      <c r="AK17" s="336">
        <f t="shared" si="3"/>
        <v>0</v>
      </c>
      <c r="AL17" s="336">
        <f t="shared" si="4"/>
        <v>6</v>
      </c>
    </row>
    <row r="18" spans="1:38" s="1" customFormat="1" ht="21" customHeight="1">
      <c r="A18" s="5">
        <v>12</v>
      </c>
      <c r="B18" s="122" t="s">
        <v>261</v>
      </c>
      <c r="C18" s="123" t="s">
        <v>211</v>
      </c>
      <c r="D18" s="124" t="s">
        <v>92</v>
      </c>
      <c r="E18" s="112"/>
      <c r="F18" s="99"/>
      <c r="G18" s="99"/>
      <c r="H18" s="99"/>
      <c r="I18" s="99"/>
      <c r="J18" s="99" t="s">
        <v>8</v>
      </c>
      <c r="K18" s="99"/>
      <c r="L18" s="99"/>
      <c r="M18" s="99" t="s">
        <v>8</v>
      </c>
      <c r="N18" s="99"/>
      <c r="O18" s="99"/>
      <c r="P18" s="99"/>
      <c r="Q18" s="99"/>
      <c r="R18" s="99" t="s">
        <v>8</v>
      </c>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3</v>
      </c>
    </row>
    <row r="19" spans="1:38" s="1" customFormat="1" ht="21" customHeight="1">
      <c r="A19" s="5">
        <v>13</v>
      </c>
      <c r="B19" s="122" t="s">
        <v>262</v>
      </c>
      <c r="C19" s="123" t="s">
        <v>263</v>
      </c>
      <c r="D19" s="124" t="s">
        <v>94</v>
      </c>
      <c r="E19" s="112"/>
      <c r="F19" s="112"/>
      <c r="G19" s="112"/>
      <c r="H19" s="112"/>
      <c r="I19" s="99"/>
      <c r="J19" s="112"/>
      <c r="K19" s="112"/>
      <c r="L19" s="112"/>
      <c r="M19" s="112"/>
      <c r="N19" s="112"/>
      <c r="O19" s="99"/>
      <c r="P19" s="112"/>
      <c r="Q19" s="112"/>
      <c r="R19" s="112"/>
      <c r="S19" s="112"/>
      <c r="T19" s="112"/>
      <c r="U19" s="112"/>
      <c r="V19" s="112"/>
      <c r="W19" s="112"/>
      <c r="X19" s="112"/>
      <c r="Y19" s="112"/>
      <c r="Z19" s="112"/>
      <c r="AA19" s="112"/>
      <c r="AB19" s="99"/>
      <c r="AC19" s="112"/>
      <c r="AD19" s="112"/>
      <c r="AE19" s="112"/>
      <c r="AF19" s="112"/>
      <c r="AG19" s="112"/>
      <c r="AH19" s="112"/>
      <c r="AI19" s="112"/>
      <c r="AJ19" s="19">
        <f t="shared" si="2"/>
        <v>0</v>
      </c>
      <c r="AK19" s="336">
        <f t="shared" si="3"/>
        <v>0</v>
      </c>
      <c r="AL19" s="336">
        <f t="shared" si="4"/>
        <v>0</v>
      </c>
    </row>
    <row r="20" spans="1:38" s="1" customFormat="1" ht="21" customHeight="1">
      <c r="A20" s="5">
        <v>14</v>
      </c>
      <c r="B20" s="122" t="s">
        <v>264</v>
      </c>
      <c r="C20" s="123" t="s">
        <v>265</v>
      </c>
      <c r="D20" s="124" t="s">
        <v>122</v>
      </c>
      <c r="E20" s="112"/>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0</v>
      </c>
    </row>
    <row r="21" spans="1:38" s="1" customFormat="1" ht="21" customHeight="1">
      <c r="A21" s="5">
        <v>15</v>
      </c>
      <c r="B21" s="122" t="s">
        <v>266</v>
      </c>
      <c r="C21" s="123" t="s">
        <v>267</v>
      </c>
      <c r="D21" s="124" t="s">
        <v>86</v>
      </c>
      <c r="E21" s="112"/>
      <c r="F21" s="99"/>
      <c r="G21" s="99"/>
      <c r="H21" s="99" t="s">
        <v>8</v>
      </c>
      <c r="I21" s="99"/>
      <c r="J21" s="99" t="s">
        <v>8</v>
      </c>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2</v>
      </c>
    </row>
    <row r="22" spans="1:38" s="1" customFormat="1" ht="21" customHeight="1">
      <c r="A22" s="5">
        <v>16</v>
      </c>
      <c r="B22" s="122" t="s">
        <v>268</v>
      </c>
      <c r="C22" s="123" t="s">
        <v>102</v>
      </c>
      <c r="D22" s="124" t="s">
        <v>269</v>
      </c>
      <c r="E22" s="112"/>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38" s="1" customFormat="1" ht="21" customHeight="1">
      <c r="A23" s="5">
        <v>17</v>
      </c>
      <c r="B23" s="122" t="s">
        <v>270</v>
      </c>
      <c r="C23" s="123" t="s">
        <v>271</v>
      </c>
      <c r="D23" s="124" t="s">
        <v>28</v>
      </c>
      <c r="E23" s="112"/>
      <c r="F23" s="99"/>
      <c r="G23" s="99"/>
      <c r="H23" s="99"/>
      <c r="I23" s="99"/>
      <c r="J23" s="99"/>
      <c r="K23" s="99"/>
      <c r="L23" s="99"/>
      <c r="M23" s="99"/>
      <c r="N23" s="99"/>
      <c r="O23" s="99"/>
      <c r="P23" s="99"/>
      <c r="Q23" s="99"/>
      <c r="R23" s="99" t="s">
        <v>6</v>
      </c>
      <c r="S23" s="99"/>
      <c r="T23" s="99"/>
      <c r="U23" s="99"/>
      <c r="V23" s="99"/>
      <c r="W23" s="99"/>
      <c r="X23" s="99"/>
      <c r="Y23" s="99"/>
      <c r="Z23" s="99"/>
      <c r="AA23" s="99"/>
      <c r="AB23" s="99"/>
      <c r="AC23" s="99"/>
      <c r="AD23" s="99"/>
      <c r="AE23" s="99"/>
      <c r="AF23" s="99"/>
      <c r="AG23" s="99"/>
      <c r="AH23" s="99"/>
      <c r="AI23" s="99"/>
      <c r="AJ23" s="19">
        <f t="shared" si="2"/>
        <v>1</v>
      </c>
      <c r="AK23" s="336">
        <f t="shared" si="3"/>
        <v>0</v>
      </c>
      <c r="AL23" s="336">
        <f t="shared" si="4"/>
        <v>0</v>
      </c>
    </row>
    <row r="24" spans="1:38" s="1" customFormat="1" ht="21" customHeight="1">
      <c r="A24" s="5">
        <v>18</v>
      </c>
      <c r="B24" s="122" t="s">
        <v>272</v>
      </c>
      <c r="C24" s="123" t="s">
        <v>273</v>
      </c>
      <c r="D24" s="124" t="s">
        <v>274</v>
      </c>
      <c r="E24" s="112"/>
      <c r="F24" s="99" t="s">
        <v>6</v>
      </c>
      <c r="G24" s="99"/>
      <c r="H24" s="99" t="s">
        <v>6</v>
      </c>
      <c r="I24" s="99" t="s">
        <v>6</v>
      </c>
      <c r="J24" s="99" t="s">
        <v>6</v>
      </c>
      <c r="K24" s="99" t="s">
        <v>6</v>
      </c>
      <c r="L24" s="99" t="s">
        <v>6</v>
      </c>
      <c r="M24" s="99" t="s">
        <v>6</v>
      </c>
      <c r="N24" s="99"/>
      <c r="O24" s="99" t="s">
        <v>6</v>
      </c>
      <c r="P24" s="99" t="s">
        <v>6</v>
      </c>
      <c r="Q24" s="99"/>
      <c r="R24" s="99" t="s">
        <v>2806</v>
      </c>
      <c r="S24" s="99" t="s">
        <v>6</v>
      </c>
      <c r="T24" s="99"/>
      <c r="U24" s="99"/>
      <c r="V24" s="99" t="s">
        <v>6</v>
      </c>
      <c r="W24" s="99"/>
      <c r="X24" s="99"/>
      <c r="Y24" s="99"/>
      <c r="Z24" s="99"/>
      <c r="AA24" s="99"/>
      <c r="AB24" s="99"/>
      <c r="AC24" s="99"/>
      <c r="AD24" s="99"/>
      <c r="AE24" s="99"/>
      <c r="AF24" s="99"/>
      <c r="AG24" s="99"/>
      <c r="AH24" s="99"/>
      <c r="AI24" s="99"/>
      <c r="AJ24" s="19">
        <f t="shared" si="2"/>
        <v>13</v>
      </c>
      <c r="AK24" s="336">
        <f t="shared" si="3"/>
        <v>0</v>
      </c>
      <c r="AL24" s="336">
        <f t="shared" si="4"/>
        <v>0</v>
      </c>
    </row>
    <row r="25" spans="1:38" s="1" customFormat="1" ht="21" customHeight="1">
      <c r="A25" s="5">
        <v>19</v>
      </c>
      <c r="B25" s="122" t="s">
        <v>275</v>
      </c>
      <c r="C25" s="123" t="s">
        <v>276</v>
      </c>
      <c r="D25" s="124" t="s">
        <v>78</v>
      </c>
      <c r="E25" s="112"/>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38" s="1" customFormat="1" ht="21" customHeight="1">
      <c r="A26" s="5">
        <v>20</v>
      </c>
      <c r="B26" s="122" t="s">
        <v>277</v>
      </c>
      <c r="C26" s="123" t="s">
        <v>278</v>
      </c>
      <c r="D26" s="124" t="s">
        <v>116</v>
      </c>
      <c r="E26" s="112"/>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row>
    <row r="27" spans="1:38" s="1" customFormat="1" ht="21" customHeight="1">
      <c r="A27" s="5">
        <v>21</v>
      </c>
      <c r="B27" s="122" t="s">
        <v>279</v>
      </c>
      <c r="C27" s="123" t="s">
        <v>280</v>
      </c>
      <c r="D27" s="124" t="s">
        <v>281</v>
      </c>
      <c r="E27" s="112"/>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0</v>
      </c>
    </row>
    <row r="28" spans="1:38" s="1" customFormat="1" ht="21" customHeight="1">
      <c r="A28" s="5">
        <v>22</v>
      </c>
      <c r="B28" s="122" t="s">
        <v>282</v>
      </c>
      <c r="C28" s="123" t="s">
        <v>130</v>
      </c>
      <c r="D28" s="126" t="s">
        <v>44</v>
      </c>
      <c r="E28" s="112"/>
      <c r="F28" s="99"/>
      <c r="G28" s="99"/>
      <c r="H28" s="99" t="s">
        <v>8</v>
      </c>
      <c r="I28" s="99"/>
      <c r="J28" s="99" t="s">
        <v>8</v>
      </c>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0</v>
      </c>
      <c r="AL28" s="336">
        <f t="shared" si="4"/>
        <v>2</v>
      </c>
    </row>
    <row r="29" spans="1:38" s="1" customFormat="1" ht="21" customHeight="1">
      <c r="A29" s="5">
        <v>23</v>
      </c>
      <c r="B29" s="122">
        <v>1910110118</v>
      </c>
      <c r="C29" s="123" t="s">
        <v>482</v>
      </c>
      <c r="D29" s="81" t="s">
        <v>44</v>
      </c>
      <c r="E29" s="112"/>
      <c r="F29" s="99" t="s">
        <v>6</v>
      </c>
      <c r="G29" s="99"/>
      <c r="H29" s="99"/>
      <c r="I29" s="99"/>
      <c r="J29" s="99" t="s">
        <v>6</v>
      </c>
      <c r="K29" s="99"/>
      <c r="L29" s="99"/>
      <c r="M29" s="99"/>
      <c r="N29" s="99"/>
      <c r="O29" s="99"/>
      <c r="P29" s="99"/>
      <c r="Q29" s="99"/>
      <c r="R29" s="99" t="s">
        <v>2870</v>
      </c>
      <c r="S29" s="99"/>
      <c r="T29" s="99"/>
      <c r="U29" s="99"/>
      <c r="V29" s="99"/>
      <c r="W29" s="99"/>
      <c r="X29" s="99"/>
      <c r="Y29" s="99"/>
      <c r="Z29" s="99"/>
      <c r="AA29" s="99"/>
      <c r="AB29" s="99"/>
      <c r="AC29" s="99"/>
      <c r="AD29" s="99"/>
      <c r="AE29" s="99"/>
      <c r="AF29" s="99"/>
      <c r="AG29" s="99"/>
      <c r="AH29" s="99"/>
      <c r="AI29" s="99"/>
      <c r="AJ29" s="19">
        <f t="shared" si="2"/>
        <v>2</v>
      </c>
      <c r="AK29" s="336">
        <f t="shared" si="3"/>
        <v>0</v>
      </c>
      <c r="AL29" s="336">
        <f t="shared" si="4"/>
        <v>2</v>
      </c>
    </row>
    <row r="30" spans="1:38" s="1" customFormat="1" ht="21" customHeight="1">
      <c r="A30" s="5">
        <v>24</v>
      </c>
      <c r="B30" s="122" t="s">
        <v>283</v>
      </c>
      <c r="C30" s="123" t="s">
        <v>284</v>
      </c>
      <c r="D30" s="81" t="s">
        <v>285</v>
      </c>
      <c r="E30" s="112"/>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38" s="1" customFormat="1" ht="21" customHeight="1">
      <c r="A31" s="5">
        <v>25</v>
      </c>
      <c r="B31" s="122" t="s">
        <v>469</v>
      </c>
      <c r="C31" s="123" t="s">
        <v>251</v>
      </c>
      <c r="D31" s="127" t="s">
        <v>470</v>
      </c>
      <c r="E31" s="112"/>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6">
        <f t="shared" si="3"/>
        <v>0</v>
      </c>
      <c r="AL31" s="336">
        <f t="shared" si="4"/>
        <v>0</v>
      </c>
    </row>
    <row r="32" spans="1:38" s="1" customFormat="1" ht="21" customHeight="1">
      <c r="A32" s="5">
        <v>26</v>
      </c>
      <c r="B32" s="122" t="s">
        <v>286</v>
      </c>
      <c r="C32" s="123" t="s">
        <v>287</v>
      </c>
      <c r="D32" s="124" t="s">
        <v>68</v>
      </c>
      <c r="E32" s="112"/>
      <c r="F32" s="99"/>
      <c r="G32" s="99"/>
      <c r="H32" s="99"/>
      <c r="I32" s="99"/>
      <c r="J32" s="99" t="s">
        <v>8</v>
      </c>
      <c r="K32" s="99"/>
      <c r="L32" s="99"/>
      <c r="M32" s="99"/>
      <c r="N32" s="99"/>
      <c r="O32" s="99"/>
      <c r="P32" s="99"/>
      <c r="Q32" s="99"/>
      <c r="R32" s="99" t="s">
        <v>6</v>
      </c>
      <c r="S32" s="99" t="s">
        <v>7</v>
      </c>
      <c r="T32" s="99"/>
      <c r="U32" s="99"/>
      <c r="V32" s="99"/>
      <c r="W32" s="99"/>
      <c r="X32" s="99"/>
      <c r="Y32" s="99"/>
      <c r="Z32" s="99"/>
      <c r="AA32" s="99"/>
      <c r="AB32" s="99"/>
      <c r="AC32" s="99"/>
      <c r="AD32" s="99"/>
      <c r="AE32" s="99"/>
      <c r="AF32" s="99"/>
      <c r="AG32" s="99"/>
      <c r="AH32" s="99"/>
      <c r="AI32" s="99"/>
      <c r="AJ32" s="19">
        <f t="shared" si="2"/>
        <v>1</v>
      </c>
      <c r="AK32" s="336">
        <f t="shared" si="3"/>
        <v>1</v>
      </c>
      <c r="AL32" s="336">
        <f t="shared" si="4"/>
        <v>1</v>
      </c>
    </row>
    <row r="33" spans="1:40" s="1" customFormat="1" ht="21" customHeight="1">
      <c r="A33" s="5">
        <v>27</v>
      </c>
      <c r="B33" s="125" t="s">
        <v>288</v>
      </c>
      <c r="C33" s="128" t="s">
        <v>24</v>
      </c>
      <c r="D33" s="129" t="s">
        <v>125</v>
      </c>
      <c r="E33" s="112"/>
      <c r="F33" s="99" t="s">
        <v>6</v>
      </c>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19">
        <f t="shared" si="2"/>
        <v>1</v>
      </c>
      <c r="AK33" s="336">
        <f t="shared" si="3"/>
        <v>0</v>
      </c>
      <c r="AL33" s="336">
        <f t="shared" si="4"/>
        <v>0</v>
      </c>
    </row>
    <row r="34" spans="1:40" s="1" customFormat="1" ht="21" customHeight="1">
      <c r="A34" s="451" t="s">
        <v>10</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114">
        <f>SUM(AJ7:AJ33)</f>
        <v>30</v>
      </c>
      <c r="AK34" s="114">
        <f>SUM(AK7:AK33)</f>
        <v>1</v>
      </c>
      <c r="AL34" s="114">
        <f>SUM(AL7:AL33)</f>
        <v>23</v>
      </c>
    </row>
    <row r="35" spans="1:40" s="25" customFormat="1" ht="21" customHeight="1">
      <c r="A35" s="429" t="s">
        <v>2804</v>
      </c>
      <c r="B35" s="430"/>
      <c r="C35" s="430"/>
      <c r="D35" s="430"/>
      <c r="E35" s="430"/>
      <c r="F35" s="430"/>
      <c r="G35" s="430"/>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1"/>
      <c r="AM35" s="338"/>
      <c r="AN35" s="338"/>
    </row>
    <row r="36" spans="1:40" ht="15.75" customHeight="1">
      <c r="C36" s="425"/>
      <c r="D36" s="425"/>
      <c r="E36" s="425"/>
      <c r="F36" s="425"/>
      <c r="G36" s="425"/>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0" ht="15.75" customHeight="1">
      <c r="C37" s="425"/>
      <c r="D37" s="425"/>
      <c r="E37" s="425"/>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0" ht="19.5">
      <c r="C38" s="425"/>
      <c r="D38" s="425"/>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A34:AI34"/>
    <mergeCell ref="C37:E37"/>
    <mergeCell ref="C38:D38"/>
    <mergeCell ref="C36:G36"/>
    <mergeCell ref="A35:AL35"/>
  </mergeCells>
  <conditionalFormatting sqref="E7:AI33">
    <cfRule type="expression" dxfId="145" priority="3">
      <formula>IF(E$5="CN",1,0)</formula>
    </cfRule>
  </conditionalFormatting>
  <conditionalFormatting sqref="E6:AI33">
    <cfRule type="expression" dxfId="144" priority="1">
      <formula>IF(E$6="CN",1,0)</formula>
    </cfRule>
    <cfRule type="expression" dxfId="143" priority="2">
      <formula>IF(E$5="CN",1,0)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5" id="{C54F3F26-335C-44A2-B429-33E7B1F7030A}">
            <xm:f>IF('TQW20'!E$6="CN",1,0)</xm:f>
            <x14:dxf>
              <fill>
                <patternFill>
                  <bgColor theme="8" tint="0.59996337778862885"/>
                </patternFill>
              </fill>
            </x14:dxf>
          </x14:cfRule>
          <xm:sqref>E6:AI6</xm:sqref>
        </x14:conditionalFormatting>
        <x14:conditionalFormatting xmlns:xm="http://schemas.microsoft.com/office/excel/2006/main">
          <x14:cfRule type="expression" priority="4" id="{C2E550B3-7625-4CCB-9CD8-8AF4FB260CBB}">
            <xm:f>IF('TQW20'!E$6="CN",1,0)</xm:f>
            <x14:dxf>
              <fill>
                <patternFill>
                  <bgColor theme="8" tint="0.79998168889431442"/>
                </patternFill>
              </fill>
            </x14:dxf>
          </x14:cfRule>
          <xm:sqref>E6:AI6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N38"/>
  <sheetViews>
    <sheetView topLeftCell="A16" zoomScaleNormal="100" workbookViewId="0">
      <selection activeCell="V25" sqref="V25"/>
    </sheetView>
  </sheetViews>
  <sheetFormatPr defaultRowHeight="15.75"/>
  <cols>
    <col min="1" max="1" width="7" customWidth="1"/>
    <col min="2" max="2" width="17.6640625" customWidth="1"/>
    <col min="3" max="3" width="24.1640625" customWidth="1"/>
    <col min="4" max="4" width="10.5" customWidth="1"/>
    <col min="5" max="35" width="4" customWidth="1"/>
    <col min="36" max="38" width="6.33203125" customWidth="1"/>
  </cols>
  <sheetData>
    <row r="1" spans="1:38" s="24" customFormat="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s="24" customFormat="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s="24" customFormat="1" ht="31.5" customHeight="1">
      <c r="A3" s="443" t="s">
        <v>907</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79" t="s">
        <v>289</v>
      </c>
      <c r="C7" s="80" t="s">
        <v>290</v>
      </c>
      <c r="D7" s="81" t="s">
        <v>291</v>
      </c>
      <c r="E7" s="94"/>
      <c r="F7" s="96"/>
      <c r="G7" s="96"/>
      <c r="H7" s="96"/>
      <c r="I7" s="96" t="s">
        <v>6</v>
      </c>
      <c r="J7" s="96"/>
      <c r="K7" s="96" t="s">
        <v>8</v>
      </c>
      <c r="L7" s="96"/>
      <c r="M7" s="99"/>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1</v>
      </c>
    </row>
    <row r="8" spans="1:38" s="1" customFormat="1" ht="21" customHeight="1">
      <c r="A8" s="5">
        <v>2</v>
      </c>
      <c r="B8" s="79" t="s">
        <v>292</v>
      </c>
      <c r="C8" s="80" t="s">
        <v>471</v>
      </c>
      <c r="D8" s="81" t="s">
        <v>113</v>
      </c>
      <c r="E8" s="94"/>
      <c r="F8" s="96"/>
      <c r="G8" s="96"/>
      <c r="H8" s="96"/>
      <c r="I8" s="96"/>
      <c r="J8" s="96"/>
      <c r="K8" s="96"/>
      <c r="L8" s="96"/>
      <c r="M8" s="99"/>
      <c r="N8" s="96"/>
      <c r="O8" s="96" t="s">
        <v>6</v>
      </c>
      <c r="P8" s="96"/>
      <c r="Q8" s="96"/>
      <c r="R8" s="96"/>
      <c r="S8" s="96"/>
      <c r="T8" s="96"/>
      <c r="U8" s="96"/>
      <c r="V8" s="96"/>
      <c r="W8" s="96"/>
      <c r="X8" s="96"/>
      <c r="Y8" s="96"/>
      <c r="Z8" s="96"/>
      <c r="AA8" s="96"/>
      <c r="AB8" s="96"/>
      <c r="AC8" s="96"/>
      <c r="AD8" s="96"/>
      <c r="AE8" s="96"/>
      <c r="AF8" s="96"/>
      <c r="AG8" s="96"/>
      <c r="AH8" s="96"/>
      <c r="AI8" s="96"/>
      <c r="AJ8" s="19">
        <f t="shared" ref="AJ8:AJ33" si="2">COUNTIF(E8:AI8,"K")+2*COUNTIF(E8:AI8,"2K")+COUNTIF(E8:AI8,"TK")+COUNTIF(E8:AI8,"KT")+COUNTIF(E8:AI8,"PK")+COUNTIF(E8:AI8,"KP")+2*COUNTIF(E8:AI8,"K2")</f>
        <v>1</v>
      </c>
      <c r="AK8" s="336">
        <f t="shared" ref="AK8:AK33" si="3">COUNTIF(F8:AJ8,"P")+2*COUNTIF(F8:AJ8,"2P")+COUNTIF(F8:AJ8,"TP")+COUNTIF(F8:AJ8,"PT")+COUNTIF(F8:AJ8,"PK")+COUNTIF(F8:AJ8,"KP")+2*COUNTIF(F8:AJ8,"P2")</f>
        <v>0</v>
      </c>
      <c r="AL8" s="336">
        <f t="shared" ref="AL8:AL33" si="4">COUNTIF(E8:AI8,"T")+2*COUNTIF(E8:AI8,"2T")+2*COUNTIF(E8:AI8,"T2")+COUNTIF(E8:AI8,"PT")+COUNTIF(E8:AI8,"TP")</f>
        <v>0</v>
      </c>
    </row>
    <row r="9" spans="1:38" s="1" customFormat="1" ht="21" customHeight="1">
      <c r="A9" s="5">
        <v>3</v>
      </c>
      <c r="B9" s="79" t="s">
        <v>293</v>
      </c>
      <c r="C9" s="80" t="s">
        <v>294</v>
      </c>
      <c r="D9" s="81" t="s">
        <v>134</v>
      </c>
      <c r="E9" s="94"/>
      <c r="F9" s="96"/>
      <c r="G9" s="96"/>
      <c r="H9" s="96"/>
      <c r="I9" s="96"/>
      <c r="J9" s="96"/>
      <c r="K9" s="96"/>
      <c r="L9" s="96"/>
      <c r="M9" s="99"/>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row>
    <row r="10" spans="1:38" s="1" customFormat="1" ht="21" customHeight="1">
      <c r="A10" s="5">
        <v>4</v>
      </c>
      <c r="B10" s="79" t="s">
        <v>295</v>
      </c>
      <c r="C10" s="80" t="s">
        <v>296</v>
      </c>
      <c r="D10" s="81" t="s">
        <v>27</v>
      </c>
      <c r="E10" s="94"/>
      <c r="F10" s="96"/>
      <c r="G10" s="96"/>
      <c r="H10" s="96"/>
      <c r="I10" s="96"/>
      <c r="J10" s="96"/>
      <c r="K10" s="96"/>
      <c r="L10" s="96"/>
      <c r="M10" s="99"/>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1" customFormat="1" ht="21" customHeight="1">
      <c r="A11" s="5">
        <v>5</v>
      </c>
      <c r="B11" s="79" t="s">
        <v>298</v>
      </c>
      <c r="C11" s="80" t="s">
        <v>299</v>
      </c>
      <c r="D11" s="81" t="s">
        <v>300</v>
      </c>
      <c r="E11" s="94"/>
      <c r="F11" s="96"/>
      <c r="G11" s="96"/>
      <c r="H11" s="96"/>
      <c r="I11" s="96"/>
      <c r="J11" s="96"/>
      <c r="K11" s="96"/>
      <c r="L11" s="96"/>
      <c r="M11" s="99"/>
      <c r="N11" s="96"/>
      <c r="O11" s="96" t="s">
        <v>6</v>
      </c>
      <c r="P11" s="96"/>
      <c r="Q11" s="96"/>
      <c r="R11" s="96"/>
      <c r="S11" s="96"/>
      <c r="T11" s="96"/>
      <c r="U11" s="96"/>
      <c r="V11" s="96"/>
      <c r="W11" s="96"/>
      <c r="X11" s="96"/>
      <c r="Y11" s="96"/>
      <c r="Z11" s="96"/>
      <c r="AA11" s="96"/>
      <c r="AB11" s="96"/>
      <c r="AC11" s="96"/>
      <c r="AD11" s="96"/>
      <c r="AE11" s="96"/>
      <c r="AF11" s="96"/>
      <c r="AG11" s="96"/>
      <c r="AH11" s="96"/>
      <c r="AI11" s="96"/>
      <c r="AJ11" s="19">
        <f t="shared" si="2"/>
        <v>1</v>
      </c>
      <c r="AK11" s="336">
        <f t="shared" si="3"/>
        <v>0</v>
      </c>
      <c r="AL11" s="336">
        <f t="shared" si="4"/>
        <v>0</v>
      </c>
    </row>
    <row r="12" spans="1:38" s="1" customFormat="1" ht="21" customHeight="1">
      <c r="A12" s="5">
        <v>6</v>
      </c>
      <c r="B12" s="79" t="s">
        <v>301</v>
      </c>
      <c r="C12" s="80" t="s">
        <v>302</v>
      </c>
      <c r="D12" s="81" t="s">
        <v>126</v>
      </c>
      <c r="E12" s="94"/>
      <c r="F12" s="96"/>
      <c r="G12" s="96"/>
      <c r="H12" s="96"/>
      <c r="I12" s="96"/>
      <c r="J12" s="96"/>
      <c r="K12" s="96"/>
      <c r="L12" s="96"/>
      <c r="M12" s="99"/>
      <c r="N12" s="96"/>
      <c r="O12" s="96" t="s">
        <v>6</v>
      </c>
      <c r="P12" s="96"/>
      <c r="Q12" s="96"/>
      <c r="R12" s="96"/>
      <c r="S12" s="96"/>
      <c r="T12" s="96"/>
      <c r="U12" s="96"/>
      <c r="V12" s="96"/>
      <c r="W12" s="96"/>
      <c r="X12" s="96"/>
      <c r="Y12" s="96"/>
      <c r="Z12" s="96"/>
      <c r="AA12" s="96"/>
      <c r="AB12" s="96"/>
      <c r="AC12" s="96"/>
      <c r="AD12" s="96"/>
      <c r="AE12" s="96"/>
      <c r="AF12" s="96"/>
      <c r="AG12" s="96"/>
      <c r="AH12" s="96"/>
      <c r="AI12" s="96"/>
      <c r="AJ12" s="19">
        <f t="shared" si="2"/>
        <v>1</v>
      </c>
      <c r="AK12" s="336">
        <f t="shared" si="3"/>
        <v>0</v>
      </c>
      <c r="AL12" s="336">
        <f t="shared" si="4"/>
        <v>0</v>
      </c>
    </row>
    <row r="13" spans="1:38" s="1" customFormat="1" ht="21" customHeight="1">
      <c r="A13" s="5">
        <v>7</v>
      </c>
      <c r="B13" s="79" t="s">
        <v>303</v>
      </c>
      <c r="C13" s="80" t="s">
        <v>128</v>
      </c>
      <c r="D13" s="81" t="s">
        <v>150</v>
      </c>
      <c r="E13" s="94"/>
      <c r="F13" s="96"/>
      <c r="G13" s="96"/>
      <c r="H13" s="96"/>
      <c r="I13" s="96"/>
      <c r="J13" s="96"/>
      <c r="K13" s="96"/>
      <c r="L13" s="96"/>
      <c r="M13" s="99"/>
      <c r="N13" s="96"/>
      <c r="O13" s="96" t="s">
        <v>6</v>
      </c>
      <c r="P13" s="96"/>
      <c r="Q13" s="96"/>
      <c r="R13" s="96"/>
      <c r="S13" s="96"/>
      <c r="T13" s="96"/>
      <c r="U13" s="96"/>
      <c r="V13" s="96"/>
      <c r="W13" s="96"/>
      <c r="X13" s="96"/>
      <c r="Y13" s="96"/>
      <c r="Z13" s="96"/>
      <c r="AA13" s="96"/>
      <c r="AB13" s="96"/>
      <c r="AC13" s="96"/>
      <c r="AD13" s="96"/>
      <c r="AE13" s="96"/>
      <c r="AF13" s="96"/>
      <c r="AG13" s="96"/>
      <c r="AH13" s="96"/>
      <c r="AI13" s="96"/>
      <c r="AJ13" s="19">
        <f t="shared" si="2"/>
        <v>1</v>
      </c>
      <c r="AK13" s="336">
        <f t="shared" si="3"/>
        <v>0</v>
      </c>
      <c r="AL13" s="336">
        <f t="shared" si="4"/>
        <v>0</v>
      </c>
    </row>
    <row r="14" spans="1:38" s="1" customFormat="1" ht="21" customHeight="1">
      <c r="A14" s="5">
        <v>8</v>
      </c>
      <c r="B14" s="79" t="s">
        <v>304</v>
      </c>
      <c r="C14" s="80" t="s">
        <v>77</v>
      </c>
      <c r="D14" s="81" t="s">
        <v>94</v>
      </c>
      <c r="E14" s="118"/>
      <c r="F14" s="119"/>
      <c r="G14" s="119"/>
      <c r="H14" s="119"/>
      <c r="I14" s="119"/>
      <c r="J14" s="119"/>
      <c r="K14" s="119"/>
      <c r="L14" s="119"/>
      <c r="M14" s="101"/>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9">
        <f t="shared" si="2"/>
        <v>0</v>
      </c>
      <c r="AK14" s="336">
        <f t="shared" si="3"/>
        <v>0</v>
      </c>
      <c r="AL14" s="336">
        <f t="shared" si="4"/>
        <v>0</v>
      </c>
    </row>
    <row r="15" spans="1:38" s="1" customFormat="1" ht="21" customHeight="1">
      <c r="A15" s="5">
        <v>9</v>
      </c>
      <c r="B15" s="79" t="s">
        <v>305</v>
      </c>
      <c r="C15" s="80" t="s">
        <v>306</v>
      </c>
      <c r="D15" s="81" t="s">
        <v>94</v>
      </c>
      <c r="E15" s="118"/>
      <c r="F15" s="119"/>
      <c r="G15" s="119"/>
      <c r="H15" s="119"/>
      <c r="I15" s="119" t="s">
        <v>6</v>
      </c>
      <c r="J15" s="119"/>
      <c r="K15" s="119"/>
      <c r="L15" s="119" t="s">
        <v>6</v>
      </c>
      <c r="M15" s="101"/>
      <c r="N15" s="119"/>
      <c r="O15" s="119"/>
      <c r="P15" s="119"/>
      <c r="Q15" s="119"/>
      <c r="R15" s="119"/>
      <c r="S15" s="119" t="s">
        <v>6</v>
      </c>
      <c r="T15" s="119"/>
      <c r="U15" s="119"/>
      <c r="V15" s="119"/>
      <c r="W15" s="119"/>
      <c r="X15" s="119"/>
      <c r="Y15" s="119"/>
      <c r="Z15" s="119"/>
      <c r="AA15" s="119"/>
      <c r="AB15" s="119"/>
      <c r="AC15" s="119"/>
      <c r="AD15" s="119"/>
      <c r="AE15" s="119"/>
      <c r="AF15" s="119"/>
      <c r="AG15" s="119"/>
      <c r="AH15" s="119"/>
      <c r="AI15" s="119"/>
      <c r="AJ15" s="19">
        <f t="shared" si="2"/>
        <v>3</v>
      </c>
      <c r="AK15" s="336">
        <f t="shared" si="3"/>
        <v>0</v>
      </c>
      <c r="AL15" s="336">
        <f t="shared" si="4"/>
        <v>0</v>
      </c>
    </row>
    <row r="16" spans="1:38" s="1" customFormat="1" ht="21" customHeight="1">
      <c r="A16" s="5">
        <v>10</v>
      </c>
      <c r="B16" s="79" t="s">
        <v>307</v>
      </c>
      <c r="C16" s="80" t="s">
        <v>308</v>
      </c>
      <c r="D16" s="81" t="s">
        <v>20</v>
      </c>
      <c r="E16" s="94"/>
      <c r="F16" s="96"/>
      <c r="G16" s="96"/>
      <c r="H16" s="96"/>
      <c r="I16" s="96"/>
      <c r="J16" s="96"/>
      <c r="K16" s="96"/>
      <c r="L16" s="96"/>
      <c r="M16" s="99"/>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row>
    <row r="17" spans="1:38" s="1" customFormat="1" ht="21" customHeight="1">
      <c r="A17" s="5">
        <v>11</v>
      </c>
      <c r="B17" s="79" t="s">
        <v>309</v>
      </c>
      <c r="C17" s="80" t="s">
        <v>310</v>
      </c>
      <c r="D17" s="81" t="s">
        <v>53</v>
      </c>
      <c r="E17" s="94"/>
      <c r="F17" s="96"/>
      <c r="G17" s="96"/>
      <c r="H17" s="96" t="s">
        <v>8</v>
      </c>
      <c r="I17" s="96" t="s">
        <v>6</v>
      </c>
      <c r="J17" s="96" t="s">
        <v>6</v>
      </c>
      <c r="K17" s="96"/>
      <c r="L17" s="96"/>
      <c r="M17" s="99"/>
      <c r="N17" s="96"/>
      <c r="O17" s="96"/>
      <c r="P17" s="96"/>
      <c r="Q17" s="96"/>
      <c r="R17" s="96"/>
      <c r="S17" s="96"/>
      <c r="T17" s="96"/>
      <c r="U17" s="96"/>
      <c r="V17" s="96"/>
      <c r="W17" s="96"/>
      <c r="X17" s="96"/>
      <c r="Y17" s="96"/>
      <c r="Z17" s="96"/>
      <c r="AA17" s="96"/>
      <c r="AB17" s="96"/>
      <c r="AC17" s="96"/>
      <c r="AD17" s="96"/>
      <c r="AE17" s="96"/>
      <c r="AF17" s="96"/>
      <c r="AG17" s="96"/>
      <c r="AH17" s="96"/>
      <c r="AI17" s="96"/>
      <c r="AJ17" s="19">
        <f t="shared" si="2"/>
        <v>2</v>
      </c>
      <c r="AK17" s="336">
        <f t="shared" si="3"/>
        <v>0</v>
      </c>
      <c r="AL17" s="336">
        <f t="shared" si="4"/>
        <v>1</v>
      </c>
    </row>
    <row r="18" spans="1:38" s="1" customFormat="1" ht="21" customHeight="1">
      <c r="A18" s="5">
        <v>12</v>
      </c>
      <c r="B18" s="79" t="s">
        <v>161</v>
      </c>
      <c r="C18" s="80" t="s">
        <v>162</v>
      </c>
      <c r="D18" s="81" t="s">
        <v>86</v>
      </c>
      <c r="E18" s="94"/>
      <c r="F18" s="96"/>
      <c r="G18" s="96"/>
      <c r="H18" s="96" t="s">
        <v>7</v>
      </c>
      <c r="I18" s="96"/>
      <c r="J18" s="96"/>
      <c r="K18" s="96" t="s">
        <v>8</v>
      </c>
      <c r="L18" s="96"/>
      <c r="M18" s="99"/>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1</v>
      </c>
      <c r="AL18" s="336">
        <f t="shared" si="4"/>
        <v>1</v>
      </c>
    </row>
    <row r="19" spans="1:38" s="1" customFormat="1" ht="21" customHeight="1">
      <c r="A19" s="5">
        <v>13</v>
      </c>
      <c r="B19" s="79" t="s">
        <v>311</v>
      </c>
      <c r="C19" s="80" t="s">
        <v>312</v>
      </c>
      <c r="D19" s="81" t="s">
        <v>28</v>
      </c>
      <c r="E19" s="120"/>
      <c r="F19" s="120"/>
      <c r="G19" s="120"/>
      <c r="H19" s="120"/>
      <c r="I19" s="120"/>
      <c r="J19" s="120"/>
      <c r="K19" s="120"/>
      <c r="L19" s="120"/>
      <c r="M19" s="107"/>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9">
        <f t="shared" si="2"/>
        <v>0</v>
      </c>
      <c r="AK19" s="336">
        <f t="shared" si="3"/>
        <v>0</v>
      </c>
      <c r="AL19" s="336">
        <f t="shared" si="4"/>
        <v>0</v>
      </c>
    </row>
    <row r="20" spans="1:38" s="1" customFormat="1" ht="21" customHeight="1">
      <c r="A20" s="5">
        <v>14</v>
      </c>
      <c r="B20" s="79" t="s">
        <v>313</v>
      </c>
      <c r="C20" s="80" t="s">
        <v>314</v>
      </c>
      <c r="D20" s="81" t="s">
        <v>103</v>
      </c>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9">
        <f t="shared" si="2"/>
        <v>0</v>
      </c>
      <c r="AK20" s="336">
        <f t="shared" si="3"/>
        <v>0</v>
      </c>
      <c r="AL20" s="336">
        <f t="shared" si="4"/>
        <v>0</v>
      </c>
    </row>
    <row r="21" spans="1:38" s="1" customFormat="1" ht="21" customHeight="1">
      <c r="A21" s="5">
        <v>15</v>
      </c>
      <c r="B21" s="79" t="s">
        <v>315</v>
      </c>
      <c r="C21" s="80" t="s">
        <v>80</v>
      </c>
      <c r="D21" s="81" t="s">
        <v>55</v>
      </c>
      <c r="E21" s="94"/>
      <c r="F21" s="96"/>
      <c r="G21" s="96"/>
      <c r="H21" s="96"/>
      <c r="I21" s="96"/>
      <c r="J21" s="96"/>
      <c r="K21" s="96"/>
      <c r="L21" s="96"/>
      <c r="M21" s="99"/>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38" s="1" customFormat="1" ht="21" customHeight="1">
      <c r="A22" s="5">
        <v>16</v>
      </c>
      <c r="B22" s="79" t="s">
        <v>316</v>
      </c>
      <c r="C22" s="80" t="s">
        <v>317</v>
      </c>
      <c r="D22" s="81" t="s">
        <v>79</v>
      </c>
      <c r="E22" s="94"/>
      <c r="F22" s="96"/>
      <c r="G22" s="96"/>
      <c r="H22" s="96"/>
      <c r="I22" s="96"/>
      <c r="J22" s="96" t="s">
        <v>6</v>
      </c>
      <c r="K22" s="96"/>
      <c r="L22" s="96" t="s">
        <v>6</v>
      </c>
      <c r="M22" s="99"/>
      <c r="N22" s="96"/>
      <c r="O22" s="96"/>
      <c r="P22" s="96"/>
      <c r="Q22" s="96" t="s">
        <v>8</v>
      </c>
      <c r="R22" s="96"/>
      <c r="S22" s="96"/>
      <c r="T22" s="96"/>
      <c r="U22" s="96"/>
      <c r="V22" s="96"/>
      <c r="W22" s="96"/>
      <c r="X22" s="96"/>
      <c r="Y22" s="96"/>
      <c r="Z22" s="96"/>
      <c r="AA22" s="96"/>
      <c r="AB22" s="96"/>
      <c r="AC22" s="96"/>
      <c r="AD22" s="96"/>
      <c r="AE22" s="96"/>
      <c r="AF22" s="96"/>
      <c r="AG22" s="96"/>
      <c r="AH22" s="96"/>
      <c r="AI22" s="96"/>
      <c r="AJ22" s="19">
        <f t="shared" si="2"/>
        <v>2</v>
      </c>
      <c r="AK22" s="336">
        <f t="shared" si="3"/>
        <v>0</v>
      </c>
      <c r="AL22" s="336">
        <f t="shared" si="4"/>
        <v>1</v>
      </c>
    </row>
    <row r="23" spans="1:38" s="1" customFormat="1" ht="21" customHeight="1">
      <c r="A23" s="5">
        <v>17</v>
      </c>
      <c r="B23" s="79" t="s">
        <v>318</v>
      </c>
      <c r="C23" s="80" t="s">
        <v>319</v>
      </c>
      <c r="D23" s="81" t="s">
        <v>320</v>
      </c>
      <c r="E23" s="94"/>
      <c r="F23" s="96"/>
      <c r="G23" s="96"/>
      <c r="H23" s="96"/>
      <c r="I23" s="96"/>
      <c r="J23" s="96"/>
      <c r="K23" s="96"/>
      <c r="L23" s="96"/>
      <c r="M23" s="99"/>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38" s="1" customFormat="1" ht="21" customHeight="1">
      <c r="A24" s="5">
        <v>18</v>
      </c>
      <c r="B24" s="79" t="s">
        <v>321</v>
      </c>
      <c r="C24" s="80" t="s">
        <v>322</v>
      </c>
      <c r="D24" s="81" t="s">
        <v>323</v>
      </c>
      <c r="E24" s="94"/>
      <c r="F24" s="96"/>
      <c r="G24" s="96"/>
      <c r="H24" s="96"/>
      <c r="I24" s="96"/>
      <c r="J24" s="96" t="s">
        <v>6</v>
      </c>
      <c r="K24" s="96"/>
      <c r="L24" s="96" t="s">
        <v>6</v>
      </c>
      <c r="M24" s="99"/>
      <c r="N24" s="96"/>
      <c r="O24" s="96" t="s">
        <v>6</v>
      </c>
      <c r="P24" s="96"/>
      <c r="Q24" s="96" t="s">
        <v>6</v>
      </c>
      <c r="R24" s="96"/>
      <c r="S24" s="96" t="s">
        <v>6</v>
      </c>
      <c r="T24" s="96"/>
      <c r="U24" s="96"/>
      <c r="V24" s="96"/>
      <c r="W24" s="96"/>
      <c r="X24" s="96"/>
      <c r="Y24" s="96"/>
      <c r="Z24" s="96"/>
      <c r="AA24" s="96"/>
      <c r="AB24" s="96"/>
      <c r="AC24" s="96"/>
      <c r="AD24" s="96"/>
      <c r="AE24" s="96"/>
      <c r="AF24" s="96"/>
      <c r="AG24" s="96"/>
      <c r="AH24" s="96"/>
      <c r="AI24" s="96"/>
      <c r="AJ24" s="19">
        <f t="shared" si="2"/>
        <v>5</v>
      </c>
      <c r="AK24" s="336">
        <f t="shared" si="3"/>
        <v>0</v>
      </c>
      <c r="AL24" s="336">
        <f t="shared" si="4"/>
        <v>0</v>
      </c>
    </row>
    <row r="25" spans="1:38" s="1" customFormat="1" ht="21" customHeight="1">
      <c r="A25" s="5">
        <v>19</v>
      </c>
      <c r="B25" s="79" t="s">
        <v>324</v>
      </c>
      <c r="C25" s="80" t="s">
        <v>325</v>
      </c>
      <c r="D25" s="81" t="s">
        <v>99</v>
      </c>
      <c r="E25" s="94"/>
      <c r="F25" s="96"/>
      <c r="G25" s="96"/>
      <c r="H25" s="96" t="s">
        <v>6</v>
      </c>
      <c r="I25" s="96" t="s">
        <v>6</v>
      </c>
      <c r="J25" s="96"/>
      <c r="K25" s="96"/>
      <c r="L25" s="96"/>
      <c r="M25" s="99"/>
      <c r="N25" s="96"/>
      <c r="O25" s="96" t="s">
        <v>6</v>
      </c>
      <c r="P25" s="96" t="s">
        <v>6</v>
      </c>
      <c r="Q25" s="96" t="s">
        <v>6</v>
      </c>
      <c r="R25" s="96"/>
      <c r="S25" s="96" t="s">
        <v>6</v>
      </c>
      <c r="T25" s="96"/>
      <c r="U25" s="96"/>
      <c r="V25" s="96" t="s">
        <v>6</v>
      </c>
      <c r="W25" s="96"/>
      <c r="X25" s="96"/>
      <c r="Y25" s="96"/>
      <c r="Z25" s="96"/>
      <c r="AA25" s="96"/>
      <c r="AB25" s="96"/>
      <c r="AC25" s="96"/>
      <c r="AD25" s="96"/>
      <c r="AE25" s="96"/>
      <c r="AF25" s="96"/>
      <c r="AG25" s="96"/>
      <c r="AH25" s="96"/>
      <c r="AI25" s="96"/>
      <c r="AJ25" s="19">
        <f t="shared" si="2"/>
        <v>7</v>
      </c>
      <c r="AK25" s="336">
        <f t="shared" si="3"/>
        <v>0</v>
      </c>
      <c r="AL25" s="336">
        <f t="shared" si="4"/>
        <v>0</v>
      </c>
    </row>
    <row r="26" spans="1:38" s="1" customFormat="1" ht="21" customHeight="1">
      <c r="A26" s="5">
        <v>20</v>
      </c>
      <c r="B26" s="79" t="s">
        <v>326</v>
      </c>
      <c r="C26" s="80" t="s">
        <v>80</v>
      </c>
      <c r="D26" s="81" t="s">
        <v>327</v>
      </c>
      <c r="E26" s="94"/>
      <c r="F26" s="96"/>
      <c r="G26" s="96"/>
      <c r="H26" s="96"/>
      <c r="I26" s="96"/>
      <c r="J26" s="96"/>
      <c r="K26" s="96"/>
      <c r="L26" s="96"/>
      <c r="M26" s="99"/>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row>
    <row r="27" spans="1:38" s="1" customFormat="1" ht="21" customHeight="1">
      <c r="A27" s="5">
        <v>21</v>
      </c>
      <c r="B27" s="79" t="s">
        <v>328</v>
      </c>
      <c r="C27" s="80" t="s">
        <v>329</v>
      </c>
      <c r="D27" s="81" t="s">
        <v>285</v>
      </c>
      <c r="E27" s="94"/>
      <c r="F27" s="96"/>
      <c r="G27" s="96"/>
      <c r="H27" s="96"/>
      <c r="I27" s="96"/>
      <c r="J27" s="96"/>
      <c r="K27" s="96"/>
      <c r="L27" s="96"/>
      <c r="M27" s="99"/>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row>
    <row r="28" spans="1:38" s="1" customFormat="1" ht="21" customHeight="1">
      <c r="A28" s="5">
        <v>22</v>
      </c>
      <c r="B28" s="79" t="s">
        <v>330</v>
      </c>
      <c r="C28" s="80" t="s">
        <v>119</v>
      </c>
      <c r="D28" s="81" t="s">
        <v>23</v>
      </c>
      <c r="E28" s="94"/>
      <c r="F28" s="96"/>
      <c r="G28" s="96"/>
      <c r="H28" s="96"/>
      <c r="I28" s="96"/>
      <c r="J28" s="96"/>
      <c r="K28" s="96"/>
      <c r="L28" s="96"/>
      <c r="M28" s="99"/>
      <c r="N28" s="96"/>
      <c r="O28" s="96"/>
      <c r="P28" s="96" t="s">
        <v>6</v>
      </c>
      <c r="Q28" s="96"/>
      <c r="R28" s="96"/>
      <c r="S28" s="96"/>
      <c r="T28" s="96"/>
      <c r="U28" s="96"/>
      <c r="V28" s="96"/>
      <c r="W28" s="96"/>
      <c r="X28" s="96"/>
      <c r="Y28" s="96"/>
      <c r="Z28" s="96"/>
      <c r="AA28" s="96"/>
      <c r="AB28" s="96"/>
      <c r="AC28" s="96"/>
      <c r="AD28" s="96"/>
      <c r="AE28" s="96"/>
      <c r="AF28" s="96"/>
      <c r="AG28" s="96"/>
      <c r="AH28" s="96"/>
      <c r="AI28" s="96"/>
      <c r="AJ28" s="19">
        <f t="shared" si="2"/>
        <v>1</v>
      </c>
      <c r="AK28" s="336">
        <f t="shared" si="3"/>
        <v>0</v>
      </c>
      <c r="AL28" s="336">
        <f t="shared" si="4"/>
        <v>0</v>
      </c>
    </row>
    <row r="29" spans="1:38" s="1" customFormat="1" ht="21" customHeight="1">
      <c r="A29" s="5">
        <v>23</v>
      </c>
      <c r="B29" s="79" t="s">
        <v>331</v>
      </c>
      <c r="C29" s="80" t="s">
        <v>332</v>
      </c>
      <c r="D29" s="81" t="s">
        <v>59</v>
      </c>
      <c r="E29" s="94"/>
      <c r="F29" s="96"/>
      <c r="G29" s="96"/>
      <c r="H29" s="96"/>
      <c r="I29" s="96"/>
      <c r="J29" s="96"/>
      <c r="K29" s="96"/>
      <c r="L29" s="96"/>
      <c r="M29" s="99"/>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row>
    <row r="30" spans="1:38" s="1" customFormat="1" ht="21" customHeight="1">
      <c r="A30" s="5">
        <v>24</v>
      </c>
      <c r="B30" s="79" t="s">
        <v>333</v>
      </c>
      <c r="C30" s="80" t="s">
        <v>334</v>
      </c>
      <c r="D30" s="81" t="s">
        <v>59</v>
      </c>
      <c r="E30" s="94"/>
      <c r="F30" s="96"/>
      <c r="G30" s="96"/>
      <c r="H30" s="96"/>
      <c r="I30" s="96"/>
      <c r="J30" s="96"/>
      <c r="K30" s="96"/>
      <c r="L30" s="96"/>
      <c r="M30" s="99"/>
      <c r="N30" s="96"/>
      <c r="O30" s="96" t="s">
        <v>6</v>
      </c>
      <c r="P30" s="96"/>
      <c r="Q30" s="96"/>
      <c r="R30" s="96"/>
      <c r="S30" s="96"/>
      <c r="T30" s="96"/>
      <c r="U30" s="96"/>
      <c r="V30" s="96"/>
      <c r="W30" s="96"/>
      <c r="X30" s="96"/>
      <c r="Y30" s="96"/>
      <c r="Z30" s="96"/>
      <c r="AA30" s="96"/>
      <c r="AB30" s="96"/>
      <c r="AC30" s="96"/>
      <c r="AD30" s="96"/>
      <c r="AE30" s="96"/>
      <c r="AF30" s="96"/>
      <c r="AG30" s="96"/>
      <c r="AH30" s="96"/>
      <c r="AI30" s="96"/>
      <c r="AJ30" s="19">
        <f t="shared" si="2"/>
        <v>1</v>
      </c>
      <c r="AK30" s="336">
        <f t="shared" si="3"/>
        <v>0</v>
      </c>
      <c r="AL30" s="336">
        <f t="shared" si="4"/>
        <v>0</v>
      </c>
    </row>
    <row r="31" spans="1:38" s="1" customFormat="1" ht="21" customHeight="1">
      <c r="A31" s="5">
        <v>25</v>
      </c>
      <c r="B31" s="79" t="s">
        <v>336</v>
      </c>
      <c r="C31" s="80" t="s">
        <v>473</v>
      </c>
      <c r="D31" s="81" t="s">
        <v>73</v>
      </c>
      <c r="E31" s="94"/>
      <c r="F31" s="96"/>
      <c r="G31" s="96"/>
      <c r="H31" s="96" t="s">
        <v>6</v>
      </c>
      <c r="I31" s="96" t="s">
        <v>6</v>
      </c>
      <c r="J31" s="96"/>
      <c r="K31" s="96"/>
      <c r="L31" s="96"/>
      <c r="M31" s="99"/>
      <c r="N31" s="96"/>
      <c r="O31" s="96" t="s">
        <v>6</v>
      </c>
      <c r="P31" s="96"/>
      <c r="Q31" s="96"/>
      <c r="R31" s="96"/>
      <c r="S31" s="96"/>
      <c r="T31" s="96"/>
      <c r="U31" s="96"/>
      <c r="V31" s="96"/>
      <c r="W31" s="96"/>
      <c r="X31" s="96"/>
      <c r="Y31" s="96"/>
      <c r="Z31" s="96"/>
      <c r="AA31" s="96"/>
      <c r="AB31" s="96"/>
      <c r="AC31" s="96"/>
      <c r="AD31" s="96"/>
      <c r="AE31" s="96"/>
      <c r="AF31" s="96"/>
      <c r="AG31" s="96"/>
      <c r="AH31" s="96"/>
      <c r="AI31" s="96"/>
      <c r="AJ31" s="19">
        <f t="shared" si="2"/>
        <v>3</v>
      </c>
      <c r="AK31" s="336">
        <f t="shared" si="3"/>
        <v>0</v>
      </c>
      <c r="AL31" s="336">
        <f t="shared" si="4"/>
        <v>0</v>
      </c>
    </row>
    <row r="32" spans="1:38" s="1" customFormat="1" ht="21" customHeight="1">
      <c r="A32" s="5">
        <v>26</v>
      </c>
      <c r="B32" s="79" t="s">
        <v>337</v>
      </c>
      <c r="C32" s="80" t="s">
        <v>133</v>
      </c>
      <c r="D32" s="81" t="s">
        <v>60</v>
      </c>
      <c r="E32" s="94"/>
      <c r="F32" s="96"/>
      <c r="G32" s="96"/>
      <c r="H32" s="96"/>
      <c r="I32" s="96"/>
      <c r="J32" s="96"/>
      <c r="K32" s="96"/>
      <c r="L32" s="96"/>
      <c r="M32" s="99"/>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0</v>
      </c>
      <c r="AL32" s="336">
        <f t="shared" si="4"/>
        <v>0</v>
      </c>
    </row>
    <row r="33" spans="1:40" s="1" customFormat="1" ht="21" customHeight="1">
      <c r="A33" s="5">
        <v>27</v>
      </c>
      <c r="B33" s="79" t="s">
        <v>338</v>
      </c>
      <c r="C33" s="80" t="s">
        <v>76</v>
      </c>
      <c r="D33" s="81" t="s">
        <v>60</v>
      </c>
      <c r="E33" s="94"/>
      <c r="F33" s="96"/>
      <c r="G33" s="96"/>
      <c r="H33" s="96"/>
      <c r="I33" s="96"/>
      <c r="J33" s="96"/>
      <c r="K33" s="96"/>
      <c r="L33" s="96"/>
      <c r="M33" s="99"/>
      <c r="N33" s="96"/>
      <c r="O33" s="96" t="s">
        <v>6</v>
      </c>
      <c r="P33" s="96"/>
      <c r="Q33" s="96"/>
      <c r="R33" s="96"/>
      <c r="S33" s="96"/>
      <c r="T33" s="96"/>
      <c r="U33" s="96"/>
      <c r="V33" s="96"/>
      <c r="W33" s="96"/>
      <c r="X33" s="96"/>
      <c r="Y33" s="96"/>
      <c r="Z33" s="96"/>
      <c r="AA33" s="96"/>
      <c r="AB33" s="96"/>
      <c r="AC33" s="96"/>
      <c r="AD33" s="96"/>
      <c r="AE33" s="96"/>
      <c r="AF33" s="96"/>
      <c r="AG33" s="96"/>
      <c r="AH33" s="96"/>
      <c r="AI33" s="96"/>
      <c r="AJ33" s="19">
        <f t="shared" si="2"/>
        <v>1</v>
      </c>
      <c r="AK33" s="336">
        <f t="shared" si="3"/>
        <v>0</v>
      </c>
      <c r="AL33" s="336">
        <f t="shared" si="4"/>
        <v>0</v>
      </c>
    </row>
    <row r="34" spans="1:40" s="1" customFormat="1" ht="21" customHeight="1">
      <c r="A34" s="451" t="s">
        <v>10</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130">
        <f>SUM(AJ7:AJ33)</f>
        <v>30</v>
      </c>
      <c r="AK34" s="130">
        <f>SUM(AK7:AK33)</f>
        <v>1</v>
      </c>
      <c r="AL34" s="130">
        <f>SUM(AL7:AL33)</f>
        <v>4</v>
      </c>
      <c r="AM34"/>
      <c r="AN34"/>
    </row>
    <row r="35" spans="1:40" s="25" customFormat="1" ht="21" customHeight="1">
      <c r="A35" s="429" t="s">
        <v>2804</v>
      </c>
      <c r="B35" s="430"/>
      <c r="C35" s="430"/>
      <c r="D35" s="430"/>
      <c r="E35" s="430"/>
      <c r="F35" s="430"/>
      <c r="G35" s="430"/>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1"/>
      <c r="AM35" s="338"/>
    </row>
    <row r="36" spans="1:40" ht="15.75" customHeight="1">
      <c r="C36" s="425"/>
      <c r="D36" s="425"/>
      <c r="E36" s="425"/>
      <c r="F36" s="425"/>
      <c r="G36" s="425"/>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0" ht="15.75" customHeight="1">
      <c r="C37" s="425"/>
      <c r="D37" s="425"/>
      <c r="E37" s="425"/>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0" ht="15.75" customHeight="1">
      <c r="C38" s="425"/>
      <c r="D38" s="425"/>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A34:AI34"/>
    <mergeCell ref="C37:E37"/>
    <mergeCell ref="C38:D38"/>
    <mergeCell ref="C36:G36"/>
    <mergeCell ref="A35:AL35"/>
  </mergeCells>
  <conditionalFormatting sqref="E6:AI33">
    <cfRule type="expression" dxfId="140"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6428CEFE-D42F-4BB5-A73F-49D98C4E788C}">
            <xm:f>IF('TQW20'!E$6="CN",1,0)</xm:f>
            <x14:dxf>
              <fill>
                <patternFill>
                  <bgColor theme="8" tint="0.59996337778862885"/>
                </patternFill>
              </fill>
            </x14:dxf>
          </x14:cfRule>
          <xm:sqref>E6:AI6</xm:sqref>
        </x14:conditionalFormatting>
        <x14:conditionalFormatting xmlns:xm="http://schemas.microsoft.com/office/excel/2006/main">
          <x14:cfRule type="expression" priority="2" id="{F17CAA03-EA66-4ECB-88DC-9877085496E2}">
            <xm:f>IF('TQW20'!E$6="CN",1,0)</xm:f>
            <x14:dxf>
              <fill>
                <patternFill>
                  <bgColor theme="8" tint="0.79998168889431442"/>
                </patternFill>
              </fill>
            </x14:dxf>
          </x14:cfRule>
          <xm:sqref>E6:AI6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N36"/>
  <sheetViews>
    <sheetView topLeftCell="A7" zoomScaleNormal="100" workbookViewId="0">
      <selection activeCell="AD17" sqref="AD17"/>
    </sheetView>
  </sheetViews>
  <sheetFormatPr defaultRowHeight="15.75"/>
  <cols>
    <col min="1" max="1" width="6.5" customWidth="1"/>
    <col min="2" max="2" width="16.83203125" customWidth="1"/>
    <col min="3" max="3" width="26.1640625" customWidth="1"/>
    <col min="4" max="4" width="9.5" customWidth="1"/>
    <col min="5" max="35" width="4" customWidth="1"/>
    <col min="36" max="38" width="6.33203125" customWidth="1"/>
  </cols>
  <sheetData>
    <row r="1" spans="1:38" s="24" customFormat="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s="24" customFormat="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s="24" customFormat="1" ht="31.5" customHeight="1">
      <c r="A3" s="443" t="s">
        <v>908</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79" t="s">
        <v>474</v>
      </c>
      <c r="C7" s="80" t="s">
        <v>475</v>
      </c>
      <c r="D7" s="81" t="s">
        <v>61</v>
      </c>
      <c r="E7" s="22"/>
      <c r="F7" s="6"/>
      <c r="G7" s="6"/>
      <c r="H7" s="6"/>
      <c r="I7" s="6"/>
      <c r="J7" s="6"/>
      <c r="K7" s="6"/>
      <c r="L7" s="6"/>
      <c r="M7" s="49"/>
      <c r="N7" s="6"/>
      <c r="O7" s="6"/>
      <c r="P7" s="6"/>
      <c r="Q7" s="6"/>
      <c r="R7" s="6"/>
      <c r="S7" s="6"/>
      <c r="T7" s="6"/>
      <c r="U7" s="6"/>
      <c r="V7" s="6"/>
      <c r="W7" s="6"/>
      <c r="X7" s="6"/>
      <c r="Y7" s="6"/>
      <c r="Z7" s="6"/>
      <c r="AA7" s="6"/>
      <c r="AB7" s="6"/>
      <c r="AC7" s="6"/>
      <c r="AD7" s="6"/>
      <c r="AE7" s="6"/>
      <c r="AF7" s="6"/>
      <c r="AG7" s="6"/>
      <c r="AH7" s="6"/>
      <c r="AI7" s="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79" t="s">
        <v>339</v>
      </c>
      <c r="C8" s="80" t="s">
        <v>236</v>
      </c>
      <c r="D8" s="81" t="s">
        <v>340</v>
      </c>
      <c r="E8" s="22"/>
      <c r="F8" s="6"/>
      <c r="G8" s="6"/>
      <c r="H8" s="6"/>
      <c r="I8" s="6"/>
      <c r="J8" s="6"/>
      <c r="K8" s="6"/>
      <c r="L8" s="6"/>
      <c r="M8" s="49"/>
      <c r="N8" s="6"/>
      <c r="O8" s="6"/>
      <c r="P8" s="6"/>
      <c r="Q8" s="6"/>
      <c r="R8" s="6"/>
      <c r="S8" s="6"/>
      <c r="T8" s="6"/>
      <c r="U8" s="6"/>
      <c r="V8" s="6"/>
      <c r="W8" s="6"/>
      <c r="X8" s="6"/>
      <c r="Y8" s="6"/>
      <c r="Z8" s="6"/>
      <c r="AA8" s="6"/>
      <c r="AB8" s="6"/>
      <c r="AC8" s="6"/>
      <c r="AD8" s="6"/>
      <c r="AE8" s="6"/>
      <c r="AF8" s="6"/>
      <c r="AG8" s="6"/>
      <c r="AH8" s="6"/>
      <c r="AI8" s="6"/>
      <c r="AJ8" s="19">
        <f t="shared" ref="AJ8:AJ28" si="2">COUNTIF(E8:AI8,"K")+2*COUNTIF(E8:AI8,"2K")+COUNTIF(E8:AI8,"TK")+COUNTIF(E8:AI8,"KT")+COUNTIF(E8:AI8,"PK")+COUNTIF(E8:AI8,"KP")+2*COUNTIF(E8:AI8,"K2")</f>
        <v>0</v>
      </c>
      <c r="AK8" s="336">
        <f t="shared" ref="AK8:AK28" si="3">COUNTIF(F8:AJ8,"P")+2*COUNTIF(F8:AJ8,"2P")+COUNTIF(F8:AJ8,"TP")+COUNTIF(F8:AJ8,"PT")+COUNTIF(F8:AJ8,"PK")+COUNTIF(F8:AJ8,"KP")+2*COUNTIF(F8:AJ8,"P2")</f>
        <v>0</v>
      </c>
      <c r="AL8" s="336">
        <f t="shared" ref="AL8:AL28" si="4">COUNTIF(E8:AI8,"T")+2*COUNTIF(E8:AI8,"2T")+2*COUNTIF(E8:AI8,"T2")+COUNTIF(E8:AI8,"PT")+COUNTIF(E8:AI8,"TP")</f>
        <v>0</v>
      </c>
    </row>
    <row r="9" spans="1:38" s="1" customFormat="1" ht="21" customHeight="1">
      <c r="A9" s="5">
        <v>3</v>
      </c>
      <c r="B9" s="79" t="s">
        <v>341</v>
      </c>
      <c r="C9" s="80" t="s">
        <v>476</v>
      </c>
      <c r="D9" s="81" t="s">
        <v>19</v>
      </c>
      <c r="E9" s="22"/>
      <c r="F9" s="6"/>
      <c r="G9" s="6"/>
      <c r="H9" s="6"/>
      <c r="I9" s="6"/>
      <c r="J9" s="6"/>
      <c r="K9" s="6"/>
      <c r="L9" s="6"/>
      <c r="M9" s="49"/>
      <c r="N9" s="6"/>
      <c r="O9" s="6"/>
      <c r="P9" s="6"/>
      <c r="Q9" s="6"/>
      <c r="R9" s="6"/>
      <c r="S9" s="6"/>
      <c r="T9" s="6"/>
      <c r="U9" s="6"/>
      <c r="V9" s="6"/>
      <c r="W9" s="6"/>
      <c r="X9" s="6"/>
      <c r="Y9" s="6"/>
      <c r="Z9" s="6"/>
      <c r="AA9" s="6"/>
      <c r="AB9" s="6"/>
      <c r="AC9" s="6"/>
      <c r="AD9" s="6"/>
      <c r="AE9" s="6"/>
      <c r="AF9" s="6"/>
      <c r="AG9" s="6"/>
      <c r="AH9" s="6"/>
      <c r="AI9" s="6"/>
      <c r="AJ9" s="19">
        <f t="shared" si="2"/>
        <v>0</v>
      </c>
      <c r="AK9" s="336">
        <f t="shared" si="3"/>
        <v>0</v>
      </c>
      <c r="AL9" s="336">
        <f t="shared" si="4"/>
        <v>0</v>
      </c>
    </row>
    <row r="10" spans="1:38" s="1" customFormat="1" ht="21" customHeight="1">
      <c r="A10" s="5">
        <v>4</v>
      </c>
      <c r="B10" s="79" t="s">
        <v>342</v>
      </c>
      <c r="C10" s="80" t="s">
        <v>343</v>
      </c>
      <c r="D10" s="81" t="s">
        <v>344</v>
      </c>
      <c r="E10" s="22"/>
      <c r="F10" s="6"/>
      <c r="G10" s="6"/>
      <c r="H10" s="6"/>
      <c r="I10" s="6"/>
      <c r="J10" s="6"/>
      <c r="K10" s="6"/>
      <c r="L10" s="6"/>
      <c r="M10" s="49"/>
      <c r="N10" s="6"/>
      <c r="O10" s="6"/>
      <c r="P10" s="6" t="s">
        <v>6</v>
      </c>
      <c r="Q10" s="6"/>
      <c r="R10" s="6"/>
      <c r="S10" s="6"/>
      <c r="T10" s="6"/>
      <c r="U10" s="6"/>
      <c r="V10" s="6"/>
      <c r="W10" s="6"/>
      <c r="X10" s="6"/>
      <c r="Y10" s="6"/>
      <c r="Z10" s="6"/>
      <c r="AA10" s="6"/>
      <c r="AB10" s="6"/>
      <c r="AC10" s="6"/>
      <c r="AD10" s="6"/>
      <c r="AE10" s="6"/>
      <c r="AF10" s="6"/>
      <c r="AG10" s="6"/>
      <c r="AH10" s="6"/>
      <c r="AI10" s="6"/>
      <c r="AJ10" s="19">
        <f t="shared" si="2"/>
        <v>1</v>
      </c>
      <c r="AK10" s="336">
        <f t="shared" si="3"/>
        <v>0</v>
      </c>
      <c r="AL10" s="336">
        <f t="shared" si="4"/>
        <v>0</v>
      </c>
    </row>
    <row r="11" spans="1:38" s="1" customFormat="1" ht="21" customHeight="1">
      <c r="A11" s="5">
        <v>5</v>
      </c>
      <c r="B11" s="79" t="s">
        <v>345</v>
      </c>
      <c r="C11" s="80" t="s">
        <v>346</v>
      </c>
      <c r="D11" s="81" t="s">
        <v>347</v>
      </c>
      <c r="E11" s="22"/>
      <c r="F11" s="6"/>
      <c r="G11" s="6"/>
      <c r="H11" s="6" t="s">
        <v>6</v>
      </c>
      <c r="I11" s="6"/>
      <c r="J11" s="6"/>
      <c r="K11" s="6"/>
      <c r="L11" s="6"/>
      <c r="M11" s="49"/>
      <c r="N11" s="6"/>
      <c r="O11" s="6"/>
      <c r="P11" s="6" t="s">
        <v>6</v>
      </c>
      <c r="Q11" s="6"/>
      <c r="R11" s="6"/>
      <c r="S11" s="6"/>
      <c r="T11" s="6"/>
      <c r="U11" s="6"/>
      <c r="V11" s="6"/>
      <c r="W11" s="6"/>
      <c r="X11" s="6"/>
      <c r="Y11" s="6"/>
      <c r="Z11" s="6"/>
      <c r="AA11" s="6"/>
      <c r="AB11" s="6"/>
      <c r="AC11" s="6"/>
      <c r="AD11" s="6"/>
      <c r="AE11" s="6"/>
      <c r="AF11" s="6"/>
      <c r="AG11" s="6"/>
      <c r="AH11" s="6"/>
      <c r="AI11" s="6"/>
      <c r="AJ11" s="19">
        <f t="shared" si="2"/>
        <v>2</v>
      </c>
      <c r="AK11" s="336">
        <f t="shared" si="3"/>
        <v>0</v>
      </c>
      <c r="AL11" s="336">
        <f t="shared" si="4"/>
        <v>0</v>
      </c>
    </row>
    <row r="12" spans="1:38" s="1" customFormat="1" ht="21" customHeight="1">
      <c r="A12" s="5">
        <v>6</v>
      </c>
      <c r="B12" s="79" t="s">
        <v>348</v>
      </c>
      <c r="C12" s="80" t="s">
        <v>349</v>
      </c>
      <c r="D12" s="81" t="s">
        <v>15</v>
      </c>
      <c r="E12" s="22"/>
      <c r="F12" s="6"/>
      <c r="G12" s="6"/>
      <c r="H12" s="6"/>
      <c r="I12" s="6"/>
      <c r="J12" s="6"/>
      <c r="K12" s="6"/>
      <c r="L12" s="6"/>
      <c r="M12" s="49"/>
      <c r="N12" s="6"/>
      <c r="O12" s="6"/>
      <c r="P12" s="6" t="s">
        <v>6</v>
      </c>
      <c r="Q12" s="6"/>
      <c r="R12" s="6"/>
      <c r="S12" s="6"/>
      <c r="T12" s="6"/>
      <c r="U12" s="6"/>
      <c r="V12" s="6"/>
      <c r="W12" s="6"/>
      <c r="X12" s="6"/>
      <c r="Y12" s="6"/>
      <c r="Z12" s="6"/>
      <c r="AA12" s="6"/>
      <c r="AB12" s="6"/>
      <c r="AC12" s="6"/>
      <c r="AD12" s="6"/>
      <c r="AE12" s="6"/>
      <c r="AF12" s="6"/>
      <c r="AG12" s="6"/>
      <c r="AH12" s="6"/>
      <c r="AI12" s="6"/>
      <c r="AJ12" s="19">
        <f t="shared" si="2"/>
        <v>1</v>
      </c>
      <c r="AK12" s="336">
        <f t="shared" si="3"/>
        <v>0</v>
      </c>
      <c r="AL12" s="336">
        <f t="shared" si="4"/>
        <v>0</v>
      </c>
    </row>
    <row r="13" spans="1:38" s="1" customFormat="1" ht="21" customHeight="1">
      <c r="A13" s="5">
        <v>7</v>
      </c>
      <c r="B13" s="79" t="s">
        <v>350</v>
      </c>
      <c r="C13" s="80" t="s">
        <v>351</v>
      </c>
      <c r="D13" s="81" t="s">
        <v>52</v>
      </c>
      <c r="E13" s="52"/>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19">
        <f t="shared" si="2"/>
        <v>0</v>
      </c>
      <c r="AK13" s="336">
        <f t="shared" si="3"/>
        <v>0</v>
      </c>
      <c r="AL13" s="336">
        <f t="shared" si="4"/>
        <v>0</v>
      </c>
    </row>
    <row r="14" spans="1:38" s="1" customFormat="1" ht="21" customHeight="1">
      <c r="A14" s="5">
        <v>8</v>
      </c>
      <c r="B14" s="79" t="s">
        <v>352</v>
      </c>
      <c r="C14" s="80" t="s">
        <v>121</v>
      </c>
      <c r="D14" s="81" t="s">
        <v>103</v>
      </c>
      <c r="E14" s="22"/>
      <c r="F14" s="6"/>
      <c r="G14" s="6"/>
      <c r="H14" s="6"/>
      <c r="I14" s="6"/>
      <c r="J14" s="6"/>
      <c r="K14" s="6"/>
      <c r="L14" s="6" t="s">
        <v>6</v>
      </c>
      <c r="M14" s="49"/>
      <c r="N14" s="6"/>
      <c r="O14" s="6"/>
      <c r="P14" s="6"/>
      <c r="Q14" s="6"/>
      <c r="R14" s="6"/>
      <c r="S14" s="6"/>
      <c r="T14" s="6"/>
      <c r="U14" s="6"/>
      <c r="V14" s="6"/>
      <c r="W14" s="6"/>
      <c r="X14" s="6"/>
      <c r="Y14" s="6"/>
      <c r="Z14" s="6"/>
      <c r="AA14" s="20"/>
      <c r="AB14" s="6"/>
      <c r="AC14" s="6"/>
      <c r="AD14" s="6"/>
      <c r="AE14" s="6"/>
      <c r="AF14" s="6"/>
      <c r="AG14" s="6"/>
      <c r="AH14" s="6"/>
      <c r="AI14" s="6"/>
      <c r="AJ14" s="19">
        <f t="shared" si="2"/>
        <v>1</v>
      </c>
      <c r="AK14" s="336">
        <f t="shared" si="3"/>
        <v>0</v>
      </c>
      <c r="AL14" s="336">
        <f t="shared" si="4"/>
        <v>0</v>
      </c>
    </row>
    <row r="15" spans="1:38" s="1" customFormat="1" ht="21" customHeight="1">
      <c r="A15" s="5">
        <v>9</v>
      </c>
      <c r="B15" s="79" t="s">
        <v>353</v>
      </c>
      <c r="C15" s="80" t="s">
        <v>354</v>
      </c>
      <c r="D15" s="81" t="s">
        <v>103</v>
      </c>
      <c r="E15" s="36"/>
      <c r="F15" s="20"/>
      <c r="G15" s="20"/>
      <c r="H15" s="20" t="s">
        <v>6</v>
      </c>
      <c r="I15" s="20" t="s">
        <v>6</v>
      </c>
      <c r="J15" s="20"/>
      <c r="K15" s="20" t="s">
        <v>2863</v>
      </c>
      <c r="L15" s="20"/>
      <c r="M15" s="50"/>
      <c r="N15" s="20"/>
      <c r="O15" s="20"/>
      <c r="P15" s="20" t="s">
        <v>6</v>
      </c>
      <c r="Q15" s="20"/>
      <c r="R15" s="20"/>
      <c r="S15" s="20" t="s">
        <v>6</v>
      </c>
      <c r="T15" s="20"/>
      <c r="U15" s="20"/>
      <c r="V15" s="20" t="s">
        <v>6</v>
      </c>
      <c r="W15" s="20"/>
      <c r="X15" s="20"/>
      <c r="Y15" s="20"/>
      <c r="Z15" s="20"/>
      <c r="AA15" s="20"/>
      <c r="AB15" s="20"/>
      <c r="AC15" s="20"/>
      <c r="AD15" s="20"/>
      <c r="AE15" s="20"/>
      <c r="AF15" s="20"/>
      <c r="AG15" s="20"/>
      <c r="AH15" s="20"/>
      <c r="AI15" s="20"/>
      <c r="AJ15" s="19">
        <f t="shared" si="2"/>
        <v>6</v>
      </c>
      <c r="AK15" s="336">
        <f t="shared" si="3"/>
        <v>0</v>
      </c>
      <c r="AL15" s="336">
        <f t="shared" si="4"/>
        <v>0</v>
      </c>
    </row>
    <row r="16" spans="1:38" s="1" customFormat="1" ht="21" customHeight="1">
      <c r="A16" s="5">
        <v>10</v>
      </c>
      <c r="B16" s="79" t="s">
        <v>355</v>
      </c>
      <c r="C16" s="80" t="s">
        <v>356</v>
      </c>
      <c r="D16" s="81" t="s">
        <v>87</v>
      </c>
      <c r="E16" s="36"/>
      <c r="F16" s="20"/>
      <c r="G16" s="20"/>
      <c r="H16" s="20"/>
      <c r="I16" s="20" t="s">
        <v>6</v>
      </c>
      <c r="J16" s="20"/>
      <c r="K16" s="20"/>
      <c r="L16" s="20"/>
      <c r="M16" s="50"/>
      <c r="N16" s="20"/>
      <c r="O16" s="20"/>
      <c r="P16" s="20"/>
      <c r="Q16" s="20"/>
      <c r="R16" s="20"/>
      <c r="S16" s="20"/>
      <c r="T16" s="20"/>
      <c r="U16" s="20"/>
      <c r="V16" s="20"/>
      <c r="W16" s="20"/>
      <c r="X16" s="20"/>
      <c r="Y16" s="20"/>
      <c r="Z16" s="20"/>
      <c r="AA16" s="58"/>
      <c r="AB16" s="20"/>
      <c r="AC16" s="20"/>
      <c r="AD16" s="20"/>
      <c r="AE16" s="20"/>
      <c r="AF16" s="20"/>
      <c r="AG16" s="20"/>
      <c r="AH16" s="20"/>
      <c r="AI16" s="20"/>
      <c r="AJ16" s="19">
        <f t="shared" si="2"/>
        <v>1</v>
      </c>
      <c r="AK16" s="336">
        <f t="shared" si="3"/>
        <v>0</v>
      </c>
      <c r="AL16" s="336">
        <f t="shared" si="4"/>
        <v>0</v>
      </c>
    </row>
    <row r="17" spans="1:40" s="1" customFormat="1" ht="21" customHeight="1">
      <c r="A17" s="5">
        <v>11</v>
      </c>
      <c r="B17" s="79" t="s">
        <v>357</v>
      </c>
      <c r="C17" s="80" t="s">
        <v>358</v>
      </c>
      <c r="D17" s="81" t="s">
        <v>55</v>
      </c>
      <c r="E17" s="22"/>
      <c r="F17" s="6"/>
      <c r="G17" s="6"/>
      <c r="H17" s="6"/>
      <c r="I17" s="6" t="s">
        <v>6</v>
      </c>
      <c r="J17" s="6"/>
      <c r="K17" s="6"/>
      <c r="L17" s="6"/>
      <c r="M17" s="49"/>
      <c r="N17" s="6"/>
      <c r="O17" s="6"/>
      <c r="P17" s="6" t="s">
        <v>6</v>
      </c>
      <c r="Q17" s="6"/>
      <c r="R17" s="6"/>
      <c r="S17" s="6"/>
      <c r="T17" s="6"/>
      <c r="U17" s="6"/>
      <c r="V17" s="6"/>
      <c r="W17" s="6"/>
      <c r="X17" s="6"/>
      <c r="Y17" s="6"/>
      <c r="Z17" s="6"/>
      <c r="AA17" s="6"/>
      <c r="AB17" s="6"/>
      <c r="AC17" s="6"/>
      <c r="AD17" s="6"/>
      <c r="AE17" s="6"/>
      <c r="AF17" s="6"/>
      <c r="AG17" s="6"/>
      <c r="AH17" s="6"/>
      <c r="AI17" s="6"/>
      <c r="AJ17" s="19">
        <f t="shared" si="2"/>
        <v>2</v>
      </c>
      <c r="AK17" s="336">
        <f t="shared" si="3"/>
        <v>0</v>
      </c>
      <c r="AL17" s="336">
        <f t="shared" si="4"/>
        <v>0</v>
      </c>
    </row>
    <row r="18" spans="1:40" s="1" customFormat="1" ht="21" customHeight="1">
      <c r="A18" s="5">
        <v>12</v>
      </c>
      <c r="B18" s="79" t="s">
        <v>359</v>
      </c>
      <c r="C18" s="80" t="s">
        <v>360</v>
      </c>
      <c r="D18" s="81" t="s">
        <v>56</v>
      </c>
      <c r="E18" s="22"/>
      <c r="F18" s="6"/>
      <c r="G18" s="6"/>
      <c r="H18" s="6"/>
      <c r="I18" s="6"/>
      <c r="J18" s="6"/>
      <c r="K18" s="6"/>
      <c r="L18" s="6"/>
      <c r="M18" s="49"/>
      <c r="N18" s="6"/>
      <c r="O18" s="6"/>
      <c r="P18" s="6"/>
      <c r="Q18" s="6"/>
      <c r="R18" s="6"/>
      <c r="S18" s="6"/>
      <c r="T18" s="6"/>
      <c r="U18" s="6"/>
      <c r="V18" s="6"/>
      <c r="W18" s="6"/>
      <c r="X18" s="6"/>
      <c r="Y18" s="6"/>
      <c r="Z18" s="6"/>
      <c r="AA18" s="6"/>
      <c r="AB18" s="6"/>
      <c r="AC18" s="6"/>
      <c r="AD18" s="6"/>
      <c r="AE18" s="6"/>
      <c r="AF18" s="6"/>
      <c r="AG18" s="6"/>
      <c r="AH18" s="6"/>
      <c r="AI18" s="6"/>
      <c r="AJ18" s="19">
        <f t="shared" si="2"/>
        <v>0</v>
      </c>
      <c r="AK18" s="336">
        <f t="shared" si="3"/>
        <v>0</v>
      </c>
      <c r="AL18" s="336">
        <f t="shared" si="4"/>
        <v>0</v>
      </c>
    </row>
    <row r="19" spans="1:40" s="57" customFormat="1" ht="21" customHeight="1">
      <c r="A19" s="5">
        <v>13</v>
      </c>
      <c r="B19" s="79" t="s">
        <v>361</v>
      </c>
      <c r="C19" s="80" t="s">
        <v>362</v>
      </c>
      <c r="D19" s="81" t="s">
        <v>363</v>
      </c>
      <c r="E19" s="55"/>
      <c r="F19" s="56"/>
      <c r="G19" s="56"/>
      <c r="H19" s="56"/>
      <c r="I19" s="56"/>
      <c r="J19" s="56"/>
      <c r="K19" s="56"/>
      <c r="L19" s="56"/>
      <c r="M19" s="59"/>
      <c r="N19" s="56"/>
      <c r="O19" s="56"/>
      <c r="P19" s="56"/>
      <c r="Q19" s="56"/>
      <c r="R19" s="56"/>
      <c r="S19" s="56"/>
      <c r="T19" s="56"/>
      <c r="U19" s="56"/>
      <c r="V19" s="56"/>
      <c r="W19" s="56"/>
      <c r="X19" s="56"/>
      <c r="Y19" s="56"/>
      <c r="Z19" s="56"/>
      <c r="AA19" s="56"/>
      <c r="AB19" s="56"/>
      <c r="AC19" s="56"/>
      <c r="AD19" s="56"/>
      <c r="AE19" s="56"/>
      <c r="AF19" s="56"/>
      <c r="AG19" s="56"/>
      <c r="AH19" s="56"/>
      <c r="AI19" s="56"/>
      <c r="AJ19" s="19">
        <f t="shared" si="2"/>
        <v>0</v>
      </c>
      <c r="AK19" s="336">
        <f t="shared" si="3"/>
        <v>0</v>
      </c>
      <c r="AL19" s="336">
        <f t="shared" si="4"/>
        <v>0</v>
      </c>
    </row>
    <row r="20" spans="1:40" s="1" customFormat="1" ht="21" customHeight="1">
      <c r="A20" s="5">
        <v>14</v>
      </c>
      <c r="B20" s="79" t="s">
        <v>364</v>
      </c>
      <c r="C20" s="80" t="s">
        <v>365</v>
      </c>
      <c r="D20" s="81" t="s">
        <v>21</v>
      </c>
      <c r="E20" s="37"/>
      <c r="F20" s="37"/>
      <c r="G20" s="37"/>
      <c r="H20" s="37" t="s">
        <v>6</v>
      </c>
      <c r="I20" s="37"/>
      <c r="J20" s="37"/>
      <c r="K20" s="37"/>
      <c r="L20" s="37"/>
      <c r="M20" s="51"/>
      <c r="N20" s="37"/>
      <c r="O20" s="37"/>
      <c r="P20" s="37" t="s">
        <v>6</v>
      </c>
      <c r="Q20" s="37"/>
      <c r="R20" s="37"/>
      <c r="S20" s="37"/>
      <c r="T20" s="37"/>
      <c r="U20" s="37"/>
      <c r="V20" s="37"/>
      <c r="W20" s="37"/>
      <c r="X20" s="37"/>
      <c r="Y20" s="37"/>
      <c r="Z20" s="37"/>
      <c r="AA20" s="37"/>
      <c r="AB20" s="37"/>
      <c r="AC20" s="37"/>
      <c r="AD20" s="37"/>
      <c r="AE20" s="37"/>
      <c r="AF20" s="37"/>
      <c r="AG20" s="37"/>
      <c r="AH20" s="37"/>
      <c r="AI20" s="37"/>
      <c r="AJ20" s="19">
        <f t="shared" si="2"/>
        <v>2</v>
      </c>
      <c r="AK20" s="336">
        <f t="shared" si="3"/>
        <v>0</v>
      </c>
      <c r="AL20" s="336">
        <f t="shared" si="4"/>
        <v>0</v>
      </c>
    </row>
    <row r="21" spans="1:40" s="1" customFormat="1" ht="21" customHeight="1">
      <c r="A21" s="5">
        <v>15</v>
      </c>
      <c r="B21" s="79" t="s">
        <v>366</v>
      </c>
      <c r="C21" s="80" t="s">
        <v>367</v>
      </c>
      <c r="D21" s="81" t="s">
        <v>98</v>
      </c>
      <c r="E21" s="22"/>
      <c r="F21" s="6"/>
      <c r="G21" s="6"/>
      <c r="H21" s="6" t="s">
        <v>6</v>
      </c>
      <c r="I21" s="6"/>
      <c r="J21" s="6"/>
      <c r="K21" s="6"/>
      <c r="L21" s="6"/>
      <c r="M21" s="49"/>
      <c r="N21" s="6"/>
      <c r="O21" s="6"/>
      <c r="P21" s="6"/>
      <c r="Q21" s="6"/>
      <c r="R21" s="6"/>
      <c r="S21" s="6"/>
      <c r="T21" s="6"/>
      <c r="U21" s="6"/>
      <c r="V21" s="6"/>
      <c r="W21" s="6"/>
      <c r="X21" s="6"/>
      <c r="Y21" s="6"/>
      <c r="Z21" s="6"/>
      <c r="AA21" s="6"/>
      <c r="AB21" s="6"/>
      <c r="AC21" s="6"/>
      <c r="AD21" s="6"/>
      <c r="AE21" s="6"/>
      <c r="AF21" s="6"/>
      <c r="AG21" s="6"/>
      <c r="AH21" s="6"/>
      <c r="AI21" s="6"/>
      <c r="AJ21" s="19">
        <f t="shared" si="2"/>
        <v>1</v>
      </c>
      <c r="AK21" s="336">
        <f t="shared" si="3"/>
        <v>0</v>
      </c>
      <c r="AL21" s="336">
        <f t="shared" si="4"/>
        <v>0</v>
      </c>
    </row>
    <row r="22" spans="1:40" s="1" customFormat="1" ht="21" customHeight="1">
      <c r="A22" s="5">
        <v>16</v>
      </c>
      <c r="B22" s="79" t="s">
        <v>369</v>
      </c>
      <c r="C22" s="80" t="s">
        <v>370</v>
      </c>
      <c r="D22" s="81" t="s">
        <v>180</v>
      </c>
      <c r="E22" s="22"/>
      <c r="F22" s="6"/>
      <c r="G22" s="6"/>
      <c r="H22" s="6"/>
      <c r="I22" s="6" t="s">
        <v>6</v>
      </c>
      <c r="J22" s="6"/>
      <c r="K22" s="6"/>
      <c r="L22" s="6"/>
      <c r="M22" s="49"/>
      <c r="N22" s="6"/>
      <c r="O22" s="6"/>
      <c r="P22" s="6"/>
      <c r="Q22" s="6"/>
      <c r="R22" s="6"/>
      <c r="S22" s="6"/>
      <c r="T22" s="6"/>
      <c r="U22" s="6"/>
      <c r="V22" s="6"/>
      <c r="W22" s="6"/>
      <c r="X22" s="6"/>
      <c r="Y22" s="6"/>
      <c r="Z22" s="6"/>
      <c r="AA22" s="6"/>
      <c r="AB22" s="6"/>
      <c r="AC22" s="6"/>
      <c r="AD22" s="6"/>
      <c r="AE22" s="6"/>
      <c r="AF22" s="6"/>
      <c r="AG22" s="6"/>
      <c r="AH22" s="6"/>
      <c r="AI22" s="6"/>
      <c r="AJ22" s="19">
        <f t="shared" si="2"/>
        <v>1</v>
      </c>
      <c r="AK22" s="336">
        <f t="shared" si="3"/>
        <v>0</v>
      </c>
      <c r="AL22" s="336">
        <f t="shared" si="4"/>
        <v>0</v>
      </c>
    </row>
    <row r="23" spans="1:40" s="1" customFormat="1" ht="21" customHeight="1">
      <c r="A23" s="5">
        <v>17</v>
      </c>
      <c r="B23" s="79" t="s">
        <v>371</v>
      </c>
      <c r="C23" s="80" t="s">
        <v>372</v>
      </c>
      <c r="D23" s="81" t="s">
        <v>99</v>
      </c>
      <c r="E23" s="22"/>
      <c r="F23" s="6"/>
      <c r="G23" s="6"/>
      <c r="H23" s="6"/>
      <c r="I23" s="6"/>
      <c r="J23" s="6"/>
      <c r="K23" s="6"/>
      <c r="L23" s="6"/>
      <c r="M23" s="49"/>
      <c r="N23" s="6"/>
      <c r="O23" s="6"/>
      <c r="P23" s="6"/>
      <c r="Q23" s="6" t="s">
        <v>6</v>
      </c>
      <c r="R23" s="6"/>
      <c r="S23" s="6"/>
      <c r="T23" s="6"/>
      <c r="U23" s="6"/>
      <c r="V23" s="6"/>
      <c r="W23" s="6"/>
      <c r="X23" s="6"/>
      <c r="Y23" s="6"/>
      <c r="Z23" s="6"/>
      <c r="AA23" s="6"/>
      <c r="AB23" s="6"/>
      <c r="AC23" s="6"/>
      <c r="AD23" s="6"/>
      <c r="AE23" s="6"/>
      <c r="AF23" s="6"/>
      <c r="AG23" s="6"/>
      <c r="AH23" s="6"/>
      <c r="AI23" s="6"/>
      <c r="AJ23" s="19">
        <f t="shared" si="2"/>
        <v>1</v>
      </c>
      <c r="AK23" s="336">
        <f t="shared" si="3"/>
        <v>0</v>
      </c>
      <c r="AL23" s="336">
        <f t="shared" si="4"/>
        <v>0</v>
      </c>
    </row>
    <row r="24" spans="1:40" s="1" customFormat="1" ht="21" customHeight="1">
      <c r="A24" s="5">
        <v>18</v>
      </c>
      <c r="B24" s="79" t="s">
        <v>373</v>
      </c>
      <c r="C24" s="80" t="s">
        <v>374</v>
      </c>
      <c r="D24" s="81" t="s">
        <v>375</v>
      </c>
      <c r="E24" s="22"/>
      <c r="F24" s="6"/>
      <c r="G24" s="6"/>
      <c r="H24" s="6"/>
      <c r="I24" s="6"/>
      <c r="J24" s="6"/>
      <c r="K24" s="6"/>
      <c r="L24" s="6"/>
      <c r="M24" s="49"/>
      <c r="N24" s="6"/>
      <c r="O24" s="6"/>
      <c r="P24" s="6" t="s">
        <v>6</v>
      </c>
      <c r="Q24" s="6"/>
      <c r="R24" s="6"/>
      <c r="S24" s="6"/>
      <c r="T24" s="6"/>
      <c r="U24" s="6"/>
      <c r="V24" s="6"/>
      <c r="W24" s="6"/>
      <c r="X24" s="6"/>
      <c r="Y24" s="6"/>
      <c r="Z24" s="6"/>
      <c r="AA24" s="6"/>
      <c r="AB24" s="6"/>
      <c r="AC24" s="6"/>
      <c r="AD24" s="6"/>
      <c r="AE24" s="6"/>
      <c r="AF24" s="6"/>
      <c r="AG24" s="6"/>
      <c r="AH24" s="6"/>
      <c r="AI24" s="6"/>
      <c r="AJ24" s="19">
        <f t="shared" si="2"/>
        <v>1</v>
      </c>
      <c r="AK24" s="336">
        <f t="shared" si="3"/>
        <v>0</v>
      </c>
      <c r="AL24" s="336">
        <f t="shared" si="4"/>
        <v>0</v>
      </c>
    </row>
    <row r="25" spans="1:40" s="1" customFormat="1" ht="21" customHeight="1">
      <c r="A25" s="5">
        <v>19</v>
      </c>
      <c r="B25" s="79" t="s">
        <v>376</v>
      </c>
      <c r="C25" s="80" t="s">
        <v>377</v>
      </c>
      <c r="D25" s="81" t="s">
        <v>378</v>
      </c>
      <c r="E25" s="22"/>
      <c r="F25" s="6"/>
      <c r="G25" s="6"/>
      <c r="H25" s="6"/>
      <c r="I25" s="6" t="s">
        <v>6</v>
      </c>
      <c r="J25" s="6"/>
      <c r="K25" s="6"/>
      <c r="L25" s="6"/>
      <c r="M25" s="49"/>
      <c r="N25" s="6"/>
      <c r="O25" s="6"/>
      <c r="P25" s="6"/>
      <c r="Q25" s="6"/>
      <c r="R25" s="6"/>
      <c r="S25" s="6"/>
      <c r="T25" s="6"/>
      <c r="U25" s="6"/>
      <c r="V25" s="6"/>
      <c r="W25" s="6"/>
      <c r="X25" s="6"/>
      <c r="Y25" s="6"/>
      <c r="Z25" s="6"/>
      <c r="AA25" s="6"/>
      <c r="AB25" s="6"/>
      <c r="AC25" s="6"/>
      <c r="AD25" s="6"/>
      <c r="AE25" s="6"/>
      <c r="AF25" s="6"/>
      <c r="AG25" s="6"/>
      <c r="AH25" s="6"/>
      <c r="AI25" s="6"/>
      <c r="AJ25" s="19">
        <f t="shared" si="2"/>
        <v>1</v>
      </c>
      <c r="AK25" s="336">
        <f t="shared" si="3"/>
        <v>0</v>
      </c>
      <c r="AL25" s="336">
        <f t="shared" si="4"/>
        <v>0</v>
      </c>
    </row>
    <row r="26" spans="1:40" s="1" customFormat="1" ht="21" customHeight="1">
      <c r="A26" s="5">
        <v>20</v>
      </c>
      <c r="B26" s="79" t="s">
        <v>379</v>
      </c>
      <c r="C26" s="80" t="s">
        <v>380</v>
      </c>
      <c r="D26" s="81" t="s">
        <v>381</v>
      </c>
      <c r="E26" s="22"/>
      <c r="F26" s="6"/>
      <c r="G26" s="6"/>
      <c r="H26" s="6"/>
      <c r="I26" s="6" t="s">
        <v>6</v>
      </c>
      <c r="J26" s="6"/>
      <c r="K26" s="6"/>
      <c r="L26" s="6"/>
      <c r="M26" s="49"/>
      <c r="N26" s="6"/>
      <c r="O26" s="6"/>
      <c r="P26" s="6" t="s">
        <v>6</v>
      </c>
      <c r="Q26" s="6"/>
      <c r="R26" s="6"/>
      <c r="S26" s="6"/>
      <c r="T26" s="6"/>
      <c r="U26" s="6"/>
      <c r="V26" s="6"/>
      <c r="W26" s="6"/>
      <c r="X26" s="6"/>
      <c r="Y26" s="6"/>
      <c r="Z26" s="6"/>
      <c r="AA26" s="6"/>
      <c r="AB26" s="6"/>
      <c r="AC26" s="6"/>
      <c r="AD26" s="6"/>
      <c r="AE26" s="6"/>
      <c r="AF26" s="6"/>
      <c r="AG26" s="6"/>
      <c r="AH26" s="6"/>
      <c r="AI26" s="6"/>
      <c r="AJ26" s="19">
        <f t="shared" si="2"/>
        <v>2</v>
      </c>
      <c r="AK26" s="336">
        <f t="shared" si="3"/>
        <v>0</v>
      </c>
      <c r="AL26" s="336">
        <f t="shared" si="4"/>
        <v>0</v>
      </c>
    </row>
    <row r="27" spans="1:40" s="1" customFormat="1" ht="21" customHeight="1">
      <c r="A27" s="5">
        <v>21</v>
      </c>
      <c r="B27" s="79" t="s">
        <v>382</v>
      </c>
      <c r="C27" s="80" t="s">
        <v>383</v>
      </c>
      <c r="D27" s="81" t="s">
        <v>105</v>
      </c>
      <c r="E27" s="22"/>
      <c r="F27" s="6"/>
      <c r="G27" s="6"/>
      <c r="H27" s="6"/>
      <c r="I27" s="6" t="s">
        <v>6</v>
      </c>
      <c r="J27" s="6"/>
      <c r="K27" s="6"/>
      <c r="L27" s="6"/>
      <c r="M27" s="49"/>
      <c r="N27" s="6"/>
      <c r="O27" s="6"/>
      <c r="P27" s="6" t="s">
        <v>6</v>
      </c>
      <c r="Q27" s="6"/>
      <c r="R27" s="6"/>
      <c r="S27" s="6"/>
      <c r="T27" s="6"/>
      <c r="U27" s="6"/>
      <c r="V27" s="6"/>
      <c r="W27" s="6"/>
      <c r="X27" s="6"/>
      <c r="Y27" s="6"/>
      <c r="Z27" s="6"/>
      <c r="AA27" s="6"/>
      <c r="AB27" s="6"/>
      <c r="AC27" s="6"/>
      <c r="AD27" s="6"/>
      <c r="AE27" s="6"/>
      <c r="AF27" s="6"/>
      <c r="AG27" s="6"/>
      <c r="AH27" s="6"/>
      <c r="AI27" s="6"/>
      <c r="AJ27" s="19">
        <f t="shared" si="2"/>
        <v>2</v>
      </c>
      <c r="AK27" s="336">
        <f t="shared" si="3"/>
        <v>0</v>
      </c>
      <c r="AL27" s="336">
        <f t="shared" si="4"/>
        <v>0</v>
      </c>
    </row>
    <row r="28" spans="1:40" s="1" customFormat="1" ht="21" customHeight="1">
      <c r="A28" s="5">
        <v>22</v>
      </c>
      <c r="B28" s="79">
        <v>1910120074</v>
      </c>
      <c r="C28" s="80" t="s">
        <v>480</v>
      </c>
      <c r="D28" s="81" t="s">
        <v>481</v>
      </c>
      <c r="E28" s="22"/>
      <c r="F28" s="6"/>
      <c r="G28" s="6"/>
      <c r="H28" s="6"/>
      <c r="I28" s="6" t="s">
        <v>6</v>
      </c>
      <c r="J28" s="6"/>
      <c r="K28" s="6"/>
      <c r="L28" s="6"/>
      <c r="M28" s="49"/>
      <c r="N28" s="6"/>
      <c r="O28" s="6"/>
      <c r="P28" s="6"/>
      <c r="Q28" s="6"/>
      <c r="R28" s="6"/>
      <c r="S28" s="6"/>
      <c r="T28" s="6"/>
      <c r="U28" s="6"/>
      <c r="V28" s="6"/>
      <c r="W28" s="6"/>
      <c r="X28" s="6"/>
      <c r="Y28" s="6"/>
      <c r="Z28" s="6"/>
      <c r="AA28" s="6"/>
      <c r="AB28" s="6"/>
      <c r="AC28" s="6"/>
      <c r="AD28" s="6"/>
      <c r="AE28" s="6"/>
      <c r="AF28" s="6"/>
      <c r="AG28" s="6"/>
      <c r="AH28" s="6"/>
      <c r="AI28" s="6"/>
      <c r="AJ28" s="19">
        <f t="shared" si="2"/>
        <v>1</v>
      </c>
      <c r="AK28" s="336">
        <f t="shared" si="3"/>
        <v>0</v>
      </c>
      <c r="AL28" s="336">
        <f t="shared" si="4"/>
        <v>0</v>
      </c>
    </row>
    <row r="29" spans="1:40" s="1" customFormat="1" ht="21" customHeight="1">
      <c r="A29" s="451" t="s">
        <v>10</v>
      </c>
      <c r="B29" s="451"/>
      <c r="C29" s="451"/>
      <c r="D29" s="451"/>
      <c r="E29" s="451"/>
      <c r="F29" s="451"/>
      <c r="G29" s="45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451"/>
      <c r="AI29" s="451"/>
      <c r="AJ29" s="114">
        <f>SUM(AJ7:AJ28)</f>
        <v>26</v>
      </c>
      <c r="AK29" s="114">
        <f>SUM(AK7:AK28)</f>
        <v>0</v>
      </c>
      <c r="AL29" s="114">
        <f>SUM(AL7:AL28)</f>
        <v>0</v>
      </c>
      <c r="AM29"/>
      <c r="AN29"/>
    </row>
    <row r="30" spans="1:40" s="25" customFormat="1" ht="21" customHeight="1">
      <c r="A30" s="429" t="s">
        <v>2804</v>
      </c>
      <c r="B30" s="430"/>
      <c r="C30" s="430"/>
      <c r="D30" s="430"/>
      <c r="E30" s="430"/>
      <c r="F30" s="430"/>
      <c r="G30" s="430"/>
      <c r="H30" s="430"/>
      <c r="I30" s="430"/>
      <c r="J30" s="430"/>
      <c r="K30" s="430"/>
      <c r="L30" s="430"/>
      <c r="M30" s="430"/>
      <c r="N30" s="430"/>
      <c r="O30" s="430"/>
      <c r="P30" s="430"/>
      <c r="Q30" s="430"/>
      <c r="R30" s="430"/>
      <c r="S30" s="430"/>
      <c r="T30" s="430"/>
      <c r="U30" s="430"/>
      <c r="V30" s="430"/>
      <c r="W30" s="430"/>
      <c r="X30" s="430"/>
      <c r="Y30" s="430"/>
      <c r="Z30" s="430"/>
      <c r="AA30" s="430"/>
      <c r="AB30" s="430"/>
      <c r="AC30" s="430"/>
      <c r="AD30" s="430"/>
      <c r="AE30" s="430"/>
      <c r="AF30" s="430"/>
      <c r="AG30" s="430"/>
      <c r="AH30" s="430"/>
      <c r="AI30" s="430"/>
      <c r="AJ30" s="430"/>
      <c r="AK30" s="430"/>
      <c r="AL30" s="431"/>
      <c r="AM30" s="338"/>
    </row>
    <row r="31" spans="1:40" ht="15.75" customHeight="1">
      <c r="C31" s="43"/>
      <c r="D31" s="16"/>
      <c r="E31" s="16"/>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row>
    <row r="32" spans="1:40" ht="15.75" customHeight="1">
      <c r="C32" s="43"/>
      <c r="D32" s="16"/>
      <c r="E32" s="16"/>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row>
    <row r="33" spans="3:38" ht="15.75" customHeight="1">
      <c r="C33" s="425"/>
      <c r="D33" s="425"/>
      <c r="E33" s="16"/>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row>
    <row r="34" spans="3:38" ht="19.5">
      <c r="C34" s="425"/>
      <c r="D34" s="425"/>
      <c r="E34" s="425"/>
      <c r="F34" s="425"/>
      <c r="G34" s="425"/>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3:38" ht="19.5">
      <c r="C35" s="425"/>
      <c r="D35" s="425"/>
      <c r="E35" s="425"/>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3:38" ht="19.5">
      <c r="C36" s="425"/>
      <c r="D36" s="425"/>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3:D33"/>
    <mergeCell ref="A29:AI29"/>
    <mergeCell ref="C35:E35"/>
    <mergeCell ref="C36:D36"/>
    <mergeCell ref="C34:G34"/>
    <mergeCell ref="A30:AL30"/>
  </mergeCells>
  <conditionalFormatting sqref="E6:AI28">
    <cfRule type="expression" dxfId="137"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DC8864C2-0568-47FC-8F64-3359FC4DF890}">
            <xm:f>IF('TQW20'!E$6="CN",1,0)</xm:f>
            <x14:dxf>
              <fill>
                <patternFill>
                  <bgColor theme="8" tint="0.59996337778862885"/>
                </patternFill>
              </fill>
            </x14:dxf>
          </x14:cfRule>
          <xm:sqref>E6:AI6</xm:sqref>
        </x14:conditionalFormatting>
        <x14:conditionalFormatting xmlns:xm="http://schemas.microsoft.com/office/excel/2006/main">
          <x14:cfRule type="expression" priority="2" id="{F00FD36B-6DC8-4EAB-84D4-D96FDC71AACF}">
            <xm:f>IF('TQW20'!E$6="CN",1,0)</xm:f>
            <x14:dxf>
              <fill>
                <patternFill>
                  <bgColor theme="8" tint="0.79998168889431442"/>
                </patternFill>
              </fill>
            </x14:dxf>
          </x14:cfRule>
          <xm:sqref>E6:AI6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AN38"/>
  <sheetViews>
    <sheetView topLeftCell="A4" zoomScaleNormal="100" workbookViewId="0">
      <selection activeCell="T19" sqref="T19"/>
    </sheetView>
  </sheetViews>
  <sheetFormatPr defaultRowHeight="15.75"/>
  <cols>
    <col min="1" max="1" width="7.83203125" customWidth="1"/>
    <col min="2" max="2" width="16.33203125" customWidth="1"/>
    <col min="3" max="3" width="24.33203125" customWidth="1"/>
    <col min="4" max="4" width="8.6640625" customWidth="1"/>
    <col min="5" max="35" width="4" customWidth="1"/>
    <col min="36" max="38" width="6.1640625" customWidth="1"/>
  </cols>
  <sheetData>
    <row r="1" spans="1:38" s="24" customFormat="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s="24" customFormat="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s="24" customFormat="1" ht="31.5" customHeight="1">
      <c r="A3" s="443" t="s">
        <v>909</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122" t="s">
        <v>384</v>
      </c>
      <c r="C7" s="123" t="s">
        <v>385</v>
      </c>
      <c r="D7" s="124" t="s">
        <v>61</v>
      </c>
      <c r="E7" s="105"/>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122" t="s">
        <v>386</v>
      </c>
      <c r="C8" s="123" t="s">
        <v>93</v>
      </c>
      <c r="D8" s="124" t="s">
        <v>82</v>
      </c>
      <c r="E8" s="105"/>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row>
    <row r="9" spans="1:38" s="1" customFormat="1" ht="21" customHeight="1">
      <c r="A9" s="5">
        <v>3</v>
      </c>
      <c r="B9" s="122" t="s">
        <v>387</v>
      </c>
      <c r="C9" s="123" t="s">
        <v>38</v>
      </c>
      <c r="D9" s="124" t="s">
        <v>388</v>
      </c>
      <c r="E9" s="105"/>
      <c r="F9" s="99" t="s">
        <v>6</v>
      </c>
      <c r="G9" s="99"/>
      <c r="H9" s="99"/>
      <c r="I9" s="99"/>
      <c r="J9" s="99"/>
      <c r="K9" s="99"/>
      <c r="L9" s="99"/>
      <c r="M9" s="99"/>
      <c r="N9" s="99"/>
      <c r="O9" s="99"/>
      <c r="P9" s="99"/>
      <c r="Q9" s="99"/>
      <c r="R9" s="99" t="s">
        <v>6</v>
      </c>
      <c r="S9" s="99"/>
      <c r="T9" s="99"/>
      <c r="U9" s="99"/>
      <c r="V9" s="99"/>
      <c r="W9" s="99"/>
      <c r="X9" s="99"/>
      <c r="Y9" s="99"/>
      <c r="Z9" s="99"/>
      <c r="AA9" s="99"/>
      <c r="AB9" s="99"/>
      <c r="AC9" s="99"/>
      <c r="AD9" s="99"/>
      <c r="AE9" s="99"/>
      <c r="AF9" s="99"/>
      <c r="AG9" s="99"/>
      <c r="AH9" s="99"/>
      <c r="AI9" s="99"/>
      <c r="AJ9" s="19">
        <f t="shared" si="2"/>
        <v>2</v>
      </c>
      <c r="AK9" s="336">
        <f t="shared" si="3"/>
        <v>0</v>
      </c>
      <c r="AL9" s="336">
        <f t="shared" si="4"/>
        <v>0</v>
      </c>
    </row>
    <row r="10" spans="1:38" s="1" customFormat="1" ht="21" customHeight="1">
      <c r="A10" s="5">
        <v>4</v>
      </c>
      <c r="B10" s="122" t="s">
        <v>389</v>
      </c>
      <c r="C10" s="123" t="s">
        <v>390</v>
      </c>
      <c r="D10" s="124" t="s">
        <v>19</v>
      </c>
      <c r="E10" s="105"/>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0</v>
      </c>
    </row>
    <row r="11" spans="1:38" s="1" customFormat="1" ht="21" customHeight="1">
      <c r="A11" s="5">
        <v>5</v>
      </c>
      <c r="B11" s="122" t="s">
        <v>477</v>
      </c>
      <c r="C11" s="123" t="s">
        <v>478</v>
      </c>
      <c r="D11" s="124" t="s">
        <v>19</v>
      </c>
      <c r="E11" s="105"/>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0</v>
      </c>
    </row>
    <row r="12" spans="1:38" s="1" customFormat="1" ht="21" customHeight="1">
      <c r="A12" s="5">
        <v>6</v>
      </c>
      <c r="B12" s="122" t="s">
        <v>391</v>
      </c>
      <c r="C12" s="123" t="s">
        <v>392</v>
      </c>
      <c r="D12" s="124" t="s">
        <v>39</v>
      </c>
      <c r="E12" s="105"/>
      <c r="F12" s="99"/>
      <c r="G12" s="99"/>
      <c r="H12" s="99"/>
      <c r="I12" s="99"/>
      <c r="J12" s="99"/>
      <c r="K12" s="99"/>
      <c r="L12" s="99"/>
      <c r="M12" s="99"/>
      <c r="N12" s="99"/>
      <c r="O12" s="99"/>
      <c r="P12" s="99"/>
      <c r="Q12" s="99"/>
      <c r="R12" s="99"/>
      <c r="S12" s="99"/>
      <c r="T12" s="99" t="s">
        <v>6</v>
      </c>
      <c r="U12" s="99"/>
      <c r="V12" s="99"/>
      <c r="W12" s="99"/>
      <c r="X12" s="99"/>
      <c r="Y12" s="99"/>
      <c r="Z12" s="99"/>
      <c r="AA12" s="99"/>
      <c r="AB12" s="99"/>
      <c r="AC12" s="99"/>
      <c r="AD12" s="99"/>
      <c r="AE12" s="99"/>
      <c r="AF12" s="99"/>
      <c r="AG12" s="99"/>
      <c r="AH12" s="99"/>
      <c r="AI12" s="99"/>
      <c r="AJ12" s="19">
        <f t="shared" si="2"/>
        <v>1</v>
      </c>
      <c r="AK12" s="336">
        <f t="shared" si="3"/>
        <v>0</v>
      </c>
      <c r="AL12" s="336">
        <f t="shared" si="4"/>
        <v>0</v>
      </c>
    </row>
    <row r="13" spans="1:38" s="1" customFormat="1" ht="21" customHeight="1">
      <c r="A13" s="5">
        <v>7</v>
      </c>
      <c r="B13" s="122" t="s">
        <v>393</v>
      </c>
      <c r="C13" s="123" t="s">
        <v>34</v>
      </c>
      <c r="D13" s="124" t="s">
        <v>40</v>
      </c>
      <c r="E13" s="105"/>
      <c r="F13" s="99" t="s">
        <v>7</v>
      </c>
      <c r="G13" s="99"/>
      <c r="H13" s="99"/>
      <c r="I13" s="99"/>
      <c r="J13" s="99"/>
      <c r="K13" s="99"/>
      <c r="L13" s="99"/>
      <c r="M13" s="99" t="s">
        <v>7</v>
      </c>
      <c r="N13" s="99"/>
      <c r="O13" s="99"/>
      <c r="P13" s="99"/>
      <c r="Q13" s="99" t="s">
        <v>7</v>
      </c>
      <c r="R13" s="99"/>
      <c r="S13" s="99"/>
      <c r="T13" s="99"/>
      <c r="U13" s="99"/>
      <c r="V13" s="99"/>
      <c r="W13" s="99"/>
      <c r="X13" s="99"/>
      <c r="Y13" s="99"/>
      <c r="Z13" s="99"/>
      <c r="AA13" s="99"/>
      <c r="AB13" s="99"/>
      <c r="AC13" s="99"/>
      <c r="AD13" s="99"/>
      <c r="AE13" s="99"/>
      <c r="AF13" s="99"/>
      <c r="AG13" s="99"/>
      <c r="AH13" s="99"/>
      <c r="AI13" s="99"/>
      <c r="AJ13" s="19">
        <f t="shared" si="2"/>
        <v>0</v>
      </c>
      <c r="AK13" s="336">
        <f t="shared" si="3"/>
        <v>3</v>
      </c>
      <c r="AL13" s="336">
        <f t="shared" si="4"/>
        <v>0</v>
      </c>
    </row>
    <row r="14" spans="1:38" s="1" customFormat="1" ht="21" customHeight="1">
      <c r="A14" s="5">
        <v>8</v>
      </c>
      <c r="B14" s="122" t="s">
        <v>394</v>
      </c>
      <c r="C14" s="123" t="s">
        <v>395</v>
      </c>
      <c r="D14" s="124" t="s">
        <v>50</v>
      </c>
      <c r="E14" s="106"/>
      <c r="F14" s="101"/>
      <c r="G14" s="101"/>
      <c r="H14" s="99"/>
      <c r="I14" s="101" t="s">
        <v>7</v>
      </c>
      <c r="J14" s="101" t="s">
        <v>7</v>
      </c>
      <c r="K14" s="101"/>
      <c r="L14" s="101"/>
      <c r="M14" s="101" t="s">
        <v>6</v>
      </c>
      <c r="N14" s="101"/>
      <c r="O14" s="101"/>
      <c r="P14" s="101"/>
      <c r="Q14" s="101"/>
      <c r="R14" s="101" t="s">
        <v>6</v>
      </c>
      <c r="S14" s="101"/>
      <c r="T14" s="101" t="s">
        <v>6</v>
      </c>
      <c r="U14" s="101"/>
      <c r="V14" s="101"/>
      <c r="W14" s="101"/>
      <c r="X14" s="101"/>
      <c r="Y14" s="101"/>
      <c r="Z14" s="101"/>
      <c r="AA14" s="101"/>
      <c r="AB14" s="101"/>
      <c r="AC14" s="99"/>
      <c r="AD14" s="101"/>
      <c r="AE14" s="101"/>
      <c r="AF14" s="101"/>
      <c r="AG14" s="101"/>
      <c r="AH14" s="101"/>
      <c r="AI14" s="101"/>
      <c r="AJ14" s="19">
        <f t="shared" si="2"/>
        <v>3</v>
      </c>
      <c r="AK14" s="336">
        <f t="shared" si="3"/>
        <v>2</v>
      </c>
      <c r="AL14" s="336">
        <f t="shared" si="4"/>
        <v>0</v>
      </c>
    </row>
    <row r="15" spans="1:38" s="1" customFormat="1" ht="21" customHeight="1">
      <c r="A15" s="5">
        <v>9</v>
      </c>
      <c r="B15" s="122" t="s">
        <v>397</v>
      </c>
      <c r="C15" s="123" t="s">
        <v>398</v>
      </c>
      <c r="D15" s="124" t="s">
        <v>92</v>
      </c>
      <c r="E15" s="106"/>
      <c r="F15" s="101"/>
      <c r="G15" s="101"/>
      <c r="H15" s="99"/>
      <c r="I15" s="101"/>
      <c r="J15" s="101"/>
      <c r="K15" s="101"/>
      <c r="L15" s="101"/>
      <c r="M15" s="101"/>
      <c r="N15" s="101"/>
      <c r="O15" s="101"/>
      <c r="P15" s="101"/>
      <c r="Q15" s="101"/>
      <c r="R15" s="101" t="s">
        <v>6</v>
      </c>
      <c r="S15" s="101"/>
      <c r="T15" s="101"/>
      <c r="U15" s="101"/>
      <c r="V15" s="101"/>
      <c r="W15" s="101"/>
      <c r="X15" s="101"/>
      <c r="Y15" s="101"/>
      <c r="Z15" s="101"/>
      <c r="AA15" s="101"/>
      <c r="AB15" s="101"/>
      <c r="AC15" s="101"/>
      <c r="AD15" s="101"/>
      <c r="AE15" s="101"/>
      <c r="AF15" s="101"/>
      <c r="AG15" s="101"/>
      <c r="AH15" s="101"/>
      <c r="AI15" s="101"/>
      <c r="AJ15" s="19">
        <f t="shared" si="2"/>
        <v>1</v>
      </c>
      <c r="AK15" s="336">
        <f t="shared" si="3"/>
        <v>0</v>
      </c>
      <c r="AL15" s="336">
        <f t="shared" si="4"/>
        <v>0</v>
      </c>
    </row>
    <row r="16" spans="1:38" s="1" customFormat="1" ht="21" customHeight="1">
      <c r="A16" s="5">
        <v>10</v>
      </c>
      <c r="B16" s="122" t="s">
        <v>399</v>
      </c>
      <c r="C16" s="123" t="s">
        <v>25</v>
      </c>
      <c r="D16" s="124" t="s">
        <v>400</v>
      </c>
      <c r="E16" s="105"/>
      <c r="F16" s="99"/>
      <c r="G16" s="99"/>
      <c r="H16" s="99"/>
      <c r="I16" s="99"/>
      <c r="J16" s="99"/>
      <c r="K16" s="99"/>
      <c r="L16" s="99"/>
      <c r="M16" s="99"/>
      <c r="N16" s="99"/>
      <c r="O16" s="99"/>
      <c r="P16" s="99" t="s">
        <v>7</v>
      </c>
      <c r="Q16" s="99"/>
      <c r="R16" s="99"/>
      <c r="S16" s="99"/>
      <c r="T16" s="99"/>
      <c r="U16" s="99"/>
      <c r="V16" s="99"/>
      <c r="W16" s="99"/>
      <c r="X16" s="99"/>
      <c r="Y16" s="99"/>
      <c r="Z16" s="99"/>
      <c r="AA16" s="99"/>
      <c r="AB16" s="99"/>
      <c r="AC16" s="99"/>
      <c r="AD16" s="99"/>
      <c r="AE16" s="99"/>
      <c r="AF16" s="99"/>
      <c r="AG16" s="99"/>
      <c r="AH16" s="99"/>
      <c r="AI16" s="99"/>
      <c r="AJ16" s="19">
        <f t="shared" si="2"/>
        <v>0</v>
      </c>
      <c r="AK16" s="336">
        <f t="shared" si="3"/>
        <v>1</v>
      </c>
      <c r="AL16" s="336">
        <f t="shared" si="4"/>
        <v>0</v>
      </c>
    </row>
    <row r="17" spans="1:40" s="1" customFormat="1" ht="21" customHeight="1">
      <c r="A17" s="5">
        <v>11</v>
      </c>
      <c r="B17" s="122" t="s">
        <v>401</v>
      </c>
      <c r="C17" s="123" t="s">
        <v>368</v>
      </c>
      <c r="D17" s="124" t="s">
        <v>15</v>
      </c>
      <c r="E17" s="105"/>
      <c r="F17" s="99"/>
      <c r="G17" s="99"/>
      <c r="H17" s="99"/>
      <c r="I17" s="99"/>
      <c r="J17" s="99"/>
      <c r="K17" s="99"/>
      <c r="L17" s="99"/>
      <c r="M17" s="99"/>
      <c r="N17" s="99"/>
      <c r="O17" s="99"/>
      <c r="P17" s="99"/>
      <c r="Q17" s="99"/>
      <c r="R17" s="99" t="s">
        <v>6</v>
      </c>
      <c r="S17" s="99"/>
      <c r="T17" s="99"/>
      <c r="U17" s="99"/>
      <c r="V17" s="99"/>
      <c r="W17" s="99"/>
      <c r="X17" s="99"/>
      <c r="Y17" s="99"/>
      <c r="Z17" s="99"/>
      <c r="AA17" s="99"/>
      <c r="AB17" s="99"/>
      <c r="AC17" s="99"/>
      <c r="AD17" s="99"/>
      <c r="AE17" s="99"/>
      <c r="AF17" s="99"/>
      <c r="AG17" s="99"/>
      <c r="AH17" s="99"/>
      <c r="AI17" s="99"/>
      <c r="AJ17" s="19">
        <f t="shared" si="2"/>
        <v>1</v>
      </c>
      <c r="AK17" s="336">
        <f t="shared" si="3"/>
        <v>0</v>
      </c>
      <c r="AL17" s="336">
        <f t="shared" si="4"/>
        <v>0</v>
      </c>
    </row>
    <row r="18" spans="1:40" s="1" customFormat="1" ht="21" customHeight="1">
      <c r="A18" s="5">
        <v>12</v>
      </c>
      <c r="B18" s="122" t="s">
        <v>402</v>
      </c>
      <c r="C18" s="123" t="s">
        <v>403</v>
      </c>
      <c r="D18" s="124" t="s">
        <v>94</v>
      </c>
      <c r="E18" s="105"/>
      <c r="F18" s="99"/>
      <c r="G18" s="99"/>
      <c r="H18" s="99"/>
      <c r="I18" s="99"/>
      <c r="J18" s="99"/>
      <c r="K18" s="99"/>
      <c r="L18" s="99"/>
      <c r="M18" s="99"/>
      <c r="N18" s="99"/>
      <c r="O18" s="99"/>
      <c r="P18" s="99"/>
      <c r="Q18" s="99"/>
      <c r="R18" s="99" t="s">
        <v>7</v>
      </c>
      <c r="S18" s="99"/>
      <c r="T18" s="99"/>
      <c r="U18" s="99"/>
      <c r="V18" s="99"/>
      <c r="W18" s="99"/>
      <c r="X18" s="99"/>
      <c r="Y18" s="99"/>
      <c r="Z18" s="99"/>
      <c r="AA18" s="99"/>
      <c r="AB18" s="99"/>
      <c r="AC18" s="99"/>
      <c r="AD18" s="99"/>
      <c r="AE18" s="99"/>
      <c r="AF18" s="99"/>
      <c r="AG18" s="99"/>
      <c r="AH18" s="99"/>
      <c r="AI18" s="99"/>
      <c r="AJ18" s="19">
        <f t="shared" si="2"/>
        <v>0</v>
      </c>
      <c r="AK18" s="336">
        <f t="shared" si="3"/>
        <v>1</v>
      </c>
      <c r="AL18" s="336">
        <f t="shared" si="4"/>
        <v>0</v>
      </c>
    </row>
    <row r="19" spans="1:40" s="1" customFormat="1" ht="21" customHeight="1">
      <c r="A19" s="5">
        <v>13</v>
      </c>
      <c r="B19" s="122" t="s">
        <v>404</v>
      </c>
      <c r="C19" s="123" t="s">
        <v>64</v>
      </c>
      <c r="D19" s="124" t="s">
        <v>94</v>
      </c>
      <c r="E19" s="105"/>
      <c r="F19" s="105"/>
      <c r="G19" s="105"/>
      <c r="H19" s="99"/>
      <c r="I19" s="105"/>
      <c r="J19" s="105"/>
      <c r="K19" s="105"/>
      <c r="L19" s="105"/>
      <c r="M19" s="105"/>
      <c r="N19" s="105"/>
      <c r="O19" s="105"/>
      <c r="P19" s="105"/>
      <c r="Q19" s="105"/>
      <c r="R19" s="105"/>
      <c r="S19" s="105"/>
      <c r="T19" s="105" t="s">
        <v>6</v>
      </c>
      <c r="U19" s="105"/>
      <c r="V19" s="105"/>
      <c r="W19" s="105"/>
      <c r="X19" s="105"/>
      <c r="Y19" s="105"/>
      <c r="Z19" s="105"/>
      <c r="AA19" s="105"/>
      <c r="AB19" s="105"/>
      <c r="AC19" s="105"/>
      <c r="AD19" s="105"/>
      <c r="AE19" s="105"/>
      <c r="AF19" s="105"/>
      <c r="AG19" s="105"/>
      <c r="AH19" s="105"/>
      <c r="AI19" s="105"/>
      <c r="AJ19" s="19">
        <f t="shared" si="2"/>
        <v>1</v>
      </c>
      <c r="AK19" s="336">
        <f t="shared" si="3"/>
        <v>0</v>
      </c>
      <c r="AL19" s="336">
        <f t="shared" si="4"/>
        <v>0</v>
      </c>
    </row>
    <row r="20" spans="1:40" s="1" customFormat="1" ht="21" customHeight="1">
      <c r="A20" s="5">
        <v>14</v>
      </c>
      <c r="B20" s="122" t="s">
        <v>405</v>
      </c>
      <c r="C20" s="123" t="s">
        <v>406</v>
      </c>
      <c r="D20" s="124" t="s">
        <v>94</v>
      </c>
      <c r="E20" s="105"/>
      <c r="F20" s="99" t="s">
        <v>6</v>
      </c>
      <c r="G20" s="99"/>
      <c r="H20" s="99"/>
      <c r="I20" s="99"/>
      <c r="J20" s="99" t="s">
        <v>7</v>
      </c>
      <c r="K20" s="99"/>
      <c r="L20" s="99"/>
      <c r="M20" s="99"/>
      <c r="N20" s="99"/>
      <c r="O20" s="99"/>
      <c r="P20" s="99"/>
      <c r="Q20" s="99"/>
      <c r="R20" s="99" t="s">
        <v>7</v>
      </c>
      <c r="S20" s="99"/>
      <c r="T20" s="99"/>
      <c r="U20" s="99"/>
      <c r="V20" s="99"/>
      <c r="W20" s="99"/>
      <c r="X20" s="99"/>
      <c r="Y20" s="99"/>
      <c r="Z20" s="99"/>
      <c r="AA20" s="99"/>
      <c r="AB20" s="99"/>
      <c r="AC20" s="99"/>
      <c r="AD20" s="99"/>
      <c r="AE20" s="99"/>
      <c r="AF20" s="99"/>
      <c r="AG20" s="99"/>
      <c r="AH20" s="99"/>
      <c r="AI20" s="99"/>
      <c r="AJ20" s="19">
        <f t="shared" si="2"/>
        <v>1</v>
      </c>
      <c r="AK20" s="336">
        <f t="shared" si="3"/>
        <v>2</v>
      </c>
      <c r="AL20" s="336">
        <f t="shared" si="4"/>
        <v>0</v>
      </c>
    </row>
    <row r="21" spans="1:40" s="1" customFormat="1" ht="21" customHeight="1">
      <c r="A21" s="5">
        <v>15</v>
      </c>
      <c r="B21" s="122" t="s">
        <v>407</v>
      </c>
      <c r="C21" s="123" t="s">
        <v>408</v>
      </c>
      <c r="D21" s="124" t="s">
        <v>20</v>
      </c>
      <c r="E21" s="105"/>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40" s="1" customFormat="1" ht="21" customHeight="1">
      <c r="A22" s="5">
        <v>16</v>
      </c>
      <c r="B22" s="122" t="s">
        <v>409</v>
      </c>
      <c r="C22" s="123" t="s">
        <v>410</v>
      </c>
      <c r="D22" s="124" t="s">
        <v>53</v>
      </c>
      <c r="E22" s="105"/>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40" s="1" customFormat="1" ht="21" customHeight="1">
      <c r="A23" s="5">
        <v>17</v>
      </c>
      <c r="B23" s="122" t="s">
        <v>411</v>
      </c>
      <c r="C23" s="123" t="s">
        <v>18</v>
      </c>
      <c r="D23" s="124" t="s">
        <v>170</v>
      </c>
      <c r="E23" s="105"/>
      <c r="F23" s="99"/>
      <c r="G23" s="99"/>
      <c r="H23" s="99"/>
      <c r="I23" s="99"/>
      <c r="J23" s="99"/>
      <c r="K23" s="99"/>
      <c r="L23" s="99"/>
      <c r="M23" s="99"/>
      <c r="N23" s="99"/>
      <c r="O23" s="99"/>
      <c r="P23" s="99"/>
      <c r="Q23" s="99"/>
      <c r="R23" s="99" t="s">
        <v>7</v>
      </c>
      <c r="S23" s="99"/>
      <c r="T23" s="99"/>
      <c r="U23" s="99"/>
      <c r="V23" s="99"/>
      <c r="W23" s="99"/>
      <c r="X23" s="99"/>
      <c r="Y23" s="99"/>
      <c r="Z23" s="99"/>
      <c r="AA23" s="99"/>
      <c r="AB23" s="99"/>
      <c r="AC23" s="99"/>
      <c r="AD23" s="99"/>
      <c r="AE23" s="99"/>
      <c r="AF23" s="99"/>
      <c r="AG23" s="99"/>
      <c r="AH23" s="99"/>
      <c r="AI23" s="99"/>
      <c r="AJ23" s="19">
        <f t="shared" si="2"/>
        <v>0</v>
      </c>
      <c r="AK23" s="336">
        <f t="shared" si="3"/>
        <v>1</v>
      </c>
      <c r="AL23" s="336">
        <f t="shared" si="4"/>
        <v>0</v>
      </c>
    </row>
    <row r="24" spans="1:40" s="1" customFormat="1" ht="21" customHeight="1">
      <c r="A24" s="5">
        <v>18</v>
      </c>
      <c r="B24" s="122" t="s">
        <v>412</v>
      </c>
      <c r="C24" s="123" t="s">
        <v>413</v>
      </c>
      <c r="D24" s="124" t="s">
        <v>55</v>
      </c>
      <c r="E24" s="105"/>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row>
    <row r="25" spans="1:40" s="1" customFormat="1" ht="21" customHeight="1">
      <c r="A25" s="5">
        <v>19</v>
      </c>
      <c r="B25" s="122" t="s">
        <v>414</v>
      </c>
      <c r="C25" s="123" t="s">
        <v>415</v>
      </c>
      <c r="D25" s="124" t="s">
        <v>78</v>
      </c>
      <c r="E25" s="105"/>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40" s="1" customFormat="1" ht="21" customHeight="1">
      <c r="A26" s="5">
        <v>20</v>
      </c>
      <c r="B26" s="122" t="s">
        <v>416</v>
      </c>
      <c r="C26" s="123" t="s">
        <v>24</v>
      </c>
      <c r="D26" s="124" t="s">
        <v>58</v>
      </c>
      <c r="E26" s="105"/>
      <c r="F26" s="99"/>
      <c r="G26" s="99"/>
      <c r="H26" s="99"/>
      <c r="I26" s="99"/>
      <c r="J26" s="99"/>
      <c r="K26" s="99"/>
      <c r="L26" s="99"/>
      <c r="M26" s="99"/>
      <c r="N26" s="99"/>
      <c r="O26" s="99"/>
      <c r="P26" s="99"/>
      <c r="Q26" s="99"/>
      <c r="R26" s="99"/>
      <c r="S26" s="99"/>
      <c r="T26" s="99" t="s">
        <v>6</v>
      </c>
      <c r="U26" s="99"/>
      <c r="V26" s="99"/>
      <c r="W26" s="99"/>
      <c r="X26" s="99"/>
      <c r="Y26" s="99"/>
      <c r="Z26" s="99"/>
      <c r="AA26" s="99"/>
      <c r="AB26" s="99"/>
      <c r="AC26" s="99"/>
      <c r="AD26" s="99"/>
      <c r="AE26" s="99"/>
      <c r="AF26" s="99"/>
      <c r="AG26" s="99"/>
      <c r="AH26" s="99"/>
      <c r="AI26" s="99"/>
      <c r="AJ26" s="19">
        <f t="shared" si="2"/>
        <v>1</v>
      </c>
      <c r="AK26" s="336">
        <f t="shared" si="3"/>
        <v>0</v>
      </c>
      <c r="AL26" s="336">
        <f t="shared" si="4"/>
        <v>0</v>
      </c>
    </row>
    <row r="27" spans="1:40" s="1" customFormat="1" ht="21" customHeight="1">
      <c r="A27" s="5">
        <v>21</v>
      </c>
      <c r="B27" s="122" t="s">
        <v>417</v>
      </c>
      <c r="C27" s="123" t="s">
        <v>24</v>
      </c>
      <c r="D27" s="124" t="s">
        <v>112</v>
      </c>
      <c r="E27" s="105"/>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0</v>
      </c>
    </row>
    <row r="28" spans="1:40" s="1" customFormat="1" ht="21" customHeight="1">
      <c r="A28" s="5">
        <v>22</v>
      </c>
      <c r="B28" s="122" t="s">
        <v>418</v>
      </c>
      <c r="C28" s="123" t="s">
        <v>419</v>
      </c>
      <c r="D28" s="131" t="s">
        <v>17</v>
      </c>
      <c r="E28" s="105"/>
      <c r="F28" s="99" t="s">
        <v>6</v>
      </c>
      <c r="G28" s="99"/>
      <c r="H28" s="99"/>
      <c r="I28" s="99" t="s">
        <v>6</v>
      </c>
      <c r="J28" s="99"/>
      <c r="K28" s="99"/>
      <c r="L28" s="99"/>
      <c r="M28" s="99"/>
      <c r="N28" s="99"/>
      <c r="O28" s="99"/>
      <c r="P28" s="99"/>
      <c r="Q28" s="99"/>
      <c r="R28" s="99"/>
      <c r="S28" s="99"/>
      <c r="T28" s="99" t="s">
        <v>7</v>
      </c>
      <c r="U28" s="99"/>
      <c r="V28" s="99"/>
      <c r="W28" s="99"/>
      <c r="X28" s="99"/>
      <c r="Y28" s="99"/>
      <c r="Z28" s="99"/>
      <c r="AA28" s="99"/>
      <c r="AB28" s="99"/>
      <c r="AC28" s="99"/>
      <c r="AD28" s="99"/>
      <c r="AE28" s="99"/>
      <c r="AF28" s="99"/>
      <c r="AG28" s="99"/>
      <c r="AH28" s="99"/>
      <c r="AI28" s="99"/>
      <c r="AJ28" s="19">
        <f t="shared" si="2"/>
        <v>2</v>
      </c>
      <c r="AK28" s="336">
        <f t="shared" si="3"/>
        <v>1</v>
      </c>
      <c r="AL28" s="336">
        <f t="shared" si="4"/>
        <v>0</v>
      </c>
    </row>
    <row r="29" spans="1:40" s="1" customFormat="1" ht="21" customHeight="1">
      <c r="A29" s="5">
        <v>23</v>
      </c>
      <c r="B29" s="122" t="s">
        <v>420</v>
      </c>
      <c r="C29" s="123" t="s">
        <v>18</v>
      </c>
      <c r="D29" s="131" t="s">
        <v>81</v>
      </c>
      <c r="E29" s="105"/>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row>
    <row r="30" spans="1:40" s="1" customFormat="1" ht="21" customHeight="1">
      <c r="A30" s="5">
        <v>24</v>
      </c>
      <c r="B30" s="132" t="s">
        <v>484</v>
      </c>
      <c r="C30" s="133" t="s">
        <v>57</v>
      </c>
      <c r="D30" s="134" t="s">
        <v>104</v>
      </c>
      <c r="E30" s="105"/>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40" s="1" customFormat="1" ht="21" customHeight="1">
      <c r="A31" s="5">
        <v>25</v>
      </c>
      <c r="B31" s="79" t="s">
        <v>421</v>
      </c>
      <c r="C31" s="80" t="s">
        <v>479</v>
      </c>
      <c r="D31" s="81" t="s">
        <v>125</v>
      </c>
      <c r="E31" s="105"/>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6">
        <f t="shared" si="3"/>
        <v>0</v>
      </c>
      <c r="AL31" s="336">
        <f t="shared" si="4"/>
        <v>0</v>
      </c>
    </row>
    <row r="32" spans="1:40" s="1" customFormat="1" ht="21" customHeight="1">
      <c r="A32" s="451" t="s">
        <v>10</v>
      </c>
      <c r="B32" s="451"/>
      <c r="C32" s="451"/>
      <c r="D32" s="451"/>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114">
        <f>SUM(AJ7:AJ31)</f>
        <v>13</v>
      </c>
      <c r="AK32" s="114">
        <f>SUM(AK7:AK31)</f>
        <v>11</v>
      </c>
      <c r="AL32" s="114">
        <f>SUM(AL7:AL31)</f>
        <v>0</v>
      </c>
      <c r="AM32"/>
      <c r="AN32"/>
    </row>
    <row r="33" spans="1:39" s="25" customFormat="1" ht="21" customHeight="1">
      <c r="A33" s="429" t="s">
        <v>2804</v>
      </c>
      <c r="B33" s="430"/>
      <c r="C33" s="430"/>
      <c r="D33" s="430"/>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1"/>
      <c r="AM33" s="338"/>
    </row>
    <row r="34" spans="1:39" ht="15.75" customHeight="1">
      <c r="C34" s="43"/>
      <c r="D34" s="16"/>
      <c r="E34" s="16"/>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1:39" ht="15.75" customHeight="1">
      <c r="C35" s="425"/>
      <c r="D35" s="425"/>
      <c r="E35" s="16"/>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39" ht="15.75" customHeight="1">
      <c r="C36" s="425"/>
      <c r="D36" s="425"/>
      <c r="E36" s="425"/>
      <c r="F36" s="425"/>
      <c r="G36" s="425"/>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39" ht="15.75" customHeight="1">
      <c r="C37" s="425"/>
      <c r="D37" s="425"/>
      <c r="E37" s="425"/>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39" ht="15.75" customHeight="1">
      <c r="C38" s="425"/>
      <c r="D38" s="425"/>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5:D35"/>
    <mergeCell ref="A32:AI32"/>
    <mergeCell ref="C37:E37"/>
    <mergeCell ref="C38:D38"/>
    <mergeCell ref="C36:G36"/>
    <mergeCell ref="A33:AL33"/>
  </mergeCells>
  <conditionalFormatting sqref="E6:AI31">
    <cfRule type="expression" dxfId="134"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3C7810BD-0889-42D4-9418-0A8B2CC7D970}">
            <xm:f>IF('TQW20'!E$6="CN",1,0)</xm:f>
            <x14:dxf>
              <fill>
                <patternFill>
                  <bgColor theme="8" tint="0.59996337778862885"/>
                </patternFill>
              </fill>
            </x14:dxf>
          </x14:cfRule>
          <xm:sqref>E6:AI6</xm:sqref>
        </x14:conditionalFormatting>
        <x14:conditionalFormatting xmlns:xm="http://schemas.microsoft.com/office/excel/2006/main">
          <x14:cfRule type="expression" priority="2" id="{9626F5C9-D406-4FC0-94F1-5C054988FF32}">
            <xm:f>IF('TQW20'!E$6="CN",1,0)</xm:f>
            <x14:dxf>
              <fill>
                <patternFill>
                  <bgColor theme="8" tint="0.79998168889431442"/>
                </patternFill>
              </fill>
            </x14:dxf>
          </x14:cfRule>
          <xm:sqref>E6:AI6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AN29"/>
  <sheetViews>
    <sheetView zoomScaleNormal="100" workbookViewId="0">
      <selection activeCell="S11" sqref="S11"/>
    </sheetView>
  </sheetViews>
  <sheetFormatPr defaultRowHeight="15.75"/>
  <cols>
    <col min="1" max="1" width="8.6640625" customWidth="1"/>
    <col min="2" max="2" width="17.6640625" customWidth="1"/>
    <col min="3" max="3" width="18" customWidth="1"/>
    <col min="4" max="4" width="8.6640625" customWidth="1"/>
    <col min="5" max="35" width="4" customWidth="1"/>
    <col min="36" max="38" width="8.5" customWidth="1"/>
  </cols>
  <sheetData>
    <row r="1" spans="1:38" s="24" customFormat="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s="24" customFormat="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s="24" customFormat="1" ht="31.5" customHeight="1">
      <c r="A3" s="443" t="s">
        <v>910</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346"/>
      <c r="AL3" s="346"/>
    </row>
    <row r="4" spans="1:3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79">
        <v>1910150009</v>
      </c>
      <c r="C7" s="80" t="s">
        <v>422</v>
      </c>
      <c r="D7" s="81" t="s">
        <v>36</v>
      </c>
      <c r="E7" s="105"/>
      <c r="F7" s="99"/>
      <c r="G7" s="99"/>
      <c r="H7" s="99"/>
      <c r="I7" s="99"/>
      <c r="J7" s="99"/>
      <c r="K7" s="99"/>
      <c r="L7" s="99"/>
      <c r="M7" s="99"/>
      <c r="N7" s="99"/>
      <c r="O7" s="99"/>
      <c r="P7" s="99"/>
      <c r="Q7" s="99"/>
      <c r="R7" s="99"/>
      <c r="S7" s="99" t="s">
        <v>7</v>
      </c>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1</v>
      </c>
      <c r="AL7" s="336">
        <f>COUNTIF(E7:AI7,"T")+2*COUNTIF(E7:AI7,"2T")+2*COUNTIF(E7:AI7,"T2")+COUNTIF(E7:AI7,"PT")+COUNTIF(E7:AI7,"TP")</f>
        <v>0</v>
      </c>
    </row>
    <row r="8" spans="1:38" s="1" customFormat="1" ht="21" customHeight="1">
      <c r="A8" s="5">
        <v>2</v>
      </c>
      <c r="B8" s="79" t="s">
        <v>423</v>
      </c>
      <c r="C8" s="80" t="s">
        <v>297</v>
      </c>
      <c r="D8" s="81" t="s">
        <v>37</v>
      </c>
      <c r="E8" s="105"/>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23" si="2">COUNTIF(E8:AI8,"K")+2*COUNTIF(E8:AI8,"2K")+COUNTIF(E8:AI8,"TK")+COUNTIF(E8:AI8,"KT")+COUNTIF(E8:AI8,"PK")+COUNTIF(E8:AI8,"KP")+2*COUNTIF(E8:AI8,"K2")</f>
        <v>0</v>
      </c>
      <c r="AK8" s="336">
        <f t="shared" ref="AK8:AK23" si="3">COUNTIF(F8:AJ8,"P")+2*COUNTIF(F8:AJ8,"2P")+COUNTIF(F8:AJ8,"TP")+COUNTIF(F8:AJ8,"PT")+COUNTIF(F8:AJ8,"PK")+COUNTIF(F8:AJ8,"KP")+2*COUNTIF(F8:AJ8,"P2")</f>
        <v>0</v>
      </c>
      <c r="AL8" s="336">
        <f t="shared" ref="AL8:AL23" si="4">COUNTIF(E8:AI8,"T")+2*COUNTIF(E8:AI8,"2T")+2*COUNTIF(E8:AI8,"T2")+COUNTIF(E8:AI8,"PT")+COUNTIF(E8:AI8,"TP")</f>
        <v>0</v>
      </c>
    </row>
    <row r="9" spans="1:38" s="1" customFormat="1" ht="21" customHeight="1">
      <c r="A9" s="5">
        <v>3</v>
      </c>
      <c r="B9" s="79" t="s">
        <v>424</v>
      </c>
      <c r="C9" s="80" t="s">
        <v>77</v>
      </c>
      <c r="D9" s="81" t="s">
        <v>39</v>
      </c>
      <c r="E9" s="105"/>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row>
    <row r="10" spans="1:38" s="1" customFormat="1" ht="21" customHeight="1">
      <c r="A10" s="5">
        <v>4</v>
      </c>
      <c r="B10" s="79" t="s">
        <v>425</v>
      </c>
      <c r="C10" s="80" t="s">
        <v>91</v>
      </c>
      <c r="D10" s="81" t="s">
        <v>40</v>
      </c>
      <c r="E10" s="105"/>
      <c r="F10" s="99"/>
      <c r="G10" s="99"/>
      <c r="H10" s="99"/>
      <c r="I10" s="99"/>
      <c r="J10" s="99"/>
      <c r="K10" s="99"/>
      <c r="L10" s="99" t="s">
        <v>7</v>
      </c>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1</v>
      </c>
      <c r="AL10" s="336">
        <f t="shared" si="4"/>
        <v>0</v>
      </c>
    </row>
    <row r="11" spans="1:38" s="1" customFormat="1" ht="21" customHeight="1">
      <c r="A11" s="5">
        <v>5</v>
      </c>
      <c r="B11" s="79" t="s">
        <v>426</v>
      </c>
      <c r="C11" s="80" t="s">
        <v>427</v>
      </c>
      <c r="D11" s="81" t="s">
        <v>27</v>
      </c>
      <c r="E11" s="105"/>
      <c r="F11" s="99"/>
      <c r="G11" s="99"/>
      <c r="H11" s="99"/>
      <c r="I11" s="99"/>
      <c r="J11" s="99" t="s">
        <v>7</v>
      </c>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1</v>
      </c>
      <c r="AL11" s="336">
        <f t="shared" si="4"/>
        <v>0</v>
      </c>
    </row>
    <row r="12" spans="1:38" s="1" customFormat="1" ht="21" customHeight="1">
      <c r="A12" s="5">
        <v>6</v>
      </c>
      <c r="B12" s="79" t="s">
        <v>428</v>
      </c>
      <c r="C12" s="80" t="s">
        <v>111</v>
      </c>
      <c r="D12" s="81" t="s">
        <v>136</v>
      </c>
      <c r="E12" s="105"/>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row>
    <row r="13" spans="1:38" s="1" customFormat="1" ht="21" customHeight="1">
      <c r="A13" s="5">
        <v>7</v>
      </c>
      <c r="B13" s="79" t="s">
        <v>429</v>
      </c>
      <c r="C13" s="80" t="s">
        <v>18</v>
      </c>
      <c r="D13" s="81" t="s">
        <v>75</v>
      </c>
      <c r="E13" s="105"/>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0</v>
      </c>
    </row>
    <row r="14" spans="1:38" s="1" customFormat="1" ht="21" customHeight="1">
      <c r="A14" s="5">
        <v>8</v>
      </c>
      <c r="B14" s="79" t="s">
        <v>430</v>
      </c>
      <c r="C14" s="80" t="s">
        <v>431</v>
      </c>
      <c r="D14" s="81" t="s">
        <v>14</v>
      </c>
      <c r="E14" s="106"/>
      <c r="F14" s="99"/>
      <c r="G14" s="101"/>
      <c r="H14" s="99"/>
      <c r="I14" s="101"/>
      <c r="J14" s="101"/>
      <c r="K14" s="101"/>
      <c r="L14" s="101"/>
      <c r="M14" s="99"/>
      <c r="N14" s="101"/>
      <c r="O14" s="99"/>
      <c r="P14" s="99"/>
      <c r="Q14" s="101"/>
      <c r="R14" s="101"/>
      <c r="S14" s="101"/>
      <c r="T14" s="99"/>
      <c r="U14" s="99"/>
      <c r="V14" s="99"/>
      <c r="W14" s="99"/>
      <c r="X14" s="99"/>
      <c r="Y14" s="99"/>
      <c r="Z14" s="99"/>
      <c r="AA14" s="99"/>
      <c r="AB14" s="99"/>
      <c r="AC14" s="99"/>
      <c r="AD14" s="101"/>
      <c r="AE14" s="101"/>
      <c r="AF14" s="101"/>
      <c r="AG14" s="101"/>
      <c r="AH14" s="101"/>
      <c r="AI14" s="101"/>
      <c r="AJ14" s="19">
        <f t="shared" si="2"/>
        <v>0</v>
      </c>
      <c r="AK14" s="336">
        <f t="shared" si="3"/>
        <v>0</v>
      </c>
      <c r="AL14" s="336">
        <f t="shared" si="4"/>
        <v>0</v>
      </c>
    </row>
    <row r="15" spans="1:38" s="1" customFormat="1" ht="21" customHeight="1">
      <c r="A15" s="5">
        <v>9</v>
      </c>
      <c r="B15" s="79" t="s">
        <v>432</v>
      </c>
      <c r="C15" s="80" t="s">
        <v>31</v>
      </c>
      <c r="D15" s="81" t="s">
        <v>14</v>
      </c>
      <c r="E15" s="106"/>
      <c r="F15" s="99"/>
      <c r="G15" s="101"/>
      <c r="H15" s="99"/>
      <c r="I15" s="101"/>
      <c r="J15" s="101" t="s">
        <v>6</v>
      </c>
      <c r="K15" s="101"/>
      <c r="L15" s="101" t="s">
        <v>6</v>
      </c>
      <c r="M15" s="99"/>
      <c r="N15" s="101"/>
      <c r="O15" s="99"/>
      <c r="P15" s="99"/>
      <c r="Q15" s="101"/>
      <c r="R15" s="101"/>
      <c r="S15" s="101" t="s">
        <v>6</v>
      </c>
      <c r="T15" s="99"/>
      <c r="U15" s="99"/>
      <c r="V15" s="99"/>
      <c r="W15" s="99"/>
      <c r="X15" s="99"/>
      <c r="Y15" s="99"/>
      <c r="Z15" s="99"/>
      <c r="AA15" s="99"/>
      <c r="AB15" s="99"/>
      <c r="AC15" s="99"/>
      <c r="AD15" s="101"/>
      <c r="AE15" s="101"/>
      <c r="AF15" s="99"/>
      <c r="AG15" s="101"/>
      <c r="AH15" s="101"/>
      <c r="AI15" s="101"/>
      <c r="AJ15" s="19">
        <f t="shared" si="2"/>
        <v>3</v>
      </c>
      <c r="AK15" s="336">
        <f t="shared" si="3"/>
        <v>0</v>
      </c>
      <c r="AL15" s="336">
        <f t="shared" si="4"/>
        <v>0</v>
      </c>
    </row>
    <row r="16" spans="1:38" s="1" customFormat="1" ht="21" customHeight="1">
      <c r="A16" s="5">
        <v>10</v>
      </c>
      <c r="B16" s="79" t="s">
        <v>433</v>
      </c>
      <c r="C16" s="80" t="s">
        <v>224</v>
      </c>
      <c r="D16" s="81" t="s">
        <v>41</v>
      </c>
      <c r="E16" s="105"/>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40" s="1" customFormat="1" ht="21" customHeight="1">
      <c r="A17" s="5">
        <v>11</v>
      </c>
      <c r="B17" s="79" t="s">
        <v>434</v>
      </c>
      <c r="C17" s="80" t="s">
        <v>435</v>
      </c>
      <c r="D17" s="81" t="s">
        <v>92</v>
      </c>
      <c r="E17" s="105"/>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row>
    <row r="18" spans="1:40" s="1" customFormat="1" ht="21" customHeight="1">
      <c r="A18" s="5">
        <v>12</v>
      </c>
      <c r="B18" s="79" t="s">
        <v>436</v>
      </c>
      <c r="C18" s="80" t="s">
        <v>34</v>
      </c>
      <c r="D18" s="81" t="s">
        <v>212</v>
      </c>
      <c r="E18" s="105"/>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0</v>
      </c>
    </row>
    <row r="19" spans="1:40" s="1" customFormat="1" ht="21" customHeight="1">
      <c r="A19" s="5">
        <v>13</v>
      </c>
      <c r="B19" s="79" t="s">
        <v>437</v>
      </c>
      <c r="C19" s="80" t="s">
        <v>438</v>
      </c>
      <c r="D19" s="81" t="s">
        <v>234</v>
      </c>
      <c r="E19" s="105"/>
      <c r="F19" s="99"/>
      <c r="G19" s="105"/>
      <c r="H19" s="99"/>
      <c r="I19" s="105"/>
      <c r="J19" s="105"/>
      <c r="K19" s="105"/>
      <c r="L19" s="105"/>
      <c r="M19" s="99"/>
      <c r="N19" s="105"/>
      <c r="O19" s="99"/>
      <c r="P19" s="99"/>
      <c r="Q19" s="105"/>
      <c r="R19" s="105"/>
      <c r="S19" s="105"/>
      <c r="T19" s="99"/>
      <c r="U19" s="99"/>
      <c r="V19" s="99"/>
      <c r="W19" s="99"/>
      <c r="X19" s="99"/>
      <c r="Y19" s="99"/>
      <c r="Z19" s="99"/>
      <c r="AA19" s="99"/>
      <c r="AB19" s="99"/>
      <c r="AC19" s="99"/>
      <c r="AD19" s="105"/>
      <c r="AE19" s="105"/>
      <c r="AF19" s="105"/>
      <c r="AG19" s="105"/>
      <c r="AH19" s="105"/>
      <c r="AI19" s="105"/>
      <c r="AJ19" s="19">
        <f t="shared" si="2"/>
        <v>0</v>
      </c>
      <c r="AK19" s="336">
        <f t="shared" si="3"/>
        <v>0</v>
      </c>
      <c r="AL19" s="336">
        <f t="shared" si="4"/>
        <v>0</v>
      </c>
    </row>
    <row r="20" spans="1:40" s="1" customFormat="1" ht="21" customHeight="1">
      <c r="A20" s="5">
        <v>14</v>
      </c>
      <c r="B20" s="79" t="s">
        <v>439</v>
      </c>
      <c r="C20" s="80" t="s">
        <v>440</v>
      </c>
      <c r="D20" s="81" t="s">
        <v>84</v>
      </c>
      <c r="E20" s="105"/>
      <c r="F20" s="99"/>
      <c r="G20" s="99"/>
      <c r="H20" s="99"/>
      <c r="I20" s="99" t="s">
        <v>6</v>
      </c>
      <c r="J20" s="99"/>
      <c r="K20" s="99"/>
      <c r="L20" s="99"/>
      <c r="M20" s="99"/>
      <c r="N20" s="99"/>
      <c r="O20" s="99"/>
      <c r="P20" s="99"/>
      <c r="Q20" s="99" t="s">
        <v>6</v>
      </c>
      <c r="R20" s="99"/>
      <c r="S20" s="99"/>
      <c r="T20" s="99"/>
      <c r="U20" s="99"/>
      <c r="V20" s="99"/>
      <c r="W20" s="99"/>
      <c r="X20" s="99"/>
      <c r="Y20" s="99"/>
      <c r="Z20" s="99"/>
      <c r="AA20" s="99"/>
      <c r="AB20" s="99"/>
      <c r="AC20" s="99"/>
      <c r="AD20" s="99"/>
      <c r="AE20" s="99"/>
      <c r="AF20" s="99"/>
      <c r="AG20" s="99"/>
      <c r="AH20" s="99"/>
      <c r="AI20" s="99"/>
      <c r="AJ20" s="19">
        <f t="shared" si="2"/>
        <v>2</v>
      </c>
      <c r="AK20" s="336">
        <f t="shared" si="3"/>
        <v>0</v>
      </c>
      <c r="AL20" s="336">
        <f t="shared" si="4"/>
        <v>0</v>
      </c>
    </row>
    <row r="21" spans="1:40" s="1" customFormat="1" ht="21" customHeight="1">
      <c r="A21" s="5">
        <v>15</v>
      </c>
      <c r="B21" s="79" t="s">
        <v>441</v>
      </c>
      <c r="C21" s="80" t="s">
        <v>442</v>
      </c>
      <c r="D21" s="81" t="s">
        <v>67</v>
      </c>
      <c r="E21" s="105"/>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40" s="1" customFormat="1" ht="21" customHeight="1">
      <c r="A22" s="5">
        <v>16</v>
      </c>
      <c r="B22" s="79" t="s">
        <v>443</v>
      </c>
      <c r="C22" s="80" t="s">
        <v>444</v>
      </c>
      <c r="D22" s="81" t="s">
        <v>68</v>
      </c>
      <c r="E22" s="105"/>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40" s="1" customFormat="1" ht="21" customHeight="1">
      <c r="A23" s="5">
        <v>17</v>
      </c>
      <c r="B23" s="79" t="s">
        <v>445</v>
      </c>
      <c r="C23" s="80" t="s">
        <v>51</v>
      </c>
      <c r="D23" s="81" t="s">
        <v>446</v>
      </c>
      <c r="E23" s="105"/>
      <c r="F23" s="99"/>
      <c r="G23" s="99"/>
      <c r="H23" s="99"/>
      <c r="I23" s="99" t="s">
        <v>6</v>
      </c>
      <c r="J23" s="99" t="s">
        <v>6</v>
      </c>
      <c r="K23" s="99" t="s">
        <v>6</v>
      </c>
      <c r="L23" s="99"/>
      <c r="M23" s="99" t="s">
        <v>6</v>
      </c>
      <c r="N23" s="99"/>
      <c r="O23" s="99" t="s">
        <v>6</v>
      </c>
      <c r="P23" s="99" t="s">
        <v>6</v>
      </c>
      <c r="Q23" s="99" t="s">
        <v>6</v>
      </c>
      <c r="R23" s="99"/>
      <c r="S23" s="99"/>
      <c r="T23" s="99"/>
      <c r="U23" s="99"/>
      <c r="V23" s="99"/>
      <c r="W23" s="99"/>
      <c r="X23" s="99"/>
      <c r="Y23" s="99"/>
      <c r="Z23" s="99"/>
      <c r="AA23" s="99"/>
      <c r="AB23" s="99"/>
      <c r="AC23" s="99"/>
      <c r="AD23" s="99"/>
      <c r="AE23" s="99"/>
      <c r="AF23" s="99"/>
      <c r="AG23" s="99"/>
      <c r="AH23" s="99"/>
      <c r="AI23" s="99"/>
      <c r="AJ23" s="19">
        <f t="shared" si="2"/>
        <v>7</v>
      </c>
      <c r="AK23" s="336">
        <f t="shared" si="3"/>
        <v>0</v>
      </c>
      <c r="AL23" s="336">
        <f t="shared" si="4"/>
        <v>0</v>
      </c>
    </row>
    <row r="24" spans="1:40" s="1" customFormat="1" ht="21" customHeight="1">
      <c r="A24" s="462" t="s">
        <v>10</v>
      </c>
      <c r="B24" s="462"/>
      <c r="C24" s="462"/>
      <c r="D24" s="462"/>
      <c r="E24" s="462"/>
      <c r="F24" s="462"/>
      <c r="G24" s="462"/>
      <c r="H24" s="462"/>
      <c r="I24" s="462"/>
      <c r="J24" s="462"/>
      <c r="K24" s="462"/>
      <c r="L24" s="462"/>
      <c r="M24" s="462"/>
      <c r="N24" s="462"/>
      <c r="O24" s="462"/>
      <c r="P24" s="462"/>
      <c r="Q24" s="462"/>
      <c r="R24" s="462"/>
      <c r="S24" s="462"/>
      <c r="T24" s="462"/>
      <c r="U24" s="462"/>
      <c r="V24" s="462"/>
      <c r="W24" s="462"/>
      <c r="X24" s="462"/>
      <c r="Y24" s="462"/>
      <c r="Z24" s="462"/>
      <c r="AA24" s="462"/>
      <c r="AB24" s="462"/>
      <c r="AC24" s="462"/>
      <c r="AD24" s="462"/>
      <c r="AE24" s="462"/>
      <c r="AF24" s="462"/>
      <c r="AG24" s="462"/>
      <c r="AH24" s="462"/>
      <c r="AI24" s="462"/>
      <c r="AJ24" s="114">
        <f>SUM(AJ7:AJ23)</f>
        <v>12</v>
      </c>
      <c r="AK24" s="114">
        <f>SUM(AK7:AK23)</f>
        <v>3</v>
      </c>
      <c r="AL24" s="114">
        <f>SUM(AL7:AL23)</f>
        <v>0</v>
      </c>
      <c r="AM24"/>
      <c r="AN24"/>
    </row>
    <row r="25" spans="1:40" s="25" customFormat="1" ht="21" customHeight="1">
      <c r="A25" s="429" t="s">
        <v>2804</v>
      </c>
      <c r="B25" s="430"/>
      <c r="C25" s="430"/>
      <c r="D25" s="430"/>
      <c r="E25" s="430"/>
      <c r="F25" s="430"/>
      <c r="G25" s="430"/>
      <c r="H25" s="430"/>
      <c r="I25" s="430"/>
      <c r="J25" s="430"/>
      <c r="K25" s="430"/>
      <c r="L25" s="430"/>
      <c r="M25" s="430"/>
      <c r="N25" s="430"/>
      <c r="O25" s="430"/>
      <c r="P25" s="430"/>
      <c r="Q25" s="430"/>
      <c r="R25" s="430"/>
      <c r="S25" s="430"/>
      <c r="T25" s="430"/>
      <c r="U25" s="430"/>
      <c r="V25" s="430"/>
      <c r="W25" s="430"/>
      <c r="X25" s="430"/>
      <c r="Y25" s="430"/>
      <c r="Z25" s="430"/>
      <c r="AA25" s="430"/>
      <c r="AB25" s="430"/>
      <c r="AC25" s="430"/>
      <c r="AD25" s="430"/>
      <c r="AE25" s="430"/>
      <c r="AF25" s="430"/>
      <c r="AG25" s="430"/>
      <c r="AH25" s="430"/>
      <c r="AI25" s="430"/>
      <c r="AJ25" s="430"/>
      <c r="AK25" s="430"/>
      <c r="AL25" s="431"/>
      <c r="AM25" s="338"/>
    </row>
    <row r="26" spans="1:40" ht="15.75" customHeight="1">
      <c r="C26" s="425"/>
      <c r="D26" s="425"/>
      <c r="E26" s="16"/>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row>
    <row r="27" spans="1:40" ht="15.75" customHeight="1">
      <c r="C27" s="425"/>
      <c r="D27" s="425"/>
      <c r="E27" s="425"/>
      <c r="F27" s="425"/>
      <c r="G27" s="425"/>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row>
    <row r="28" spans="1:40" ht="15.75" customHeight="1">
      <c r="C28" s="425"/>
      <c r="D28" s="425"/>
      <c r="E28" s="425"/>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row>
    <row r="29" spans="1:40" ht="15.75" customHeight="1">
      <c r="C29" s="425"/>
      <c r="D29" s="425"/>
      <c r="E29" s="16"/>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row>
  </sheetData>
  <mergeCells count="21">
    <mergeCell ref="AL5:AL6"/>
    <mergeCell ref="A1:P1"/>
    <mergeCell ref="Q1:AL1"/>
    <mergeCell ref="A2:P2"/>
    <mergeCell ref="Q2:AL2"/>
    <mergeCell ref="I4:L4"/>
    <mergeCell ref="M4:N4"/>
    <mergeCell ref="O4:Q4"/>
    <mergeCell ref="R4:T4"/>
    <mergeCell ref="A5:A6"/>
    <mergeCell ref="B5:B6"/>
    <mergeCell ref="C5:D6"/>
    <mergeCell ref="AJ5:AJ6"/>
    <mergeCell ref="AK5:AK6"/>
    <mergeCell ref="A3:AJ3"/>
    <mergeCell ref="C26:D26"/>
    <mergeCell ref="A24:AI24"/>
    <mergeCell ref="C28:E28"/>
    <mergeCell ref="C29:D29"/>
    <mergeCell ref="C27:G27"/>
    <mergeCell ref="A25:AL25"/>
  </mergeCells>
  <conditionalFormatting sqref="E6:AI23">
    <cfRule type="expression" dxfId="131"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8D571FF9-C00C-420B-AE1B-A0688965311E}">
            <xm:f>IF('TQW20'!E$6="CN",1,0)</xm:f>
            <x14:dxf>
              <fill>
                <patternFill>
                  <bgColor theme="8" tint="0.59996337778862885"/>
                </patternFill>
              </fill>
            </x14:dxf>
          </x14:cfRule>
          <xm:sqref>E6:AI6</xm:sqref>
        </x14:conditionalFormatting>
        <x14:conditionalFormatting xmlns:xm="http://schemas.microsoft.com/office/excel/2006/main">
          <x14:cfRule type="expression" priority="2" id="{F5FAF142-4AE5-40BF-875B-682FE47F239B}">
            <xm:f>IF('TQW20'!E$6="CN",1,0)</xm:f>
            <x14:dxf>
              <fill>
                <patternFill>
                  <bgColor theme="8" tint="0.79998168889431442"/>
                </patternFill>
              </fill>
            </x14:dxf>
          </x14:cfRule>
          <xm:sqref>E6:AI6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O24"/>
  <sheetViews>
    <sheetView topLeftCell="A3" zoomScale="85" zoomScaleNormal="85" workbookViewId="0">
      <selection activeCell="Y10" sqref="Y10"/>
    </sheetView>
  </sheetViews>
  <sheetFormatPr defaultRowHeight="15.75"/>
  <cols>
    <col min="1" max="1" width="6.83203125" customWidth="1"/>
    <col min="2" max="2" width="16.83203125" style="121" customWidth="1"/>
    <col min="3" max="3" width="24" customWidth="1"/>
    <col min="4" max="4" width="11.1640625" customWidth="1"/>
    <col min="5" max="35" width="4" customWidth="1"/>
    <col min="36" max="38" width="6.6640625" customWidth="1"/>
  </cols>
  <sheetData>
    <row r="1" spans="1:38" s="24" customFormat="1" ht="18.75"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s="24" customFormat="1" ht="18.75"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s="24" customFormat="1" ht="31.5" customHeight="1">
      <c r="A3" s="443" t="s">
        <v>911</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30.75" customHeight="1">
      <c r="A7" s="34">
        <v>1</v>
      </c>
      <c r="B7" s="39" t="s">
        <v>456</v>
      </c>
      <c r="C7" s="40" t="s">
        <v>457</v>
      </c>
      <c r="D7" s="41" t="s">
        <v>37</v>
      </c>
      <c r="E7" s="105"/>
      <c r="F7" s="99"/>
      <c r="G7" s="100"/>
      <c r="H7" s="99"/>
      <c r="I7" s="99"/>
      <c r="J7" s="99"/>
      <c r="K7" s="99"/>
      <c r="L7" s="99"/>
      <c r="M7" s="99"/>
      <c r="N7" s="99"/>
      <c r="O7" s="99"/>
      <c r="P7" s="99"/>
      <c r="Q7" s="99"/>
      <c r="R7" s="99" t="s">
        <v>6</v>
      </c>
      <c r="S7" s="99"/>
      <c r="T7" s="99"/>
      <c r="U7" s="99"/>
      <c r="V7" s="99"/>
      <c r="W7" s="99"/>
      <c r="X7" s="100"/>
      <c r="Y7" s="100"/>
      <c r="Z7" s="99"/>
      <c r="AA7" s="99"/>
      <c r="AB7" s="99"/>
      <c r="AC7" s="99"/>
      <c r="AD7" s="99"/>
      <c r="AE7" s="99"/>
      <c r="AF7" s="99"/>
      <c r="AG7" s="99"/>
      <c r="AH7" s="99"/>
      <c r="AI7" s="99"/>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0</v>
      </c>
    </row>
    <row r="8" spans="1:38" s="1" customFormat="1" ht="30.75" customHeight="1">
      <c r="A8" s="34">
        <v>2</v>
      </c>
      <c r="B8" s="39" t="s">
        <v>458</v>
      </c>
      <c r="C8" s="40" t="s">
        <v>459</v>
      </c>
      <c r="D8" s="41" t="s">
        <v>82</v>
      </c>
      <c r="E8" s="105"/>
      <c r="F8" s="99" t="s">
        <v>6</v>
      </c>
      <c r="G8" s="100"/>
      <c r="H8" s="99"/>
      <c r="I8" s="99" t="s">
        <v>6</v>
      </c>
      <c r="J8" s="99"/>
      <c r="K8" s="99" t="s">
        <v>6</v>
      </c>
      <c r="L8" s="99"/>
      <c r="M8" s="99"/>
      <c r="N8" s="99"/>
      <c r="O8" s="99"/>
      <c r="P8" s="99"/>
      <c r="Q8" s="99"/>
      <c r="R8" s="99"/>
      <c r="S8" s="99" t="s">
        <v>2806</v>
      </c>
      <c r="T8" s="99"/>
      <c r="U8" s="99"/>
      <c r="V8" s="99"/>
      <c r="W8" s="99" t="s">
        <v>6</v>
      </c>
      <c r="X8" s="100"/>
      <c r="Y8" s="100"/>
      <c r="Z8" s="99"/>
      <c r="AA8" s="99"/>
      <c r="AB8" s="99"/>
      <c r="AC8" s="99"/>
      <c r="AD8" s="99"/>
      <c r="AE8" s="99"/>
      <c r="AF8" s="99"/>
      <c r="AG8" s="99"/>
      <c r="AH8" s="99"/>
      <c r="AI8" s="99"/>
      <c r="AJ8" s="19">
        <f t="shared" ref="AJ8:AJ16" si="2">COUNTIF(E8:AI8,"K")+2*COUNTIF(E8:AI8,"2K")+COUNTIF(E8:AI8,"TK")+COUNTIF(E8:AI8,"KT")+COUNTIF(E8:AI8,"PK")+COUNTIF(E8:AI8,"KP")+2*COUNTIF(E8:AI8,"K2")</f>
        <v>6</v>
      </c>
      <c r="AK8" s="336">
        <f t="shared" ref="AK8:AK16" si="3">COUNTIF(F8:AJ8,"P")+2*COUNTIF(F8:AJ8,"2P")+COUNTIF(F8:AJ8,"TP")+COUNTIF(F8:AJ8,"PT")+COUNTIF(F8:AJ8,"PK")+COUNTIF(F8:AJ8,"KP")+2*COUNTIF(F8:AJ8,"P2")</f>
        <v>0</v>
      </c>
      <c r="AL8" s="336">
        <f t="shared" ref="AL8:AL16" si="4">COUNTIF(E8:AI8,"T")+2*COUNTIF(E8:AI8,"2T")+2*COUNTIF(E8:AI8,"T2")+COUNTIF(E8:AI8,"PT")+COUNTIF(E8:AI8,"TP")</f>
        <v>0</v>
      </c>
    </row>
    <row r="9" spans="1:38" s="1" customFormat="1" ht="30.75" customHeight="1">
      <c r="A9" s="34">
        <v>3</v>
      </c>
      <c r="B9" s="39" t="s">
        <v>460</v>
      </c>
      <c r="C9" s="40" t="s">
        <v>461</v>
      </c>
      <c r="D9" s="41" t="s">
        <v>40</v>
      </c>
      <c r="E9" s="105"/>
      <c r="F9" s="99"/>
      <c r="G9" s="100"/>
      <c r="H9" s="99"/>
      <c r="I9" s="99"/>
      <c r="J9" s="99"/>
      <c r="K9" s="99"/>
      <c r="L9" s="99"/>
      <c r="M9" s="99"/>
      <c r="N9" s="99"/>
      <c r="O9" s="99"/>
      <c r="P9" s="99"/>
      <c r="Q9" s="99"/>
      <c r="R9" s="99"/>
      <c r="S9" s="99"/>
      <c r="T9" s="99"/>
      <c r="U9" s="99"/>
      <c r="V9" s="99"/>
      <c r="W9" s="99"/>
      <c r="X9" s="100"/>
      <c r="Y9" s="100"/>
      <c r="Z9" s="99"/>
      <c r="AA9" s="99"/>
      <c r="AB9" s="99"/>
      <c r="AC9" s="99"/>
      <c r="AD9" s="99"/>
      <c r="AE9" s="99"/>
      <c r="AF9" s="99"/>
      <c r="AG9" s="99"/>
      <c r="AH9" s="99"/>
      <c r="AI9" s="99"/>
      <c r="AJ9" s="19">
        <f t="shared" si="2"/>
        <v>0</v>
      </c>
      <c r="AK9" s="336">
        <f t="shared" si="3"/>
        <v>0</v>
      </c>
      <c r="AL9" s="336">
        <f t="shared" si="4"/>
        <v>0</v>
      </c>
    </row>
    <row r="10" spans="1:38" s="1" customFormat="1" ht="30.75" customHeight="1">
      <c r="A10" s="34">
        <v>4</v>
      </c>
      <c r="B10" s="39" t="s">
        <v>462</v>
      </c>
      <c r="C10" s="40" t="s">
        <v>463</v>
      </c>
      <c r="D10" s="41" t="s">
        <v>41</v>
      </c>
      <c r="E10" s="105"/>
      <c r="F10" s="99"/>
      <c r="G10" s="100"/>
      <c r="H10" s="99"/>
      <c r="I10" s="99"/>
      <c r="J10" s="99"/>
      <c r="K10" s="99"/>
      <c r="L10" s="99"/>
      <c r="M10" s="99"/>
      <c r="N10" s="99"/>
      <c r="O10" s="99"/>
      <c r="P10" s="99"/>
      <c r="Q10" s="99"/>
      <c r="R10" s="99"/>
      <c r="S10" s="99" t="s">
        <v>2806</v>
      </c>
      <c r="T10" s="99" t="s">
        <v>6</v>
      </c>
      <c r="U10" s="99"/>
      <c r="V10" s="99" t="s">
        <v>6</v>
      </c>
      <c r="W10" s="99" t="s">
        <v>6</v>
      </c>
      <c r="X10" s="100"/>
      <c r="Y10" s="100"/>
      <c r="Z10" s="99"/>
      <c r="AA10" s="99"/>
      <c r="AB10" s="99"/>
      <c r="AC10" s="99"/>
      <c r="AD10" s="99"/>
      <c r="AE10" s="99"/>
      <c r="AF10" s="99"/>
      <c r="AG10" s="99"/>
      <c r="AH10" s="99"/>
      <c r="AI10" s="99"/>
      <c r="AJ10" s="19">
        <f t="shared" si="2"/>
        <v>5</v>
      </c>
      <c r="AK10" s="336">
        <f t="shared" si="3"/>
        <v>0</v>
      </c>
      <c r="AL10" s="336">
        <f t="shared" si="4"/>
        <v>0</v>
      </c>
    </row>
    <row r="11" spans="1:38" s="1" customFormat="1" ht="30.75" customHeight="1">
      <c r="A11" s="34">
        <v>5</v>
      </c>
      <c r="B11" s="39" t="s">
        <v>464</v>
      </c>
      <c r="C11" s="40" t="s">
        <v>465</v>
      </c>
      <c r="D11" s="41" t="s">
        <v>466</v>
      </c>
      <c r="E11" s="105"/>
      <c r="F11" s="99"/>
      <c r="G11" s="100"/>
      <c r="H11" s="99"/>
      <c r="I11" s="99"/>
      <c r="J11" s="99"/>
      <c r="K11" s="99"/>
      <c r="L11" s="99"/>
      <c r="M11" s="99"/>
      <c r="N11" s="99"/>
      <c r="O11" s="99"/>
      <c r="P11" s="99"/>
      <c r="Q11" s="99"/>
      <c r="R11" s="99"/>
      <c r="S11" s="99"/>
      <c r="T11" s="99"/>
      <c r="U11" s="99"/>
      <c r="V11" s="99"/>
      <c r="W11" s="99"/>
      <c r="X11" s="100"/>
      <c r="Y11" s="100"/>
      <c r="Z11" s="99"/>
      <c r="AA11" s="99"/>
      <c r="AB11" s="99"/>
      <c r="AC11" s="99"/>
      <c r="AD11" s="99"/>
      <c r="AE11" s="99"/>
      <c r="AF11" s="99"/>
      <c r="AG11" s="99"/>
      <c r="AH11" s="99"/>
      <c r="AI11" s="99"/>
      <c r="AJ11" s="19">
        <f t="shared" si="2"/>
        <v>0</v>
      </c>
      <c r="AK11" s="336">
        <f t="shared" si="3"/>
        <v>0</v>
      </c>
      <c r="AL11" s="336">
        <f t="shared" si="4"/>
        <v>0</v>
      </c>
    </row>
    <row r="12" spans="1:38" s="1" customFormat="1" ht="30.75" customHeight="1">
      <c r="A12" s="34">
        <v>6</v>
      </c>
      <c r="B12" s="39" t="s">
        <v>467</v>
      </c>
      <c r="C12" s="40" t="s">
        <v>468</v>
      </c>
      <c r="D12" s="41" t="s">
        <v>79</v>
      </c>
      <c r="E12" s="105"/>
      <c r="F12" s="99"/>
      <c r="G12" s="100"/>
      <c r="H12" s="99"/>
      <c r="I12" s="99"/>
      <c r="J12" s="99"/>
      <c r="K12" s="99"/>
      <c r="L12" s="99"/>
      <c r="M12" s="99"/>
      <c r="N12" s="99"/>
      <c r="O12" s="99"/>
      <c r="P12" s="99"/>
      <c r="Q12" s="99"/>
      <c r="R12" s="99"/>
      <c r="S12" s="99"/>
      <c r="T12" s="99"/>
      <c r="U12" s="99"/>
      <c r="V12" s="99"/>
      <c r="W12" s="99"/>
      <c r="X12" s="100"/>
      <c r="Y12" s="100"/>
      <c r="Z12" s="99"/>
      <c r="AA12" s="99"/>
      <c r="AB12" s="99"/>
      <c r="AC12" s="99"/>
      <c r="AD12" s="99"/>
      <c r="AE12" s="99"/>
      <c r="AF12" s="99"/>
      <c r="AG12" s="99"/>
      <c r="AH12" s="99"/>
      <c r="AI12" s="99"/>
      <c r="AJ12" s="19">
        <f t="shared" si="2"/>
        <v>0</v>
      </c>
      <c r="AK12" s="336">
        <f t="shared" si="3"/>
        <v>0</v>
      </c>
      <c r="AL12" s="336">
        <f t="shared" si="4"/>
        <v>0</v>
      </c>
    </row>
    <row r="13" spans="1:38" s="1" customFormat="1" ht="30.75" customHeight="1">
      <c r="A13" s="34">
        <v>7</v>
      </c>
      <c r="B13" s="39" t="s">
        <v>447</v>
      </c>
      <c r="C13" s="40" t="s">
        <v>448</v>
      </c>
      <c r="D13" s="41" t="s">
        <v>67</v>
      </c>
      <c r="E13" s="105"/>
      <c r="F13" s="99" t="s">
        <v>6</v>
      </c>
      <c r="G13" s="100"/>
      <c r="H13" s="99"/>
      <c r="I13" s="99"/>
      <c r="J13" s="99"/>
      <c r="K13" s="99" t="s">
        <v>6</v>
      </c>
      <c r="L13" s="99"/>
      <c r="M13" s="99"/>
      <c r="N13" s="99"/>
      <c r="O13" s="99"/>
      <c r="P13" s="99"/>
      <c r="Q13" s="99"/>
      <c r="R13" s="99"/>
      <c r="S13" s="99"/>
      <c r="T13" s="99" t="s">
        <v>6</v>
      </c>
      <c r="U13" s="99"/>
      <c r="V13" s="99" t="s">
        <v>6</v>
      </c>
      <c r="W13" s="99" t="s">
        <v>6</v>
      </c>
      <c r="X13" s="100"/>
      <c r="Y13" s="100"/>
      <c r="Z13" s="99"/>
      <c r="AA13" s="99"/>
      <c r="AB13" s="99"/>
      <c r="AC13" s="99"/>
      <c r="AD13" s="99"/>
      <c r="AE13" s="99"/>
      <c r="AF13" s="99"/>
      <c r="AG13" s="99"/>
      <c r="AH13" s="99"/>
      <c r="AI13" s="99"/>
      <c r="AJ13" s="19">
        <f t="shared" si="2"/>
        <v>5</v>
      </c>
      <c r="AK13" s="336">
        <f t="shared" si="3"/>
        <v>0</v>
      </c>
      <c r="AL13" s="336">
        <f t="shared" si="4"/>
        <v>0</v>
      </c>
    </row>
    <row r="14" spans="1:38" s="1" customFormat="1" ht="30.75" customHeight="1">
      <c r="A14" s="34">
        <v>8</v>
      </c>
      <c r="B14" s="39" t="s">
        <v>449</v>
      </c>
      <c r="C14" s="40" t="s">
        <v>97</v>
      </c>
      <c r="D14" s="41" t="s">
        <v>450</v>
      </c>
      <c r="E14" s="106"/>
      <c r="F14" s="101"/>
      <c r="G14" s="100"/>
      <c r="H14" s="101"/>
      <c r="I14" s="101"/>
      <c r="J14" s="101"/>
      <c r="K14" s="101" t="s">
        <v>6</v>
      </c>
      <c r="L14" s="101"/>
      <c r="M14" s="101"/>
      <c r="N14" s="101"/>
      <c r="O14" s="101"/>
      <c r="P14" s="101"/>
      <c r="Q14" s="101"/>
      <c r="R14" s="101"/>
      <c r="S14" s="101"/>
      <c r="T14" s="101"/>
      <c r="U14" s="101"/>
      <c r="V14" s="101"/>
      <c r="W14" s="101"/>
      <c r="X14" s="100"/>
      <c r="Y14" s="100"/>
      <c r="Z14" s="101"/>
      <c r="AA14" s="101"/>
      <c r="AB14" s="101"/>
      <c r="AC14" s="101"/>
      <c r="AD14" s="101"/>
      <c r="AE14" s="101"/>
      <c r="AF14" s="101"/>
      <c r="AG14" s="101"/>
      <c r="AH14" s="101"/>
      <c r="AI14" s="101"/>
      <c r="AJ14" s="19">
        <f t="shared" si="2"/>
        <v>1</v>
      </c>
      <c r="AK14" s="336">
        <f t="shared" si="3"/>
        <v>0</v>
      </c>
      <c r="AL14" s="336">
        <f t="shared" si="4"/>
        <v>0</v>
      </c>
    </row>
    <row r="15" spans="1:38" s="1" customFormat="1" ht="30.75" customHeight="1">
      <c r="A15" s="34">
        <v>9</v>
      </c>
      <c r="B15" s="39" t="s">
        <v>451</v>
      </c>
      <c r="C15" s="40" t="s">
        <v>452</v>
      </c>
      <c r="D15" s="41" t="s">
        <v>81</v>
      </c>
      <c r="E15" s="106"/>
      <c r="F15" s="101"/>
      <c r="G15" s="100"/>
      <c r="H15" s="101"/>
      <c r="I15" s="101" t="s">
        <v>8</v>
      </c>
      <c r="J15" s="101"/>
      <c r="K15" s="101" t="s">
        <v>7</v>
      </c>
      <c r="L15" s="101"/>
      <c r="M15" s="101"/>
      <c r="N15" s="101"/>
      <c r="O15" s="101"/>
      <c r="P15" s="101"/>
      <c r="Q15" s="101"/>
      <c r="R15" s="101"/>
      <c r="S15" s="101"/>
      <c r="T15" s="101"/>
      <c r="U15" s="101"/>
      <c r="V15" s="101"/>
      <c r="W15" s="101"/>
      <c r="X15" s="100"/>
      <c r="Y15" s="100"/>
      <c r="Z15" s="101"/>
      <c r="AA15" s="101"/>
      <c r="AB15" s="101"/>
      <c r="AC15" s="101"/>
      <c r="AD15" s="101"/>
      <c r="AE15" s="101"/>
      <c r="AF15" s="101"/>
      <c r="AG15" s="101"/>
      <c r="AH15" s="101"/>
      <c r="AI15" s="101"/>
      <c r="AJ15" s="19">
        <f t="shared" si="2"/>
        <v>0</v>
      </c>
      <c r="AK15" s="336">
        <f t="shared" si="3"/>
        <v>1</v>
      </c>
      <c r="AL15" s="336">
        <f t="shared" si="4"/>
        <v>1</v>
      </c>
    </row>
    <row r="16" spans="1:38" s="1" customFormat="1" ht="30.75" customHeight="1">
      <c r="A16" s="34">
        <v>10</v>
      </c>
      <c r="B16" s="39" t="s">
        <v>453</v>
      </c>
      <c r="C16" s="40" t="s">
        <v>454</v>
      </c>
      <c r="D16" s="41" t="s">
        <v>455</v>
      </c>
      <c r="E16" s="105"/>
      <c r="F16" s="99"/>
      <c r="G16" s="100"/>
      <c r="H16" s="99"/>
      <c r="I16" s="99"/>
      <c r="J16" s="99"/>
      <c r="K16" s="99" t="s">
        <v>7</v>
      </c>
      <c r="L16" s="99" t="s">
        <v>7</v>
      </c>
      <c r="M16" s="99"/>
      <c r="N16" s="99"/>
      <c r="O16" s="99" t="s">
        <v>7</v>
      </c>
      <c r="P16" s="99" t="s">
        <v>7</v>
      </c>
      <c r="Q16" s="99" t="s">
        <v>6</v>
      </c>
      <c r="R16" s="99"/>
      <c r="S16" s="99"/>
      <c r="T16" s="99"/>
      <c r="U16" s="99"/>
      <c r="V16" s="99"/>
      <c r="W16" s="99" t="s">
        <v>6</v>
      </c>
      <c r="X16" s="100"/>
      <c r="Y16" s="100"/>
      <c r="Z16" s="99"/>
      <c r="AA16" s="99"/>
      <c r="AB16" s="99"/>
      <c r="AC16" s="99"/>
      <c r="AD16" s="99"/>
      <c r="AE16" s="99"/>
      <c r="AF16" s="99"/>
      <c r="AG16" s="99"/>
      <c r="AH16" s="99"/>
      <c r="AI16" s="99"/>
      <c r="AJ16" s="19">
        <f t="shared" si="2"/>
        <v>2</v>
      </c>
      <c r="AK16" s="336">
        <f t="shared" si="3"/>
        <v>4</v>
      </c>
      <c r="AL16" s="336">
        <f t="shared" si="4"/>
        <v>0</v>
      </c>
    </row>
    <row r="17" spans="1:41" s="1" customFormat="1" ht="30.75" customHeight="1">
      <c r="A17" s="451" t="s">
        <v>10</v>
      </c>
      <c r="B17" s="451"/>
      <c r="C17" s="451"/>
      <c r="D17" s="451"/>
      <c r="E17" s="451"/>
      <c r="F17" s="451"/>
      <c r="G17" s="451"/>
      <c r="H17" s="451"/>
      <c r="I17" s="451"/>
      <c r="J17" s="451"/>
      <c r="K17" s="451"/>
      <c r="L17" s="451"/>
      <c r="M17" s="451"/>
      <c r="N17" s="451"/>
      <c r="O17" s="451"/>
      <c r="P17" s="451"/>
      <c r="Q17" s="451"/>
      <c r="R17" s="451"/>
      <c r="S17" s="451"/>
      <c r="T17" s="451"/>
      <c r="U17" s="451"/>
      <c r="V17" s="451"/>
      <c r="W17" s="451"/>
      <c r="X17" s="451"/>
      <c r="Y17" s="451"/>
      <c r="Z17" s="451"/>
      <c r="AA17" s="451"/>
      <c r="AB17" s="451"/>
      <c r="AC17" s="451"/>
      <c r="AD17" s="451"/>
      <c r="AE17" s="451"/>
      <c r="AF17" s="451"/>
      <c r="AG17" s="451"/>
      <c r="AH17" s="451"/>
      <c r="AI17" s="451"/>
      <c r="AJ17" s="114">
        <f>SUM(AJ7:AJ16)</f>
        <v>20</v>
      </c>
      <c r="AK17" s="114">
        <f>SUM(AK7:AK16)</f>
        <v>5</v>
      </c>
      <c r="AL17" s="114">
        <f>SUM(AL7:AL16)</f>
        <v>1</v>
      </c>
      <c r="AM17" s="16"/>
      <c r="AN17"/>
      <c r="AO17"/>
    </row>
    <row r="18" spans="1:41" s="25" customFormat="1" ht="21" customHeight="1">
      <c r="A18" s="429" t="s">
        <v>2804</v>
      </c>
      <c r="B18" s="430"/>
      <c r="C18" s="430"/>
      <c r="D18" s="430"/>
      <c r="E18" s="430"/>
      <c r="F18" s="430"/>
      <c r="G18" s="430"/>
      <c r="H18" s="430"/>
      <c r="I18" s="430"/>
      <c r="J18" s="430"/>
      <c r="K18" s="430"/>
      <c r="L18" s="430"/>
      <c r="M18" s="430"/>
      <c r="N18" s="430"/>
      <c r="O18" s="430"/>
      <c r="P18" s="430"/>
      <c r="Q18" s="430"/>
      <c r="R18" s="430"/>
      <c r="S18" s="430"/>
      <c r="T18" s="430"/>
      <c r="U18" s="430"/>
      <c r="V18" s="430"/>
      <c r="W18" s="430"/>
      <c r="X18" s="430"/>
      <c r="Y18" s="430"/>
      <c r="Z18" s="430"/>
      <c r="AA18" s="430"/>
      <c r="AB18" s="430"/>
      <c r="AC18" s="430"/>
      <c r="AD18" s="430"/>
      <c r="AE18" s="430"/>
      <c r="AF18" s="430"/>
      <c r="AG18" s="430"/>
      <c r="AH18" s="430"/>
      <c r="AI18" s="430"/>
      <c r="AJ18" s="430"/>
      <c r="AK18" s="430"/>
      <c r="AL18" s="431"/>
      <c r="AM18" s="338"/>
      <c r="AN18" s="338"/>
    </row>
    <row r="19" spans="1:41" ht="15.75" customHeight="1">
      <c r="C19" s="43"/>
      <c r="D19" s="16"/>
      <c r="E19" s="16"/>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row>
    <row r="20" spans="1:41" ht="15.75" customHeight="1">
      <c r="C20" s="43"/>
      <c r="D20" s="16"/>
      <c r="E20" s="16"/>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row>
    <row r="21" spans="1:41" ht="15.75" customHeight="1">
      <c r="C21" s="425"/>
      <c r="D21" s="425"/>
      <c r="E21" s="16"/>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row>
    <row r="22" spans="1:41" ht="15.75" customHeight="1">
      <c r="C22" s="425"/>
      <c r="D22" s="425"/>
      <c r="E22" s="425"/>
      <c r="F22" s="425"/>
      <c r="G22" s="425"/>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row>
    <row r="23" spans="1:41" ht="15.75" customHeight="1">
      <c r="C23" s="425"/>
      <c r="D23" s="425"/>
      <c r="E23" s="425"/>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row>
    <row r="24" spans="1:41" ht="15.75" customHeight="1">
      <c r="C24" s="425"/>
      <c r="D24" s="425"/>
      <c r="E24" s="16"/>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row>
  </sheetData>
  <mergeCells count="21">
    <mergeCell ref="AJ5:AJ6"/>
    <mergeCell ref="AK5:AK6"/>
    <mergeCell ref="AL5:AL6"/>
    <mergeCell ref="A17:AI17"/>
    <mergeCell ref="A18:AL18"/>
    <mergeCell ref="A1:P1"/>
    <mergeCell ref="Q1:AL1"/>
    <mergeCell ref="A2:P2"/>
    <mergeCell ref="Q2:AL2"/>
    <mergeCell ref="A3:AL3"/>
    <mergeCell ref="M4:N4"/>
    <mergeCell ref="O4:Q4"/>
    <mergeCell ref="R4:T4"/>
    <mergeCell ref="A5:A6"/>
    <mergeCell ref="B5:B6"/>
    <mergeCell ref="C5:D6"/>
    <mergeCell ref="C23:E23"/>
    <mergeCell ref="C24:D24"/>
    <mergeCell ref="C22:G22"/>
    <mergeCell ref="C21:D21"/>
    <mergeCell ref="I4:L4"/>
  </mergeCells>
  <conditionalFormatting sqref="E6:AI16">
    <cfRule type="expression" dxfId="128"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C044E3EC-C7C7-4262-8451-38D6C856E53A}">
            <xm:f>IF('TQW20'!E$6="CN",1,0)</xm:f>
            <x14:dxf>
              <fill>
                <patternFill>
                  <bgColor theme="8" tint="0.59996337778862885"/>
                </patternFill>
              </fill>
            </x14:dxf>
          </x14:cfRule>
          <xm:sqref>E6:AI6</xm:sqref>
        </x14:conditionalFormatting>
        <x14:conditionalFormatting xmlns:xm="http://schemas.microsoft.com/office/excel/2006/main">
          <x14:cfRule type="expression" priority="2" id="{0C4D9C45-FF3B-43FD-AA6E-4C16B576AA4D}">
            <xm:f>IF('TQW20'!E$6="CN",1,0)</xm:f>
            <x14:dxf>
              <fill>
                <patternFill>
                  <bgColor theme="8" tint="0.79998168889431442"/>
                </patternFill>
              </fill>
            </x14:dxf>
          </x14:cfRule>
          <xm:sqref>E6:AI6</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N33"/>
  <sheetViews>
    <sheetView zoomScale="85" zoomScaleNormal="85" workbookViewId="0">
      <selection activeCell="AA19" sqref="AA19"/>
    </sheetView>
  </sheetViews>
  <sheetFormatPr defaultColWidth="9.33203125" defaultRowHeight="18"/>
  <cols>
    <col min="1" max="1" width="7.5" style="24" customWidth="1"/>
    <col min="2" max="2" width="15.5" style="24" customWidth="1"/>
    <col min="3" max="3" width="26.33203125" style="24" customWidth="1"/>
    <col min="4" max="4" width="8.6640625" style="24" customWidth="1"/>
    <col min="5" max="35" width="4" style="24" customWidth="1"/>
    <col min="36" max="36" width="4.5" style="24" bestFit="1" customWidth="1"/>
    <col min="37" max="38" width="4" style="24" bestFit="1" customWidth="1"/>
    <col min="39" max="16384" width="9.33203125" style="24"/>
  </cols>
  <sheetData>
    <row r="1" spans="1:3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ht="22.5">
      <c r="A3" s="443" t="s">
        <v>913</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45" customFormat="1">
      <c r="A7" s="52">
        <v>1</v>
      </c>
      <c r="B7" s="79" t="s">
        <v>914</v>
      </c>
      <c r="C7" s="80" t="s">
        <v>915</v>
      </c>
      <c r="D7" s="4" t="s">
        <v>27</v>
      </c>
      <c r="E7" s="98"/>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45" customFormat="1">
      <c r="A8" s="52">
        <v>2</v>
      </c>
      <c r="B8" s="79">
        <v>2010060055</v>
      </c>
      <c r="C8" s="80" t="s">
        <v>916</v>
      </c>
      <c r="D8" s="4" t="s">
        <v>917</v>
      </c>
      <c r="E8" s="98"/>
      <c r="F8" s="99"/>
      <c r="G8" s="99"/>
      <c r="H8" s="99"/>
      <c r="I8" s="99" t="s">
        <v>6</v>
      </c>
      <c r="J8" s="99" t="s">
        <v>6</v>
      </c>
      <c r="K8" s="99" t="s">
        <v>6</v>
      </c>
      <c r="L8" s="99" t="s">
        <v>6</v>
      </c>
      <c r="M8" s="99"/>
      <c r="N8" s="99"/>
      <c r="O8" s="99"/>
      <c r="P8" s="99" t="s">
        <v>6</v>
      </c>
      <c r="Q8" s="99"/>
      <c r="R8" s="99" t="s">
        <v>6</v>
      </c>
      <c r="S8" s="99" t="s">
        <v>6</v>
      </c>
      <c r="T8" s="99"/>
      <c r="U8" s="99"/>
      <c r="V8" s="99"/>
      <c r="W8" s="99" t="s">
        <v>6</v>
      </c>
      <c r="X8" s="99"/>
      <c r="Y8" s="99"/>
      <c r="Z8" s="99"/>
      <c r="AA8" s="99"/>
      <c r="AB8" s="99"/>
      <c r="AC8" s="99"/>
      <c r="AD8" s="99"/>
      <c r="AE8" s="99"/>
      <c r="AF8" s="99"/>
      <c r="AG8" s="99"/>
      <c r="AH8" s="99"/>
      <c r="AI8" s="99"/>
      <c r="AJ8" s="19">
        <f t="shared" ref="AJ8:AJ30" si="2">COUNTIF(E8:AI8,"K")+2*COUNTIF(E8:AI8,"2K")+COUNTIF(E8:AI8,"TK")+COUNTIF(E8:AI8,"KT")+COUNTIF(E8:AI8,"PK")+COUNTIF(E8:AI8,"KP")+2*COUNTIF(E8:AI8,"K2")</f>
        <v>8</v>
      </c>
      <c r="AK8" s="336">
        <f t="shared" ref="AK8:AK30" si="3">COUNTIF(F8:AJ8,"P")+2*COUNTIF(F8:AJ8,"2P")+COUNTIF(F8:AJ8,"TP")+COUNTIF(F8:AJ8,"PT")+COUNTIF(F8:AJ8,"PK")+COUNTIF(F8:AJ8,"KP")+2*COUNTIF(F8:AJ8,"P2")</f>
        <v>0</v>
      </c>
      <c r="AL8" s="336">
        <f t="shared" ref="AL8:AL30" si="4">COUNTIF(E8:AI8,"T")+2*COUNTIF(E8:AI8,"2T")+2*COUNTIF(E8:AI8,"T2")+COUNTIF(E8:AI8,"PT")+COUNTIF(E8:AI8,"TP")</f>
        <v>0</v>
      </c>
    </row>
    <row r="9" spans="1:38" s="145" customFormat="1">
      <c r="A9" s="52">
        <v>3</v>
      </c>
      <c r="B9" s="79" t="s">
        <v>918</v>
      </c>
      <c r="C9" s="80" t="s">
        <v>919</v>
      </c>
      <c r="D9" s="4" t="s">
        <v>344</v>
      </c>
      <c r="E9" s="98"/>
      <c r="F9" s="99"/>
      <c r="G9" s="99"/>
      <c r="H9" s="99"/>
      <c r="I9" s="99"/>
      <c r="J9" s="99"/>
      <c r="K9" s="99"/>
      <c r="L9" s="99"/>
      <c r="M9" s="99"/>
      <c r="N9" s="99"/>
      <c r="O9" s="99"/>
      <c r="P9" s="99"/>
      <c r="Q9" s="99" t="s">
        <v>6</v>
      </c>
      <c r="R9" s="99"/>
      <c r="S9" s="99"/>
      <c r="T9" s="99"/>
      <c r="U9" s="99"/>
      <c r="V9" s="99"/>
      <c r="W9" s="99"/>
      <c r="X9" s="99"/>
      <c r="Y9" s="99"/>
      <c r="Z9" s="99"/>
      <c r="AA9" s="99"/>
      <c r="AB9" s="99"/>
      <c r="AC9" s="99"/>
      <c r="AD9" s="99"/>
      <c r="AE9" s="99"/>
      <c r="AF9" s="99"/>
      <c r="AG9" s="99"/>
      <c r="AH9" s="99"/>
      <c r="AI9" s="99"/>
      <c r="AJ9" s="19">
        <f t="shared" si="2"/>
        <v>1</v>
      </c>
      <c r="AK9" s="336">
        <f t="shared" si="3"/>
        <v>0</v>
      </c>
      <c r="AL9" s="336">
        <f t="shared" si="4"/>
        <v>0</v>
      </c>
    </row>
    <row r="10" spans="1:38" s="145" customFormat="1">
      <c r="A10" s="52">
        <v>4</v>
      </c>
      <c r="B10" s="79" t="s">
        <v>920</v>
      </c>
      <c r="C10" s="80" t="s">
        <v>921</v>
      </c>
      <c r="D10" s="4" t="s">
        <v>70</v>
      </c>
      <c r="E10" s="98"/>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0</v>
      </c>
    </row>
    <row r="11" spans="1:38" s="145" customFormat="1">
      <c r="A11" s="52">
        <v>5</v>
      </c>
      <c r="B11" s="79" t="s">
        <v>922</v>
      </c>
      <c r="C11" s="80" t="s">
        <v>57</v>
      </c>
      <c r="D11" s="4" t="s">
        <v>50</v>
      </c>
      <c r="E11" s="98"/>
      <c r="F11" s="99"/>
      <c r="G11" s="99"/>
      <c r="H11" s="99"/>
      <c r="I11" s="99"/>
      <c r="J11" s="99"/>
      <c r="K11" s="99" t="s">
        <v>8</v>
      </c>
      <c r="L11" s="99" t="s">
        <v>6</v>
      </c>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1</v>
      </c>
      <c r="AK11" s="336">
        <f t="shared" si="3"/>
        <v>0</v>
      </c>
      <c r="AL11" s="336">
        <f t="shared" si="4"/>
        <v>1</v>
      </c>
    </row>
    <row r="12" spans="1:38" s="145" customFormat="1">
      <c r="A12" s="52">
        <v>6</v>
      </c>
      <c r="B12" s="79">
        <v>2010060056</v>
      </c>
      <c r="C12" s="80" t="s">
        <v>923</v>
      </c>
      <c r="D12" s="4" t="s">
        <v>50</v>
      </c>
      <c r="E12" s="99"/>
      <c r="F12" s="99"/>
      <c r="G12" s="99"/>
      <c r="H12" s="99"/>
      <c r="I12" s="99"/>
      <c r="J12" s="99"/>
      <c r="K12" s="99"/>
      <c r="L12" s="99" t="s">
        <v>8</v>
      </c>
      <c r="M12" s="99"/>
      <c r="N12" s="99"/>
      <c r="O12" s="99"/>
      <c r="P12" s="99"/>
      <c r="Q12" s="99"/>
      <c r="R12" s="99"/>
      <c r="S12" s="99"/>
      <c r="T12" s="99"/>
      <c r="U12" s="99"/>
      <c r="V12" s="99"/>
      <c r="W12" s="99" t="s">
        <v>8</v>
      </c>
      <c r="X12" s="99"/>
      <c r="Y12" s="99"/>
      <c r="Z12" s="99"/>
      <c r="AA12" s="99"/>
      <c r="AB12" s="99"/>
      <c r="AC12" s="99"/>
      <c r="AD12" s="99"/>
      <c r="AE12" s="99"/>
      <c r="AF12" s="99"/>
      <c r="AG12" s="99"/>
      <c r="AH12" s="99"/>
      <c r="AI12" s="99"/>
      <c r="AJ12" s="19">
        <f t="shared" si="2"/>
        <v>0</v>
      </c>
      <c r="AK12" s="336">
        <f t="shared" si="3"/>
        <v>0</v>
      </c>
      <c r="AL12" s="336">
        <f t="shared" si="4"/>
        <v>2</v>
      </c>
    </row>
    <row r="13" spans="1:38" s="145" customFormat="1">
      <c r="A13" s="52">
        <v>7</v>
      </c>
      <c r="B13" s="79">
        <v>2010060045</v>
      </c>
      <c r="C13" s="80" t="s">
        <v>924</v>
      </c>
      <c r="D13" s="4" t="s">
        <v>925</v>
      </c>
      <c r="E13" s="99"/>
      <c r="F13" s="99"/>
      <c r="G13" s="99"/>
      <c r="H13" s="99"/>
      <c r="I13" s="99" t="s">
        <v>6</v>
      </c>
      <c r="J13" s="99"/>
      <c r="K13" s="99" t="s">
        <v>6</v>
      </c>
      <c r="L13" s="99" t="s">
        <v>6</v>
      </c>
      <c r="M13" s="99"/>
      <c r="N13" s="99"/>
      <c r="O13" s="99"/>
      <c r="P13" s="99" t="s">
        <v>6</v>
      </c>
      <c r="Q13" s="99"/>
      <c r="R13" s="99" t="s">
        <v>6</v>
      </c>
      <c r="S13" s="99" t="s">
        <v>6</v>
      </c>
      <c r="T13" s="99"/>
      <c r="U13" s="99"/>
      <c r="V13" s="99"/>
      <c r="W13" s="99" t="s">
        <v>8</v>
      </c>
      <c r="X13" s="99"/>
      <c r="Y13" s="99"/>
      <c r="Z13" s="99"/>
      <c r="AA13" s="99"/>
      <c r="AB13" s="99"/>
      <c r="AC13" s="99"/>
      <c r="AD13" s="99"/>
      <c r="AE13" s="99"/>
      <c r="AF13" s="99"/>
      <c r="AG13" s="99"/>
      <c r="AH13" s="99"/>
      <c r="AI13" s="99"/>
      <c r="AJ13" s="19">
        <f t="shared" si="2"/>
        <v>6</v>
      </c>
      <c r="AK13" s="336">
        <f t="shared" si="3"/>
        <v>0</v>
      </c>
      <c r="AL13" s="336">
        <f t="shared" si="4"/>
        <v>1</v>
      </c>
    </row>
    <row r="14" spans="1:38" s="145" customFormat="1">
      <c r="A14" s="52">
        <v>8</v>
      </c>
      <c r="B14" s="79" t="s">
        <v>926</v>
      </c>
      <c r="C14" s="80" t="s">
        <v>927</v>
      </c>
      <c r="D14" s="4" t="s">
        <v>928</v>
      </c>
      <c r="E14" s="99"/>
      <c r="F14" s="99"/>
      <c r="G14" s="99"/>
      <c r="H14" s="99"/>
      <c r="I14" s="99"/>
      <c r="J14" s="99" t="s">
        <v>6</v>
      </c>
      <c r="K14" s="99" t="s">
        <v>8</v>
      </c>
      <c r="L14" s="99"/>
      <c r="M14" s="99"/>
      <c r="N14" s="99"/>
      <c r="O14" s="99"/>
      <c r="P14" s="99" t="s">
        <v>6</v>
      </c>
      <c r="Q14" s="99" t="s">
        <v>6</v>
      </c>
      <c r="R14" s="99" t="s">
        <v>6</v>
      </c>
      <c r="S14" s="99" t="s">
        <v>6</v>
      </c>
      <c r="T14" s="99"/>
      <c r="U14" s="99"/>
      <c r="V14" s="99"/>
      <c r="W14" s="99" t="s">
        <v>6</v>
      </c>
      <c r="X14" s="99"/>
      <c r="Y14" s="99"/>
      <c r="Z14" s="99"/>
      <c r="AA14" s="99"/>
      <c r="AB14" s="99"/>
      <c r="AC14" s="99"/>
      <c r="AD14" s="99"/>
      <c r="AE14" s="99"/>
      <c r="AF14" s="99"/>
      <c r="AG14" s="99"/>
      <c r="AH14" s="99"/>
      <c r="AI14" s="99"/>
      <c r="AJ14" s="19">
        <f t="shared" si="2"/>
        <v>6</v>
      </c>
      <c r="AK14" s="336">
        <f t="shared" si="3"/>
        <v>0</v>
      </c>
      <c r="AL14" s="336">
        <f t="shared" si="4"/>
        <v>1</v>
      </c>
    </row>
    <row r="15" spans="1:38" s="145" customFormat="1">
      <c r="A15" s="52">
        <v>9</v>
      </c>
      <c r="B15" s="79" t="s">
        <v>929</v>
      </c>
      <c r="C15" s="80" t="s">
        <v>930</v>
      </c>
      <c r="D15" s="4" t="s">
        <v>15</v>
      </c>
      <c r="E15" s="99"/>
      <c r="F15" s="99"/>
      <c r="G15" s="99"/>
      <c r="H15" s="99"/>
      <c r="I15" s="99"/>
      <c r="J15" s="99"/>
      <c r="K15" s="99"/>
      <c r="L15" s="99" t="s">
        <v>6</v>
      </c>
      <c r="M15" s="99"/>
      <c r="N15" s="99"/>
      <c r="O15" s="99"/>
      <c r="P15" s="99"/>
      <c r="Q15" s="99"/>
      <c r="R15" s="99"/>
      <c r="S15" s="99"/>
      <c r="T15" s="99"/>
      <c r="U15" s="99"/>
      <c r="V15" s="99"/>
      <c r="W15" s="99" t="s">
        <v>6</v>
      </c>
      <c r="X15" s="99"/>
      <c r="Y15" s="99"/>
      <c r="Z15" s="99"/>
      <c r="AA15" s="99"/>
      <c r="AB15" s="99"/>
      <c r="AC15" s="99"/>
      <c r="AD15" s="99"/>
      <c r="AE15" s="99"/>
      <c r="AF15" s="99"/>
      <c r="AG15" s="99"/>
      <c r="AH15" s="99"/>
      <c r="AI15" s="99"/>
      <c r="AJ15" s="19">
        <f t="shared" si="2"/>
        <v>2</v>
      </c>
      <c r="AK15" s="336">
        <f t="shared" si="3"/>
        <v>0</v>
      </c>
      <c r="AL15" s="336">
        <f t="shared" si="4"/>
        <v>0</v>
      </c>
    </row>
    <row r="16" spans="1:38" s="25" customFormat="1">
      <c r="A16" s="67">
        <v>10</v>
      </c>
      <c r="B16" s="79" t="s">
        <v>931</v>
      </c>
      <c r="C16" s="80" t="s">
        <v>932</v>
      </c>
      <c r="D16" s="4" t="s">
        <v>15</v>
      </c>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40" s="25" customFormat="1">
      <c r="A17" s="67">
        <v>11</v>
      </c>
      <c r="B17" s="79">
        <v>2010060049</v>
      </c>
      <c r="C17" s="80" t="s">
        <v>658</v>
      </c>
      <c r="D17" s="4" t="s">
        <v>15</v>
      </c>
      <c r="E17" s="99"/>
      <c r="F17" s="99"/>
      <c r="G17" s="99"/>
      <c r="H17" s="99"/>
      <c r="I17" s="99" t="s">
        <v>6</v>
      </c>
      <c r="J17" s="99"/>
      <c r="K17" s="99"/>
      <c r="L17" s="99"/>
      <c r="M17" s="99"/>
      <c r="N17" s="99"/>
      <c r="O17" s="99"/>
      <c r="P17" s="99"/>
      <c r="Q17" s="99" t="s">
        <v>6</v>
      </c>
      <c r="R17" s="99" t="s">
        <v>6</v>
      </c>
      <c r="S17" s="99"/>
      <c r="T17" s="99"/>
      <c r="U17" s="99"/>
      <c r="V17" s="99"/>
      <c r="W17" s="99"/>
      <c r="X17" s="99"/>
      <c r="Y17" s="99"/>
      <c r="Z17" s="99"/>
      <c r="AA17" s="99"/>
      <c r="AB17" s="99"/>
      <c r="AC17" s="99"/>
      <c r="AD17" s="99"/>
      <c r="AE17" s="99"/>
      <c r="AF17" s="99"/>
      <c r="AG17" s="99"/>
      <c r="AH17" s="99"/>
      <c r="AI17" s="99"/>
      <c r="AJ17" s="19">
        <f t="shared" si="2"/>
        <v>3</v>
      </c>
      <c r="AK17" s="336">
        <f t="shared" si="3"/>
        <v>0</v>
      </c>
      <c r="AL17" s="336">
        <f t="shared" si="4"/>
        <v>0</v>
      </c>
    </row>
    <row r="18" spans="1:40" s="25" customFormat="1" ht="21" customHeight="1">
      <c r="A18" s="67">
        <v>12</v>
      </c>
      <c r="B18" s="79" t="s">
        <v>933</v>
      </c>
      <c r="C18" s="80" t="s">
        <v>934</v>
      </c>
      <c r="D18" s="4" t="s">
        <v>85</v>
      </c>
      <c r="E18" s="99"/>
      <c r="F18" s="99"/>
      <c r="G18" s="99"/>
      <c r="H18" s="99"/>
      <c r="I18" s="99" t="s">
        <v>8</v>
      </c>
      <c r="J18" s="99"/>
      <c r="K18" s="99"/>
      <c r="L18" s="99"/>
      <c r="M18" s="99"/>
      <c r="N18" s="99"/>
      <c r="O18" s="99"/>
      <c r="P18" s="99"/>
      <c r="Q18" s="99"/>
      <c r="R18" s="99"/>
      <c r="S18" s="99"/>
      <c r="T18" s="99"/>
      <c r="U18" s="99"/>
      <c r="V18" s="99"/>
      <c r="W18" s="99" t="s">
        <v>8</v>
      </c>
      <c r="X18" s="99"/>
      <c r="Y18" s="99"/>
      <c r="Z18" s="99"/>
      <c r="AA18" s="99"/>
      <c r="AB18" s="99"/>
      <c r="AC18" s="99"/>
      <c r="AD18" s="99"/>
      <c r="AE18" s="99"/>
      <c r="AF18" s="99"/>
      <c r="AG18" s="99"/>
      <c r="AH18" s="99"/>
      <c r="AI18" s="99"/>
      <c r="AJ18" s="19">
        <f t="shared" si="2"/>
        <v>0</v>
      </c>
      <c r="AK18" s="336">
        <f t="shared" si="3"/>
        <v>0</v>
      </c>
      <c r="AL18" s="336">
        <f t="shared" si="4"/>
        <v>2</v>
      </c>
    </row>
    <row r="19" spans="1:40" s="25" customFormat="1" ht="21" customHeight="1">
      <c r="A19" s="67">
        <v>13</v>
      </c>
      <c r="B19" s="79" t="s">
        <v>935</v>
      </c>
      <c r="C19" s="80" t="s">
        <v>936</v>
      </c>
      <c r="D19" s="4" t="s">
        <v>85</v>
      </c>
      <c r="E19" s="99"/>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9">
        <f t="shared" si="2"/>
        <v>0</v>
      </c>
      <c r="AK19" s="336">
        <f t="shared" si="3"/>
        <v>0</v>
      </c>
      <c r="AL19" s="336">
        <f t="shared" si="4"/>
        <v>0</v>
      </c>
    </row>
    <row r="20" spans="1:40" s="25" customFormat="1" ht="21" customHeight="1">
      <c r="A20" s="67">
        <v>14</v>
      </c>
      <c r="B20" s="79">
        <v>2010060051</v>
      </c>
      <c r="C20" s="80" t="s">
        <v>937</v>
      </c>
      <c r="D20" s="4" t="s">
        <v>103</v>
      </c>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0</v>
      </c>
    </row>
    <row r="21" spans="1:40" s="25" customFormat="1" ht="21" customHeight="1">
      <c r="A21" s="67">
        <v>15</v>
      </c>
      <c r="B21" s="79" t="s">
        <v>938</v>
      </c>
      <c r="C21" s="80" t="s">
        <v>102</v>
      </c>
      <c r="D21" s="4" t="s">
        <v>180</v>
      </c>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40" s="25" customFormat="1" ht="21" customHeight="1">
      <c r="A22" s="67">
        <v>16</v>
      </c>
      <c r="B22" s="79" t="s">
        <v>939</v>
      </c>
      <c r="C22" s="80" t="s">
        <v>686</v>
      </c>
      <c r="D22" s="4" t="s">
        <v>940</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40" s="25" customFormat="1" ht="21" customHeight="1">
      <c r="A23" s="67">
        <v>17</v>
      </c>
      <c r="B23" s="79" t="s">
        <v>941</v>
      </c>
      <c r="C23" s="80" t="s">
        <v>942</v>
      </c>
      <c r="D23" s="4" t="s">
        <v>940</v>
      </c>
      <c r="E23" s="99"/>
      <c r="F23" s="99"/>
      <c r="G23" s="99"/>
      <c r="H23" s="99"/>
      <c r="I23" s="99" t="s">
        <v>6</v>
      </c>
      <c r="J23" s="99"/>
      <c r="K23" s="99" t="s">
        <v>6</v>
      </c>
      <c r="L23" s="99"/>
      <c r="M23" s="99"/>
      <c r="N23" s="99"/>
      <c r="O23" s="99"/>
      <c r="P23" s="99"/>
      <c r="Q23" s="99" t="s">
        <v>6</v>
      </c>
      <c r="R23" s="99"/>
      <c r="S23" s="99" t="s">
        <v>6</v>
      </c>
      <c r="T23" s="99"/>
      <c r="U23" s="99"/>
      <c r="V23" s="99"/>
      <c r="W23" s="99"/>
      <c r="X23" s="99"/>
      <c r="Y23" s="99"/>
      <c r="Z23" s="99"/>
      <c r="AA23" s="99"/>
      <c r="AB23" s="99"/>
      <c r="AC23" s="99"/>
      <c r="AD23" s="99"/>
      <c r="AE23" s="99"/>
      <c r="AF23" s="99"/>
      <c r="AG23" s="99"/>
      <c r="AH23" s="99"/>
      <c r="AI23" s="99"/>
      <c r="AJ23" s="19">
        <f t="shared" si="2"/>
        <v>4</v>
      </c>
      <c r="AK23" s="336">
        <f t="shared" si="3"/>
        <v>0</v>
      </c>
      <c r="AL23" s="336">
        <f t="shared" si="4"/>
        <v>0</v>
      </c>
    </row>
    <row r="24" spans="1:40" s="25" customFormat="1" ht="21" customHeight="1">
      <c r="A24" s="67">
        <v>18</v>
      </c>
      <c r="B24" s="79" t="s">
        <v>943</v>
      </c>
      <c r="C24" s="80" t="s">
        <v>944</v>
      </c>
      <c r="D24" s="4" t="s">
        <v>940</v>
      </c>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row>
    <row r="25" spans="1:40" s="25" customFormat="1" ht="21" customHeight="1">
      <c r="A25" s="67">
        <v>19</v>
      </c>
      <c r="B25" s="79" t="s">
        <v>945</v>
      </c>
      <c r="C25" s="80" t="s">
        <v>946</v>
      </c>
      <c r="D25" s="4" t="s">
        <v>947</v>
      </c>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40" s="25" customFormat="1" ht="21" customHeight="1">
      <c r="A26" s="67">
        <v>20</v>
      </c>
      <c r="B26" s="79" t="s">
        <v>948</v>
      </c>
      <c r="C26" s="80" t="s">
        <v>949</v>
      </c>
      <c r="D26" s="4" t="s">
        <v>947</v>
      </c>
      <c r="E26" s="99"/>
      <c r="F26" s="99"/>
      <c r="G26" s="99"/>
      <c r="H26" s="99"/>
      <c r="I26" s="99"/>
      <c r="J26" s="99"/>
      <c r="K26" s="99" t="s">
        <v>6</v>
      </c>
      <c r="L26" s="99"/>
      <c r="M26" s="99"/>
      <c r="N26" s="99"/>
      <c r="O26" s="99"/>
      <c r="P26" s="99"/>
      <c r="Q26" s="99" t="s">
        <v>6</v>
      </c>
      <c r="R26" s="99" t="s">
        <v>6</v>
      </c>
      <c r="S26" s="99"/>
      <c r="T26" s="99"/>
      <c r="U26" s="99"/>
      <c r="V26" s="99"/>
      <c r="W26" s="99"/>
      <c r="X26" s="99"/>
      <c r="Y26" s="99"/>
      <c r="Z26" s="99"/>
      <c r="AA26" s="99"/>
      <c r="AB26" s="99"/>
      <c r="AC26" s="99"/>
      <c r="AD26" s="99"/>
      <c r="AE26" s="99"/>
      <c r="AF26" s="99"/>
      <c r="AG26" s="99"/>
      <c r="AH26" s="99"/>
      <c r="AI26" s="99"/>
      <c r="AJ26" s="19">
        <f t="shared" si="2"/>
        <v>3</v>
      </c>
      <c r="AK26" s="336">
        <f t="shared" si="3"/>
        <v>0</v>
      </c>
      <c r="AL26" s="336">
        <f t="shared" si="4"/>
        <v>0</v>
      </c>
    </row>
    <row r="27" spans="1:40" s="25" customFormat="1" ht="21" customHeight="1">
      <c r="A27" s="67">
        <v>21</v>
      </c>
      <c r="B27" s="79" t="s">
        <v>950</v>
      </c>
      <c r="C27" s="80" t="s">
        <v>951</v>
      </c>
      <c r="D27" s="4" t="s">
        <v>952</v>
      </c>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0</v>
      </c>
    </row>
    <row r="28" spans="1:40" s="25" customFormat="1" ht="21" customHeight="1">
      <c r="A28" s="67">
        <v>22</v>
      </c>
      <c r="B28" s="79" t="s">
        <v>953</v>
      </c>
      <c r="C28" s="80" t="s">
        <v>954</v>
      </c>
      <c r="D28" s="4" t="s">
        <v>107</v>
      </c>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0</v>
      </c>
      <c r="AL28" s="336">
        <f t="shared" si="4"/>
        <v>0</v>
      </c>
    </row>
    <row r="29" spans="1:40" s="25" customFormat="1" ht="21" customHeight="1">
      <c r="A29" s="67">
        <v>23</v>
      </c>
      <c r="B29" s="79">
        <v>2010060046</v>
      </c>
      <c r="C29" s="80" t="s">
        <v>955</v>
      </c>
      <c r="D29" s="4" t="s">
        <v>89</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row>
    <row r="30" spans="1:40" s="25" customFormat="1" ht="21" customHeight="1">
      <c r="A30" s="67">
        <v>24</v>
      </c>
      <c r="B30" s="79" t="s">
        <v>956</v>
      </c>
      <c r="C30" s="80" t="s">
        <v>957</v>
      </c>
      <c r="D30" s="4" t="s">
        <v>89</v>
      </c>
      <c r="E30" s="98"/>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40" s="25" customFormat="1" ht="21" customHeight="1">
      <c r="A31" s="463" t="s">
        <v>10</v>
      </c>
      <c r="B31" s="463"/>
      <c r="C31" s="463"/>
      <c r="D31" s="463"/>
      <c r="E31" s="463"/>
      <c r="F31" s="463"/>
      <c r="G31" s="463"/>
      <c r="H31" s="463"/>
      <c r="I31" s="463"/>
      <c r="J31" s="463"/>
      <c r="K31" s="463"/>
      <c r="L31" s="463"/>
      <c r="M31" s="463"/>
      <c r="N31" s="463"/>
      <c r="O31" s="463"/>
      <c r="P31" s="463"/>
      <c r="Q31" s="463"/>
      <c r="R31" s="463"/>
      <c r="S31" s="463"/>
      <c r="T31" s="463"/>
      <c r="U31" s="463"/>
      <c r="V31" s="463"/>
      <c r="W31" s="463"/>
      <c r="X31" s="463"/>
      <c r="Y31" s="463"/>
      <c r="Z31" s="463"/>
      <c r="AA31" s="463"/>
      <c r="AB31" s="463"/>
      <c r="AC31" s="463"/>
      <c r="AD31" s="463"/>
      <c r="AE31" s="463"/>
      <c r="AF31" s="463"/>
      <c r="AG31" s="463"/>
      <c r="AH31" s="463"/>
      <c r="AI31" s="463"/>
      <c r="AJ31" s="340">
        <f>SUM(AJ7:AJ30)</f>
        <v>34</v>
      </c>
      <c r="AK31" s="147">
        <f>SUM(AK7:AK30)</f>
        <v>0</v>
      </c>
      <c r="AL31" s="147">
        <f>SUM(AL7:AL30)</f>
        <v>7</v>
      </c>
      <c r="AM31" s="24"/>
      <c r="AN31" s="24"/>
    </row>
    <row r="32" spans="1:40" s="25" customFormat="1" ht="21" customHeight="1">
      <c r="A32" s="429" t="s">
        <v>2804</v>
      </c>
      <c r="B32" s="430"/>
      <c r="C32" s="430"/>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0"/>
      <c r="AI32" s="430"/>
      <c r="AJ32" s="430"/>
      <c r="AK32" s="430"/>
      <c r="AL32" s="431"/>
      <c r="AM32" s="338"/>
    </row>
    <row r="33" spans="3:38">
      <c r="C33" s="425"/>
      <c r="D33" s="425"/>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18">
    <mergeCell ref="C33:D33"/>
    <mergeCell ref="A31:AI31"/>
    <mergeCell ref="A5:A6"/>
    <mergeCell ref="A32:AL32"/>
    <mergeCell ref="B5:B6"/>
    <mergeCell ref="C5:D6"/>
    <mergeCell ref="A1:P1"/>
    <mergeCell ref="Q1:AL1"/>
    <mergeCell ref="A2:P2"/>
    <mergeCell ref="Q2:AL2"/>
    <mergeCell ref="A3:AL3"/>
    <mergeCell ref="I4:L4"/>
    <mergeCell ref="M4:N4"/>
    <mergeCell ref="O4:Q4"/>
    <mergeCell ref="R4:T4"/>
    <mergeCell ref="AL5:AL6"/>
    <mergeCell ref="AJ5:AJ6"/>
    <mergeCell ref="AK5:AK6"/>
  </mergeCells>
  <conditionalFormatting sqref="E6:AI30">
    <cfRule type="expression" dxfId="12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CA994975-0BC0-4FFB-B7BF-6CE23730FF09}">
            <xm:f>IF('TQW20'!E$6="CN",1,0)</xm:f>
            <x14:dxf>
              <fill>
                <patternFill>
                  <bgColor theme="8" tint="0.59996337778862885"/>
                </patternFill>
              </fill>
            </x14:dxf>
          </x14:cfRule>
          <xm:sqref>E6:AI6</xm:sqref>
        </x14:conditionalFormatting>
        <x14:conditionalFormatting xmlns:xm="http://schemas.microsoft.com/office/excel/2006/main">
          <x14:cfRule type="expression" priority="2" id="{50141330-3E97-4856-BD97-86359F5349D2}">
            <xm:f>IF('TQW20'!E$6="CN",1,0)</xm:f>
            <x14:dxf>
              <fill>
                <patternFill>
                  <bgColor theme="8" tint="0.79998168889431442"/>
                </patternFill>
              </fill>
            </x14:dxf>
          </x14:cfRule>
          <xm:sqref>E6:AI6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opLeftCell="A2" workbookViewId="0">
      <selection activeCell="N22" sqref="N22:S22"/>
    </sheetView>
  </sheetViews>
  <sheetFormatPr defaultRowHeight="15"/>
  <cols>
    <col min="1" max="1" width="5.5" style="297" customWidth="1"/>
    <col min="2" max="2" width="5.1640625" style="297" customWidth="1"/>
    <col min="3" max="3" width="17.33203125" style="306" customWidth="1"/>
    <col min="4" max="7" width="6.5" style="299" customWidth="1"/>
    <col min="8" max="8" width="5.1640625" style="299" customWidth="1"/>
    <col min="9" max="9" width="17.33203125" style="297" customWidth="1"/>
    <col min="10" max="13" width="6.5" style="297" customWidth="1"/>
    <col min="14" max="14" width="5.1640625" style="297" customWidth="1"/>
    <col min="15" max="15" width="17.33203125" style="306" customWidth="1"/>
    <col min="16" max="19" width="6.5" style="297" customWidth="1"/>
    <col min="20" max="20" width="5.1640625" style="297" customWidth="1"/>
    <col min="21" max="21" width="17.33203125" style="297" customWidth="1"/>
    <col min="22" max="25" width="6.5" style="297" customWidth="1"/>
    <col min="26" max="259" width="9.33203125" style="297"/>
    <col min="260" max="260" width="8" style="297" customWidth="1"/>
    <col min="261" max="261" width="16.6640625" style="297" customWidth="1"/>
    <col min="262" max="262" width="16.5" style="297" customWidth="1"/>
    <col min="263" max="263" width="7" style="297" customWidth="1"/>
    <col min="264" max="264" width="15.5" style="297" customWidth="1"/>
    <col min="265" max="265" width="13.6640625" style="297" customWidth="1"/>
    <col min="266" max="266" width="7.83203125" style="297" customWidth="1"/>
    <col min="267" max="267" width="15.1640625" style="297" customWidth="1"/>
    <col min="268" max="268" width="14" style="297" customWidth="1"/>
    <col min="269" max="269" width="7.83203125" style="297" customWidth="1"/>
    <col min="270" max="270" width="16.83203125" style="297" customWidth="1"/>
    <col min="271" max="271" width="13.6640625" style="297" customWidth="1"/>
    <col min="272" max="272" width="8.83203125" style="297" customWidth="1"/>
    <col min="273" max="273" width="15.5" style="297" customWidth="1"/>
    <col min="274" max="274" width="13.83203125" style="297" customWidth="1"/>
    <col min="275" max="515" width="9.33203125" style="297"/>
    <col min="516" max="516" width="8" style="297" customWidth="1"/>
    <col min="517" max="517" width="16.6640625" style="297" customWidth="1"/>
    <col min="518" max="518" width="16.5" style="297" customWidth="1"/>
    <col min="519" max="519" width="7" style="297" customWidth="1"/>
    <col min="520" max="520" width="15.5" style="297" customWidth="1"/>
    <col min="521" max="521" width="13.6640625" style="297" customWidth="1"/>
    <col min="522" max="522" width="7.83203125" style="297" customWidth="1"/>
    <col min="523" max="523" width="15.1640625" style="297" customWidth="1"/>
    <col min="524" max="524" width="14" style="297" customWidth="1"/>
    <col min="525" max="525" width="7.83203125" style="297" customWidth="1"/>
    <col min="526" max="526" width="16.83203125" style="297" customWidth="1"/>
    <col min="527" max="527" width="13.6640625" style="297" customWidth="1"/>
    <col min="528" max="528" width="8.83203125" style="297" customWidth="1"/>
    <col min="529" max="529" width="15.5" style="297" customWidth="1"/>
    <col min="530" max="530" width="13.83203125" style="297" customWidth="1"/>
    <col min="531" max="771" width="9.33203125" style="297"/>
    <col min="772" max="772" width="8" style="297" customWidth="1"/>
    <col min="773" max="773" width="16.6640625" style="297" customWidth="1"/>
    <col min="774" max="774" width="16.5" style="297" customWidth="1"/>
    <col min="775" max="775" width="7" style="297" customWidth="1"/>
    <col min="776" max="776" width="15.5" style="297" customWidth="1"/>
    <col min="777" max="777" width="13.6640625" style="297" customWidth="1"/>
    <col min="778" max="778" width="7.83203125" style="297" customWidth="1"/>
    <col min="779" max="779" width="15.1640625" style="297" customWidth="1"/>
    <col min="780" max="780" width="14" style="297" customWidth="1"/>
    <col min="781" max="781" width="7.83203125" style="297" customWidth="1"/>
    <col min="782" max="782" width="16.83203125" style="297" customWidth="1"/>
    <col min="783" max="783" width="13.6640625" style="297" customWidth="1"/>
    <col min="784" max="784" width="8.83203125" style="297" customWidth="1"/>
    <col min="785" max="785" width="15.5" style="297" customWidth="1"/>
    <col min="786" max="786" width="13.83203125" style="297" customWidth="1"/>
    <col min="787" max="1027" width="9.33203125" style="297"/>
    <col min="1028" max="1028" width="8" style="297" customWidth="1"/>
    <col min="1029" max="1029" width="16.6640625" style="297" customWidth="1"/>
    <col min="1030" max="1030" width="16.5" style="297" customWidth="1"/>
    <col min="1031" max="1031" width="7" style="297" customWidth="1"/>
    <col min="1032" max="1032" width="15.5" style="297" customWidth="1"/>
    <col min="1033" max="1033" width="13.6640625" style="297" customWidth="1"/>
    <col min="1034" max="1034" width="7.83203125" style="297" customWidth="1"/>
    <col min="1035" max="1035" width="15.1640625" style="297" customWidth="1"/>
    <col min="1036" max="1036" width="14" style="297" customWidth="1"/>
    <col min="1037" max="1037" width="7.83203125" style="297" customWidth="1"/>
    <col min="1038" max="1038" width="16.83203125" style="297" customWidth="1"/>
    <col min="1039" max="1039" width="13.6640625" style="297" customWidth="1"/>
    <col min="1040" max="1040" width="8.83203125" style="297" customWidth="1"/>
    <col min="1041" max="1041" width="15.5" style="297" customWidth="1"/>
    <col min="1042" max="1042" width="13.83203125" style="297" customWidth="1"/>
    <col min="1043" max="1283" width="9.33203125" style="297"/>
    <col min="1284" max="1284" width="8" style="297" customWidth="1"/>
    <col min="1285" max="1285" width="16.6640625" style="297" customWidth="1"/>
    <col min="1286" max="1286" width="16.5" style="297" customWidth="1"/>
    <col min="1287" max="1287" width="7" style="297" customWidth="1"/>
    <col min="1288" max="1288" width="15.5" style="297" customWidth="1"/>
    <col min="1289" max="1289" width="13.6640625" style="297" customWidth="1"/>
    <col min="1290" max="1290" width="7.83203125" style="297" customWidth="1"/>
    <col min="1291" max="1291" width="15.1640625" style="297" customWidth="1"/>
    <col min="1292" max="1292" width="14" style="297" customWidth="1"/>
    <col min="1293" max="1293" width="7.83203125" style="297" customWidth="1"/>
    <col min="1294" max="1294" width="16.83203125" style="297" customWidth="1"/>
    <col min="1295" max="1295" width="13.6640625" style="297" customWidth="1"/>
    <col min="1296" max="1296" width="8.83203125" style="297" customWidth="1"/>
    <col min="1297" max="1297" width="15.5" style="297" customWidth="1"/>
    <col min="1298" max="1298" width="13.83203125" style="297" customWidth="1"/>
    <col min="1299" max="1539" width="9.33203125" style="297"/>
    <col min="1540" max="1540" width="8" style="297" customWidth="1"/>
    <col min="1541" max="1541" width="16.6640625" style="297" customWidth="1"/>
    <col min="1542" max="1542" width="16.5" style="297" customWidth="1"/>
    <col min="1543" max="1543" width="7" style="297" customWidth="1"/>
    <col min="1544" max="1544" width="15.5" style="297" customWidth="1"/>
    <col min="1545" max="1545" width="13.6640625" style="297" customWidth="1"/>
    <col min="1546" max="1546" width="7.83203125" style="297" customWidth="1"/>
    <col min="1547" max="1547" width="15.1640625" style="297" customWidth="1"/>
    <col min="1548" max="1548" width="14" style="297" customWidth="1"/>
    <col min="1549" max="1549" width="7.83203125" style="297" customWidth="1"/>
    <col min="1550" max="1550" width="16.83203125" style="297" customWidth="1"/>
    <col min="1551" max="1551" width="13.6640625" style="297" customWidth="1"/>
    <col min="1552" max="1552" width="8.83203125" style="297" customWidth="1"/>
    <col min="1553" max="1553" width="15.5" style="297" customWidth="1"/>
    <col min="1554" max="1554" width="13.83203125" style="297" customWidth="1"/>
    <col min="1555" max="1795" width="9.33203125" style="297"/>
    <col min="1796" max="1796" width="8" style="297" customWidth="1"/>
    <col min="1797" max="1797" width="16.6640625" style="297" customWidth="1"/>
    <col min="1798" max="1798" width="16.5" style="297" customWidth="1"/>
    <col min="1799" max="1799" width="7" style="297" customWidth="1"/>
    <col min="1800" max="1800" width="15.5" style="297" customWidth="1"/>
    <col min="1801" max="1801" width="13.6640625" style="297" customWidth="1"/>
    <col min="1802" max="1802" width="7.83203125" style="297" customWidth="1"/>
    <col min="1803" max="1803" width="15.1640625" style="297" customWidth="1"/>
    <col min="1804" max="1804" width="14" style="297" customWidth="1"/>
    <col min="1805" max="1805" width="7.83203125" style="297" customWidth="1"/>
    <col min="1806" max="1806" width="16.83203125" style="297" customWidth="1"/>
    <col min="1807" max="1807" width="13.6640625" style="297" customWidth="1"/>
    <col min="1808" max="1808" width="8.83203125" style="297" customWidth="1"/>
    <col min="1809" max="1809" width="15.5" style="297" customWidth="1"/>
    <col min="1810" max="1810" width="13.83203125" style="297" customWidth="1"/>
    <col min="1811" max="2051" width="9.33203125" style="297"/>
    <col min="2052" max="2052" width="8" style="297" customWidth="1"/>
    <col min="2053" max="2053" width="16.6640625" style="297" customWidth="1"/>
    <col min="2054" max="2054" width="16.5" style="297" customWidth="1"/>
    <col min="2055" max="2055" width="7" style="297" customWidth="1"/>
    <col min="2056" max="2056" width="15.5" style="297" customWidth="1"/>
    <col min="2057" max="2057" width="13.6640625" style="297" customWidth="1"/>
    <col min="2058" max="2058" width="7.83203125" style="297" customWidth="1"/>
    <col min="2059" max="2059" width="15.1640625" style="297" customWidth="1"/>
    <col min="2060" max="2060" width="14" style="297" customWidth="1"/>
    <col min="2061" max="2061" width="7.83203125" style="297" customWidth="1"/>
    <col min="2062" max="2062" width="16.83203125" style="297" customWidth="1"/>
    <col min="2063" max="2063" width="13.6640625" style="297" customWidth="1"/>
    <col min="2064" max="2064" width="8.83203125" style="297" customWidth="1"/>
    <col min="2065" max="2065" width="15.5" style="297" customWidth="1"/>
    <col min="2066" max="2066" width="13.83203125" style="297" customWidth="1"/>
    <col min="2067" max="2307" width="9.33203125" style="297"/>
    <col min="2308" max="2308" width="8" style="297" customWidth="1"/>
    <col min="2309" max="2309" width="16.6640625" style="297" customWidth="1"/>
    <col min="2310" max="2310" width="16.5" style="297" customWidth="1"/>
    <col min="2311" max="2311" width="7" style="297" customWidth="1"/>
    <col min="2312" max="2312" width="15.5" style="297" customWidth="1"/>
    <col min="2313" max="2313" width="13.6640625" style="297" customWidth="1"/>
    <col min="2314" max="2314" width="7.83203125" style="297" customWidth="1"/>
    <col min="2315" max="2315" width="15.1640625" style="297" customWidth="1"/>
    <col min="2316" max="2316" width="14" style="297" customWidth="1"/>
    <col min="2317" max="2317" width="7.83203125" style="297" customWidth="1"/>
    <col min="2318" max="2318" width="16.83203125" style="297" customWidth="1"/>
    <col min="2319" max="2319" width="13.6640625" style="297" customWidth="1"/>
    <col min="2320" max="2320" width="8.83203125" style="297" customWidth="1"/>
    <col min="2321" max="2321" width="15.5" style="297" customWidth="1"/>
    <col min="2322" max="2322" width="13.83203125" style="297" customWidth="1"/>
    <col min="2323" max="2563" width="9.33203125" style="297"/>
    <col min="2564" max="2564" width="8" style="297" customWidth="1"/>
    <col min="2565" max="2565" width="16.6640625" style="297" customWidth="1"/>
    <col min="2566" max="2566" width="16.5" style="297" customWidth="1"/>
    <col min="2567" max="2567" width="7" style="297" customWidth="1"/>
    <col min="2568" max="2568" width="15.5" style="297" customWidth="1"/>
    <col min="2569" max="2569" width="13.6640625" style="297" customWidth="1"/>
    <col min="2570" max="2570" width="7.83203125" style="297" customWidth="1"/>
    <col min="2571" max="2571" width="15.1640625" style="297" customWidth="1"/>
    <col min="2572" max="2572" width="14" style="297" customWidth="1"/>
    <col min="2573" max="2573" width="7.83203125" style="297" customWidth="1"/>
    <col min="2574" max="2574" width="16.83203125" style="297" customWidth="1"/>
    <col min="2575" max="2575" width="13.6640625" style="297" customWidth="1"/>
    <col min="2576" max="2576" width="8.83203125" style="297" customWidth="1"/>
    <col min="2577" max="2577" width="15.5" style="297" customWidth="1"/>
    <col min="2578" max="2578" width="13.83203125" style="297" customWidth="1"/>
    <col min="2579" max="2819" width="9.33203125" style="297"/>
    <col min="2820" max="2820" width="8" style="297" customWidth="1"/>
    <col min="2821" max="2821" width="16.6640625" style="297" customWidth="1"/>
    <col min="2822" max="2822" width="16.5" style="297" customWidth="1"/>
    <col min="2823" max="2823" width="7" style="297" customWidth="1"/>
    <col min="2824" max="2824" width="15.5" style="297" customWidth="1"/>
    <col min="2825" max="2825" width="13.6640625" style="297" customWidth="1"/>
    <col min="2826" max="2826" width="7.83203125" style="297" customWidth="1"/>
    <col min="2827" max="2827" width="15.1640625" style="297" customWidth="1"/>
    <col min="2828" max="2828" width="14" style="297" customWidth="1"/>
    <col min="2829" max="2829" width="7.83203125" style="297" customWidth="1"/>
    <col min="2830" max="2830" width="16.83203125" style="297" customWidth="1"/>
    <col min="2831" max="2831" width="13.6640625" style="297" customWidth="1"/>
    <col min="2832" max="2832" width="8.83203125" style="297" customWidth="1"/>
    <col min="2833" max="2833" width="15.5" style="297" customWidth="1"/>
    <col min="2834" max="2834" width="13.83203125" style="297" customWidth="1"/>
    <col min="2835" max="3075" width="9.33203125" style="297"/>
    <col min="3076" max="3076" width="8" style="297" customWidth="1"/>
    <col min="3077" max="3077" width="16.6640625" style="297" customWidth="1"/>
    <col min="3078" max="3078" width="16.5" style="297" customWidth="1"/>
    <col min="3079" max="3079" width="7" style="297" customWidth="1"/>
    <col min="3080" max="3080" width="15.5" style="297" customWidth="1"/>
    <col min="3081" max="3081" width="13.6640625" style="297" customWidth="1"/>
    <col min="3082" max="3082" width="7.83203125" style="297" customWidth="1"/>
    <col min="3083" max="3083" width="15.1640625" style="297" customWidth="1"/>
    <col min="3084" max="3084" width="14" style="297" customWidth="1"/>
    <col min="3085" max="3085" width="7.83203125" style="297" customWidth="1"/>
    <col min="3086" max="3086" width="16.83203125" style="297" customWidth="1"/>
    <col min="3087" max="3087" width="13.6640625" style="297" customWidth="1"/>
    <col min="3088" max="3088" width="8.83203125" style="297" customWidth="1"/>
    <col min="3089" max="3089" width="15.5" style="297" customWidth="1"/>
    <col min="3090" max="3090" width="13.83203125" style="297" customWidth="1"/>
    <col min="3091" max="3331" width="9.33203125" style="297"/>
    <col min="3332" max="3332" width="8" style="297" customWidth="1"/>
    <col min="3333" max="3333" width="16.6640625" style="297" customWidth="1"/>
    <col min="3334" max="3334" width="16.5" style="297" customWidth="1"/>
    <col min="3335" max="3335" width="7" style="297" customWidth="1"/>
    <col min="3336" max="3336" width="15.5" style="297" customWidth="1"/>
    <col min="3337" max="3337" width="13.6640625" style="297" customWidth="1"/>
    <col min="3338" max="3338" width="7.83203125" style="297" customWidth="1"/>
    <col min="3339" max="3339" width="15.1640625" style="297" customWidth="1"/>
    <col min="3340" max="3340" width="14" style="297" customWidth="1"/>
    <col min="3341" max="3341" width="7.83203125" style="297" customWidth="1"/>
    <col min="3342" max="3342" width="16.83203125" style="297" customWidth="1"/>
    <col min="3343" max="3343" width="13.6640625" style="297" customWidth="1"/>
    <col min="3344" max="3344" width="8.83203125" style="297" customWidth="1"/>
    <col min="3345" max="3345" width="15.5" style="297" customWidth="1"/>
    <col min="3346" max="3346" width="13.83203125" style="297" customWidth="1"/>
    <col min="3347" max="3587" width="9.33203125" style="297"/>
    <col min="3588" max="3588" width="8" style="297" customWidth="1"/>
    <col min="3589" max="3589" width="16.6640625" style="297" customWidth="1"/>
    <col min="3590" max="3590" width="16.5" style="297" customWidth="1"/>
    <col min="3591" max="3591" width="7" style="297" customWidth="1"/>
    <col min="3592" max="3592" width="15.5" style="297" customWidth="1"/>
    <col min="3593" max="3593" width="13.6640625" style="297" customWidth="1"/>
    <col min="3594" max="3594" width="7.83203125" style="297" customWidth="1"/>
    <col min="3595" max="3595" width="15.1640625" style="297" customWidth="1"/>
    <col min="3596" max="3596" width="14" style="297" customWidth="1"/>
    <col min="3597" max="3597" width="7.83203125" style="297" customWidth="1"/>
    <col min="3598" max="3598" width="16.83203125" style="297" customWidth="1"/>
    <col min="3599" max="3599" width="13.6640625" style="297" customWidth="1"/>
    <col min="3600" max="3600" width="8.83203125" style="297" customWidth="1"/>
    <col min="3601" max="3601" width="15.5" style="297" customWidth="1"/>
    <col min="3602" max="3602" width="13.83203125" style="297" customWidth="1"/>
    <col min="3603" max="3843" width="9.33203125" style="297"/>
    <col min="3844" max="3844" width="8" style="297" customWidth="1"/>
    <col min="3845" max="3845" width="16.6640625" style="297" customWidth="1"/>
    <col min="3846" max="3846" width="16.5" style="297" customWidth="1"/>
    <col min="3847" max="3847" width="7" style="297" customWidth="1"/>
    <col min="3848" max="3848" width="15.5" style="297" customWidth="1"/>
    <col min="3849" max="3849" width="13.6640625" style="297" customWidth="1"/>
    <col min="3850" max="3850" width="7.83203125" style="297" customWidth="1"/>
    <col min="3851" max="3851" width="15.1640625" style="297" customWidth="1"/>
    <col min="3852" max="3852" width="14" style="297" customWidth="1"/>
    <col min="3853" max="3853" width="7.83203125" style="297" customWidth="1"/>
    <col min="3854" max="3854" width="16.83203125" style="297" customWidth="1"/>
    <col min="3855" max="3855" width="13.6640625" style="297" customWidth="1"/>
    <col min="3856" max="3856" width="8.83203125" style="297" customWidth="1"/>
    <col min="3857" max="3857" width="15.5" style="297" customWidth="1"/>
    <col min="3858" max="3858" width="13.83203125" style="297" customWidth="1"/>
    <col min="3859" max="4099" width="9.33203125" style="297"/>
    <col min="4100" max="4100" width="8" style="297" customWidth="1"/>
    <col min="4101" max="4101" width="16.6640625" style="297" customWidth="1"/>
    <col min="4102" max="4102" width="16.5" style="297" customWidth="1"/>
    <col min="4103" max="4103" width="7" style="297" customWidth="1"/>
    <col min="4104" max="4104" width="15.5" style="297" customWidth="1"/>
    <col min="4105" max="4105" width="13.6640625" style="297" customWidth="1"/>
    <col min="4106" max="4106" width="7.83203125" style="297" customWidth="1"/>
    <col min="4107" max="4107" width="15.1640625" style="297" customWidth="1"/>
    <col min="4108" max="4108" width="14" style="297" customWidth="1"/>
    <col min="4109" max="4109" width="7.83203125" style="297" customWidth="1"/>
    <col min="4110" max="4110" width="16.83203125" style="297" customWidth="1"/>
    <col min="4111" max="4111" width="13.6640625" style="297" customWidth="1"/>
    <col min="4112" max="4112" width="8.83203125" style="297" customWidth="1"/>
    <col min="4113" max="4113" width="15.5" style="297" customWidth="1"/>
    <col min="4114" max="4114" width="13.83203125" style="297" customWidth="1"/>
    <col min="4115" max="4355" width="9.33203125" style="297"/>
    <col min="4356" max="4356" width="8" style="297" customWidth="1"/>
    <col min="4357" max="4357" width="16.6640625" style="297" customWidth="1"/>
    <col min="4358" max="4358" width="16.5" style="297" customWidth="1"/>
    <col min="4359" max="4359" width="7" style="297" customWidth="1"/>
    <col min="4360" max="4360" width="15.5" style="297" customWidth="1"/>
    <col min="4361" max="4361" width="13.6640625" style="297" customWidth="1"/>
    <col min="4362" max="4362" width="7.83203125" style="297" customWidth="1"/>
    <col min="4363" max="4363" width="15.1640625" style="297" customWidth="1"/>
    <col min="4364" max="4364" width="14" style="297" customWidth="1"/>
    <col min="4365" max="4365" width="7.83203125" style="297" customWidth="1"/>
    <col min="4366" max="4366" width="16.83203125" style="297" customWidth="1"/>
    <col min="4367" max="4367" width="13.6640625" style="297" customWidth="1"/>
    <col min="4368" max="4368" width="8.83203125" style="297" customWidth="1"/>
    <col min="4369" max="4369" width="15.5" style="297" customWidth="1"/>
    <col min="4370" max="4370" width="13.83203125" style="297" customWidth="1"/>
    <col min="4371" max="4611" width="9.33203125" style="297"/>
    <col min="4612" max="4612" width="8" style="297" customWidth="1"/>
    <col min="4613" max="4613" width="16.6640625" style="297" customWidth="1"/>
    <col min="4614" max="4614" width="16.5" style="297" customWidth="1"/>
    <col min="4615" max="4615" width="7" style="297" customWidth="1"/>
    <col min="4616" max="4616" width="15.5" style="297" customWidth="1"/>
    <col min="4617" max="4617" width="13.6640625" style="297" customWidth="1"/>
    <col min="4618" max="4618" width="7.83203125" style="297" customWidth="1"/>
    <col min="4619" max="4619" width="15.1640625" style="297" customWidth="1"/>
    <col min="4620" max="4620" width="14" style="297" customWidth="1"/>
    <col min="4621" max="4621" width="7.83203125" style="297" customWidth="1"/>
    <col min="4622" max="4622" width="16.83203125" style="297" customWidth="1"/>
    <col min="4623" max="4623" width="13.6640625" style="297" customWidth="1"/>
    <col min="4624" max="4624" width="8.83203125" style="297" customWidth="1"/>
    <col min="4625" max="4625" width="15.5" style="297" customWidth="1"/>
    <col min="4626" max="4626" width="13.83203125" style="297" customWidth="1"/>
    <col min="4627" max="4867" width="9.33203125" style="297"/>
    <col min="4868" max="4868" width="8" style="297" customWidth="1"/>
    <col min="4869" max="4869" width="16.6640625" style="297" customWidth="1"/>
    <col min="4870" max="4870" width="16.5" style="297" customWidth="1"/>
    <col min="4871" max="4871" width="7" style="297" customWidth="1"/>
    <col min="4872" max="4872" width="15.5" style="297" customWidth="1"/>
    <col min="4873" max="4873" width="13.6640625" style="297" customWidth="1"/>
    <col min="4874" max="4874" width="7.83203125" style="297" customWidth="1"/>
    <col min="4875" max="4875" width="15.1640625" style="297" customWidth="1"/>
    <col min="4876" max="4876" width="14" style="297" customWidth="1"/>
    <col min="4877" max="4877" width="7.83203125" style="297" customWidth="1"/>
    <col min="4878" max="4878" width="16.83203125" style="297" customWidth="1"/>
    <col min="4879" max="4879" width="13.6640625" style="297" customWidth="1"/>
    <col min="4880" max="4880" width="8.83203125" style="297" customWidth="1"/>
    <col min="4881" max="4881" width="15.5" style="297" customWidth="1"/>
    <col min="4882" max="4882" width="13.83203125" style="297" customWidth="1"/>
    <col min="4883" max="5123" width="9.33203125" style="297"/>
    <col min="5124" max="5124" width="8" style="297" customWidth="1"/>
    <col min="5125" max="5125" width="16.6640625" style="297" customWidth="1"/>
    <col min="5126" max="5126" width="16.5" style="297" customWidth="1"/>
    <col min="5127" max="5127" width="7" style="297" customWidth="1"/>
    <col min="5128" max="5128" width="15.5" style="297" customWidth="1"/>
    <col min="5129" max="5129" width="13.6640625" style="297" customWidth="1"/>
    <col min="5130" max="5130" width="7.83203125" style="297" customWidth="1"/>
    <col min="5131" max="5131" width="15.1640625" style="297" customWidth="1"/>
    <col min="5132" max="5132" width="14" style="297" customWidth="1"/>
    <col min="5133" max="5133" width="7.83203125" style="297" customWidth="1"/>
    <col min="5134" max="5134" width="16.83203125" style="297" customWidth="1"/>
    <col min="5135" max="5135" width="13.6640625" style="297" customWidth="1"/>
    <col min="5136" max="5136" width="8.83203125" style="297" customWidth="1"/>
    <col min="5137" max="5137" width="15.5" style="297" customWidth="1"/>
    <col min="5138" max="5138" width="13.83203125" style="297" customWidth="1"/>
    <col min="5139" max="5379" width="9.33203125" style="297"/>
    <col min="5380" max="5380" width="8" style="297" customWidth="1"/>
    <col min="5381" max="5381" width="16.6640625" style="297" customWidth="1"/>
    <col min="5382" max="5382" width="16.5" style="297" customWidth="1"/>
    <col min="5383" max="5383" width="7" style="297" customWidth="1"/>
    <col min="5384" max="5384" width="15.5" style="297" customWidth="1"/>
    <col min="5385" max="5385" width="13.6640625" style="297" customWidth="1"/>
    <col min="5386" max="5386" width="7.83203125" style="297" customWidth="1"/>
    <col min="5387" max="5387" width="15.1640625" style="297" customWidth="1"/>
    <col min="5388" max="5388" width="14" style="297" customWidth="1"/>
    <col min="5389" max="5389" width="7.83203125" style="297" customWidth="1"/>
    <col min="5390" max="5390" width="16.83203125" style="297" customWidth="1"/>
    <col min="5391" max="5391" width="13.6640625" style="297" customWidth="1"/>
    <col min="5392" max="5392" width="8.83203125" style="297" customWidth="1"/>
    <col min="5393" max="5393" width="15.5" style="297" customWidth="1"/>
    <col min="5394" max="5394" width="13.83203125" style="297" customWidth="1"/>
    <col min="5395" max="5635" width="9.33203125" style="297"/>
    <col min="5636" max="5636" width="8" style="297" customWidth="1"/>
    <col min="5637" max="5637" width="16.6640625" style="297" customWidth="1"/>
    <col min="5638" max="5638" width="16.5" style="297" customWidth="1"/>
    <col min="5639" max="5639" width="7" style="297" customWidth="1"/>
    <col min="5640" max="5640" width="15.5" style="297" customWidth="1"/>
    <col min="5641" max="5641" width="13.6640625" style="297" customWidth="1"/>
    <col min="5642" max="5642" width="7.83203125" style="297" customWidth="1"/>
    <col min="5643" max="5643" width="15.1640625" style="297" customWidth="1"/>
    <col min="5644" max="5644" width="14" style="297" customWidth="1"/>
    <col min="5645" max="5645" width="7.83203125" style="297" customWidth="1"/>
    <col min="5646" max="5646" width="16.83203125" style="297" customWidth="1"/>
    <col min="5647" max="5647" width="13.6640625" style="297" customWidth="1"/>
    <col min="5648" max="5648" width="8.83203125" style="297" customWidth="1"/>
    <col min="5649" max="5649" width="15.5" style="297" customWidth="1"/>
    <col min="5650" max="5650" width="13.83203125" style="297" customWidth="1"/>
    <col min="5651" max="5891" width="9.33203125" style="297"/>
    <col min="5892" max="5892" width="8" style="297" customWidth="1"/>
    <col min="5893" max="5893" width="16.6640625" style="297" customWidth="1"/>
    <col min="5894" max="5894" width="16.5" style="297" customWidth="1"/>
    <col min="5895" max="5895" width="7" style="297" customWidth="1"/>
    <col min="5896" max="5896" width="15.5" style="297" customWidth="1"/>
    <col min="5897" max="5897" width="13.6640625" style="297" customWidth="1"/>
    <col min="5898" max="5898" width="7.83203125" style="297" customWidth="1"/>
    <col min="5899" max="5899" width="15.1640625" style="297" customWidth="1"/>
    <col min="5900" max="5900" width="14" style="297" customWidth="1"/>
    <col min="5901" max="5901" width="7.83203125" style="297" customWidth="1"/>
    <col min="5902" max="5902" width="16.83203125" style="297" customWidth="1"/>
    <col min="5903" max="5903" width="13.6640625" style="297" customWidth="1"/>
    <col min="5904" max="5904" width="8.83203125" style="297" customWidth="1"/>
    <col min="5905" max="5905" width="15.5" style="297" customWidth="1"/>
    <col min="5906" max="5906" width="13.83203125" style="297" customWidth="1"/>
    <col min="5907" max="6147" width="9.33203125" style="297"/>
    <col min="6148" max="6148" width="8" style="297" customWidth="1"/>
    <col min="6149" max="6149" width="16.6640625" style="297" customWidth="1"/>
    <col min="6150" max="6150" width="16.5" style="297" customWidth="1"/>
    <col min="6151" max="6151" width="7" style="297" customWidth="1"/>
    <col min="6152" max="6152" width="15.5" style="297" customWidth="1"/>
    <col min="6153" max="6153" width="13.6640625" style="297" customWidth="1"/>
    <col min="6154" max="6154" width="7.83203125" style="297" customWidth="1"/>
    <col min="6155" max="6155" width="15.1640625" style="297" customWidth="1"/>
    <col min="6156" max="6156" width="14" style="297" customWidth="1"/>
    <col min="6157" max="6157" width="7.83203125" style="297" customWidth="1"/>
    <col min="6158" max="6158" width="16.83203125" style="297" customWidth="1"/>
    <col min="6159" max="6159" width="13.6640625" style="297" customWidth="1"/>
    <col min="6160" max="6160" width="8.83203125" style="297" customWidth="1"/>
    <col min="6161" max="6161" width="15.5" style="297" customWidth="1"/>
    <col min="6162" max="6162" width="13.83203125" style="297" customWidth="1"/>
    <col min="6163" max="6403" width="9.33203125" style="297"/>
    <col min="6404" max="6404" width="8" style="297" customWidth="1"/>
    <col min="6405" max="6405" width="16.6640625" style="297" customWidth="1"/>
    <col min="6406" max="6406" width="16.5" style="297" customWidth="1"/>
    <col min="6407" max="6407" width="7" style="297" customWidth="1"/>
    <col min="6408" max="6408" width="15.5" style="297" customWidth="1"/>
    <col min="6409" max="6409" width="13.6640625" style="297" customWidth="1"/>
    <col min="6410" max="6410" width="7.83203125" style="297" customWidth="1"/>
    <col min="6411" max="6411" width="15.1640625" style="297" customWidth="1"/>
    <col min="6412" max="6412" width="14" style="297" customWidth="1"/>
    <col min="6413" max="6413" width="7.83203125" style="297" customWidth="1"/>
    <col min="6414" max="6414" width="16.83203125" style="297" customWidth="1"/>
    <col min="6415" max="6415" width="13.6640625" style="297" customWidth="1"/>
    <col min="6416" max="6416" width="8.83203125" style="297" customWidth="1"/>
    <col min="6417" max="6417" width="15.5" style="297" customWidth="1"/>
    <col min="6418" max="6418" width="13.83203125" style="297" customWidth="1"/>
    <col min="6419" max="6659" width="9.33203125" style="297"/>
    <col min="6660" max="6660" width="8" style="297" customWidth="1"/>
    <col min="6661" max="6661" width="16.6640625" style="297" customWidth="1"/>
    <col min="6662" max="6662" width="16.5" style="297" customWidth="1"/>
    <col min="6663" max="6663" width="7" style="297" customWidth="1"/>
    <col min="6664" max="6664" width="15.5" style="297" customWidth="1"/>
    <col min="6665" max="6665" width="13.6640625" style="297" customWidth="1"/>
    <col min="6666" max="6666" width="7.83203125" style="297" customWidth="1"/>
    <col min="6667" max="6667" width="15.1640625" style="297" customWidth="1"/>
    <col min="6668" max="6668" width="14" style="297" customWidth="1"/>
    <col min="6669" max="6669" width="7.83203125" style="297" customWidth="1"/>
    <col min="6670" max="6670" width="16.83203125" style="297" customWidth="1"/>
    <col min="6671" max="6671" width="13.6640625" style="297" customWidth="1"/>
    <col min="6672" max="6672" width="8.83203125" style="297" customWidth="1"/>
    <col min="6673" max="6673" width="15.5" style="297" customWidth="1"/>
    <col min="6674" max="6674" width="13.83203125" style="297" customWidth="1"/>
    <col min="6675" max="6915" width="9.33203125" style="297"/>
    <col min="6916" max="6916" width="8" style="297" customWidth="1"/>
    <col min="6917" max="6917" width="16.6640625" style="297" customWidth="1"/>
    <col min="6918" max="6918" width="16.5" style="297" customWidth="1"/>
    <col min="6919" max="6919" width="7" style="297" customWidth="1"/>
    <col min="6920" max="6920" width="15.5" style="297" customWidth="1"/>
    <col min="6921" max="6921" width="13.6640625" style="297" customWidth="1"/>
    <col min="6922" max="6922" width="7.83203125" style="297" customWidth="1"/>
    <col min="6923" max="6923" width="15.1640625" style="297" customWidth="1"/>
    <col min="6924" max="6924" width="14" style="297" customWidth="1"/>
    <col min="6925" max="6925" width="7.83203125" style="297" customWidth="1"/>
    <col min="6926" max="6926" width="16.83203125" style="297" customWidth="1"/>
    <col min="6927" max="6927" width="13.6640625" style="297" customWidth="1"/>
    <col min="6928" max="6928" width="8.83203125" style="297" customWidth="1"/>
    <col min="6929" max="6929" width="15.5" style="297" customWidth="1"/>
    <col min="6930" max="6930" width="13.83203125" style="297" customWidth="1"/>
    <col min="6931" max="7171" width="9.33203125" style="297"/>
    <col min="7172" max="7172" width="8" style="297" customWidth="1"/>
    <col min="7173" max="7173" width="16.6640625" style="297" customWidth="1"/>
    <col min="7174" max="7174" width="16.5" style="297" customWidth="1"/>
    <col min="7175" max="7175" width="7" style="297" customWidth="1"/>
    <col min="7176" max="7176" width="15.5" style="297" customWidth="1"/>
    <col min="7177" max="7177" width="13.6640625" style="297" customWidth="1"/>
    <col min="7178" max="7178" width="7.83203125" style="297" customWidth="1"/>
    <col min="7179" max="7179" width="15.1640625" style="297" customWidth="1"/>
    <col min="7180" max="7180" width="14" style="297" customWidth="1"/>
    <col min="7181" max="7181" width="7.83203125" style="297" customWidth="1"/>
    <col min="7182" max="7182" width="16.83203125" style="297" customWidth="1"/>
    <col min="7183" max="7183" width="13.6640625" style="297" customWidth="1"/>
    <col min="7184" max="7184" width="8.83203125" style="297" customWidth="1"/>
    <col min="7185" max="7185" width="15.5" style="297" customWidth="1"/>
    <col min="7186" max="7186" width="13.83203125" style="297" customWidth="1"/>
    <col min="7187" max="7427" width="9.33203125" style="297"/>
    <col min="7428" max="7428" width="8" style="297" customWidth="1"/>
    <col min="7429" max="7429" width="16.6640625" style="297" customWidth="1"/>
    <col min="7430" max="7430" width="16.5" style="297" customWidth="1"/>
    <col min="7431" max="7431" width="7" style="297" customWidth="1"/>
    <col min="7432" max="7432" width="15.5" style="297" customWidth="1"/>
    <col min="7433" max="7433" width="13.6640625" style="297" customWidth="1"/>
    <col min="7434" max="7434" width="7.83203125" style="297" customWidth="1"/>
    <col min="7435" max="7435" width="15.1640625" style="297" customWidth="1"/>
    <col min="7436" max="7436" width="14" style="297" customWidth="1"/>
    <col min="7437" max="7437" width="7.83203125" style="297" customWidth="1"/>
    <col min="7438" max="7438" width="16.83203125" style="297" customWidth="1"/>
    <col min="7439" max="7439" width="13.6640625" style="297" customWidth="1"/>
    <col min="7440" max="7440" width="8.83203125" style="297" customWidth="1"/>
    <col min="7441" max="7441" width="15.5" style="297" customWidth="1"/>
    <col min="7442" max="7442" width="13.83203125" style="297" customWidth="1"/>
    <col min="7443" max="7683" width="9.33203125" style="297"/>
    <col min="7684" max="7684" width="8" style="297" customWidth="1"/>
    <col min="7685" max="7685" width="16.6640625" style="297" customWidth="1"/>
    <col min="7686" max="7686" width="16.5" style="297" customWidth="1"/>
    <col min="7687" max="7687" width="7" style="297" customWidth="1"/>
    <col min="7688" max="7688" width="15.5" style="297" customWidth="1"/>
    <col min="7689" max="7689" width="13.6640625" style="297" customWidth="1"/>
    <col min="7690" max="7690" width="7.83203125" style="297" customWidth="1"/>
    <col min="7691" max="7691" width="15.1640625" style="297" customWidth="1"/>
    <col min="7692" max="7692" width="14" style="297" customWidth="1"/>
    <col min="7693" max="7693" width="7.83203125" style="297" customWidth="1"/>
    <col min="7694" max="7694" width="16.83203125" style="297" customWidth="1"/>
    <col min="7695" max="7695" width="13.6640625" style="297" customWidth="1"/>
    <col min="7696" max="7696" width="8.83203125" style="297" customWidth="1"/>
    <col min="7697" max="7697" width="15.5" style="297" customWidth="1"/>
    <col min="7698" max="7698" width="13.83203125" style="297" customWidth="1"/>
    <col min="7699" max="7939" width="9.33203125" style="297"/>
    <col min="7940" max="7940" width="8" style="297" customWidth="1"/>
    <col min="7941" max="7941" width="16.6640625" style="297" customWidth="1"/>
    <col min="7942" max="7942" width="16.5" style="297" customWidth="1"/>
    <col min="7943" max="7943" width="7" style="297" customWidth="1"/>
    <col min="7944" max="7944" width="15.5" style="297" customWidth="1"/>
    <col min="7945" max="7945" width="13.6640625" style="297" customWidth="1"/>
    <col min="7946" max="7946" width="7.83203125" style="297" customWidth="1"/>
    <col min="7947" max="7947" width="15.1640625" style="297" customWidth="1"/>
    <col min="7948" max="7948" width="14" style="297" customWidth="1"/>
    <col min="7949" max="7949" width="7.83203125" style="297" customWidth="1"/>
    <col min="7950" max="7950" width="16.83203125" style="297" customWidth="1"/>
    <col min="7951" max="7951" width="13.6640625" style="297" customWidth="1"/>
    <col min="7952" max="7952" width="8.83203125" style="297" customWidth="1"/>
    <col min="7953" max="7953" width="15.5" style="297" customWidth="1"/>
    <col min="7954" max="7954" width="13.83203125" style="297" customWidth="1"/>
    <col min="7955" max="8195" width="9.33203125" style="297"/>
    <col min="8196" max="8196" width="8" style="297" customWidth="1"/>
    <col min="8197" max="8197" width="16.6640625" style="297" customWidth="1"/>
    <col min="8198" max="8198" width="16.5" style="297" customWidth="1"/>
    <col min="8199" max="8199" width="7" style="297" customWidth="1"/>
    <col min="8200" max="8200" width="15.5" style="297" customWidth="1"/>
    <col min="8201" max="8201" width="13.6640625" style="297" customWidth="1"/>
    <col min="8202" max="8202" width="7.83203125" style="297" customWidth="1"/>
    <col min="8203" max="8203" width="15.1640625" style="297" customWidth="1"/>
    <col min="8204" max="8204" width="14" style="297" customWidth="1"/>
    <col min="8205" max="8205" width="7.83203125" style="297" customWidth="1"/>
    <col min="8206" max="8206" width="16.83203125" style="297" customWidth="1"/>
    <col min="8207" max="8207" width="13.6640625" style="297" customWidth="1"/>
    <col min="8208" max="8208" width="8.83203125" style="297" customWidth="1"/>
    <col min="8209" max="8209" width="15.5" style="297" customWidth="1"/>
    <col min="8210" max="8210" width="13.83203125" style="297" customWidth="1"/>
    <col min="8211" max="8451" width="9.33203125" style="297"/>
    <col min="8452" max="8452" width="8" style="297" customWidth="1"/>
    <col min="8453" max="8453" width="16.6640625" style="297" customWidth="1"/>
    <col min="8454" max="8454" width="16.5" style="297" customWidth="1"/>
    <col min="8455" max="8455" width="7" style="297" customWidth="1"/>
    <col min="8456" max="8456" width="15.5" style="297" customWidth="1"/>
    <col min="8457" max="8457" width="13.6640625" style="297" customWidth="1"/>
    <col min="8458" max="8458" width="7.83203125" style="297" customWidth="1"/>
    <col min="8459" max="8459" width="15.1640625" style="297" customWidth="1"/>
    <col min="8460" max="8460" width="14" style="297" customWidth="1"/>
    <col min="8461" max="8461" width="7.83203125" style="297" customWidth="1"/>
    <col min="8462" max="8462" width="16.83203125" style="297" customWidth="1"/>
    <col min="8463" max="8463" width="13.6640625" style="297" customWidth="1"/>
    <col min="8464" max="8464" width="8.83203125" style="297" customWidth="1"/>
    <col min="8465" max="8465" width="15.5" style="297" customWidth="1"/>
    <col min="8466" max="8466" width="13.83203125" style="297" customWidth="1"/>
    <col min="8467" max="8707" width="9.33203125" style="297"/>
    <col min="8708" max="8708" width="8" style="297" customWidth="1"/>
    <col min="8709" max="8709" width="16.6640625" style="297" customWidth="1"/>
    <col min="8710" max="8710" width="16.5" style="297" customWidth="1"/>
    <col min="8711" max="8711" width="7" style="297" customWidth="1"/>
    <col min="8712" max="8712" width="15.5" style="297" customWidth="1"/>
    <col min="8713" max="8713" width="13.6640625" style="297" customWidth="1"/>
    <col min="8714" max="8714" width="7.83203125" style="297" customWidth="1"/>
    <col min="8715" max="8715" width="15.1640625" style="297" customWidth="1"/>
    <col min="8716" max="8716" width="14" style="297" customWidth="1"/>
    <col min="8717" max="8717" width="7.83203125" style="297" customWidth="1"/>
    <col min="8718" max="8718" width="16.83203125" style="297" customWidth="1"/>
    <col min="8719" max="8719" width="13.6640625" style="297" customWidth="1"/>
    <col min="8720" max="8720" width="8.83203125" style="297" customWidth="1"/>
    <col min="8721" max="8721" width="15.5" style="297" customWidth="1"/>
    <col min="8722" max="8722" width="13.83203125" style="297" customWidth="1"/>
    <col min="8723" max="8963" width="9.33203125" style="297"/>
    <col min="8964" max="8964" width="8" style="297" customWidth="1"/>
    <col min="8965" max="8965" width="16.6640625" style="297" customWidth="1"/>
    <col min="8966" max="8966" width="16.5" style="297" customWidth="1"/>
    <col min="8967" max="8967" width="7" style="297" customWidth="1"/>
    <col min="8968" max="8968" width="15.5" style="297" customWidth="1"/>
    <col min="8969" max="8969" width="13.6640625" style="297" customWidth="1"/>
    <col min="8970" max="8970" width="7.83203125" style="297" customWidth="1"/>
    <col min="8971" max="8971" width="15.1640625" style="297" customWidth="1"/>
    <col min="8972" max="8972" width="14" style="297" customWidth="1"/>
    <col min="8973" max="8973" width="7.83203125" style="297" customWidth="1"/>
    <col min="8974" max="8974" width="16.83203125" style="297" customWidth="1"/>
    <col min="8975" max="8975" width="13.6640625" style="297" customWidth="1"/>
    <col min="8976" max="8976" width="8.83203125" style="297" customWidth="1"/>
    <col min="8977" max="8977" width="15.5" style="297" customWidth="1"/>
    <col min="8978" max="8978" width="13.83203125" style="297" customWidth="1"/>
    <col min="8979" max="9219" width="9.33203125" style="297"/>
    <col min="9220" max="9220" width="8" style="297" customWidth="1"/>
    <col min="9221" max="9221" width="16.6640625" style="297" customWidth="1"/>
    <col min="9222" max="9222" width="16.5" style="297" customWidth="1"/>
    <col min="9223" max="9223" width="7" style="297" customWidth="1"/>
    <col min="9224" max="9224" width="15.5" style="297" customWidth="1"/>
    <col min="9225" max="9225" width="13.6640625" style="297" customWidth="1"/>
    <col min="9226" max="9226" width="7.83203125" style="297" customWidth="1"/>
    <col min="9227" max="9227" width="15.1640625" style="297" customWidth="1"/>
    <col min="9228" max="9228" width="14" style="297" customWidth="1"/>
    <col min="9229" max="9229" width="7.83203125" style="297" customWidth="1"/>
    <col min="9230" max="9230" width="16.83203125" style="297" customWidth="1"/>
    <col min="9231" max="9231" width="13.6640625" style="297" customWidth="1"/>
    <col min="9232" max="9232" width="8.83203125" style="297" customWidth="1"/>
    <col min="9233" max="9233" width="15.5" style="297" customWidth="1"/>
    <col min="9234" max="9234" width="13.83203125" style="297" customWidth="1"/>
    <col min="9235" max="9475" width="9.33203125" style="297"/>
    <col min="9476" max="9476" width="8" style="297" customWidth="1"/>
    <col min="9477" max="9477" width="16.6640625" style="297" customWidth="1"/>
    <col min="9478" max="9478" width="16.5" style="297" customWidth="1"/>
    <col min="9479" max="9479" width="7" style="297" customWidth="1"/>
    <col min="9480" max="9480" width="15.5" style="297" customWidth="1"/>
    <col min="9481" max="9481" width="13.6640625" style="297" customWidth="1"/>
    <col min="9482" max="9482" width="7.83203125" style="297" customWidth="1"/>
    <col min="9483" max="9483" width="15.1640625" style="297" customWidth="1"/>
    <col min="9484" max="9484" width="14" style="297" customWidth="1"/>
    <col min="9485" max="9485" width="7.83203125" style="297" customWidth="1"/>
    <col min="9486" max="9486" width="16.83203125" style="297" customWidth="1"/>
    <col min="9487" max="9487" width="13.6640625" style="297" customWidth="1"/>
    <col min="9488" max="9488" width="8.83203125" style="297" customWidth="1"/>
    <col min="9489" max="9489" width="15.5" style="297" customWidth="1"/>
    <col min="9490" max="9490" width="13.83203125" style="297" customWidth="1"/>
    <col min="9491" max="9731" width="9.33203125" style="297"/>
    <col min="9732" max="9732" width="8" style="297" customWidth="1"/>
    <col min="9733" max="9733" width="16.6640625" style="297" customWidth="1"/>
    <col min="9734" max="9734" width="16.5" style="297" customWidth="1"/>
    <col min="9735" max="9735" width="7" style="297" customWidth="1"/>
    <col min="9736" max="9736" width="15.5" style="297" customWidth="1"/>
    <col min="9737" max="9737" width="13.6640625" style="297" customWidth="1"/>
    <col min="9738" max="9738" width="7.83203125" style="297" customWidth="1"/>
    <col min="9739" max="9739" width="15.1640625" style="297" customWidth="1"/>
    <col min="9740" max="9740" width="14" style="297" customWidth="1"/>
    <col min="9741" max="9741" width="7.83203125" style="297" customWidth="1"/>
    <col min="9742" max="9742" width="16.83203125" style="297" customWidth="1"/>
    <col min="9743" max="9743" width="13.6640625" style="297" customWidth="1"/>
    <col min="9744" max="9744" width="8.83203125" style="297" customWidth="1"/>
    <col min="9745" max="9745" width="15.5" style="297" customWidth="1"/>
    <col min="9746" max="9746" width="13.83203125" style="297" customWidth="1"/>
    <col min="9747" max="9987" width="9.33203125" style="297"/>
    <col min="9988" max="9988" width="8" style="297" customWidth="1"/>
    <col min="9989" max="9989" width="16.6640625" style="297" customWidth="1"/>
    <col min="9990" max="9990" width="16.5" style="297" customWidth="1"/>
    <col min="9991" max="9991" width="7" style="297" customWidth="1"/>
    <col min="9992" max="9992" width="15.5" style="297" customWidth="1"/>
    <col min="9993" max="9993" width="13.6640625" style="297" customWidth="1"/>
    <col min="9994" max="9994" width="7.83203125" style="297" customWidth="1"/>
    <col min="9995" max="9995" width="15.1640625" style="297" customWidth="1"/>
    <col min="9996" max="9996" width="14" style="297" customWidth="1"/>
    <col min="9997" max="9997" width="7.83203125" style="297" customWidth="1"/>
    <col min="9998" max="9998" width="16.83203125" style="297" customWidth="1"/>
    <col min="9999" max="9999" width="13.6640625" style="297" customWidth="1"/>
    <col min="10000" max="10000" width="8.83203125" style="297" customWidth="1"/>
    <col min="10001" max="10001" width="15.5" style="297" customWidth="1"/>
    <col min="10002" max="10002" width="13.83203125" style="297" customWidth="1"/>
    <col min="10003" max="10243" width="9.33203125" style="297"/>
    <col min="10244" max="10244" width="8" style="297" customWidth="1"/>
    <col min="10245" max="10245" width="16.6640625" style="297" customWidth="1"/>
    <col min="10246" max="10246" width="16.5" style="297" customWidth="1"/>
    <col min="10247" max="10247" width="7" style="297" customWidth="1"/>
    <col min="10248" max="10248" width="15.5" style="297" customWidth="1"/>
    <col min="10249" max="10249" width="13.6640625" style="297" customWidth="1"/>
    <col min="10250" max="10250" width="7.83203125" style="297" customWidth="1"/>
    <col min="10251" max="10251" width="15.1640625" style="297" customWidth="1"/>
    <col min="10252" max="10252" width="14" style="297" customWidth="1"/>
    <col min="10253" max="10253" width="7.83203125" style="297" customWidth="1"/>
    <col min="10254" max="10254" width="16.83203125" style="297" customWidth="1"/>
    <col min="10255" max="10255" width="13.6640625" style="297" customWidth="1"/>
    <col min="10256" max="10256" width="8.83203125" style="297" customWidth="1"/>
    <col min="10257" max="10257" width="15.5" style="297" customWidth="1"/>
    <col min="10258" max="10258" width="13.83203125" style="297" customWidth="1"/>
    <col min="10259" max="10499" width="9.33203125" style="297"/>
    <col min="10500" max="10500" width="8" style="297" customWidth="1"/>
    <col min="10501" max="10501" width="16.6640625" style="297" customWidth="1"/>
    <col min="10502" max="10502" width="16.5" style="297" customWidth="1"/>
    <col min="10503" max="10503" width="7" style="297" customWidth="1"/>
    <col min="10504" max="10504" width="15.5" style="297" customWidth="1"/>
    <col min="10505" max="10505" width="13.6640625" style="297" customWidth="1"/>
    <col min="10506" max="10506" width="7.83203125" style="297" customWidth="1"/>
    <col min="10507" max="10507" width="15.1640625" style="297" customWidth="1"/>
    <col min="10508" max="10508" width="14" style="297" customWidth="1"/>
    <col min="10509" max="10509" width="7.83203125" style="297" customWidth="1"/>
    <col min="10510" max="10510" width="16.83203125" style="297" customWidth="1"/>
    <col min="10511" max="10511" width="13.6640625" style="297" customWidth="1"/>
    <col min="10512" max="10512" width="8.83203125" style="297" customWidth="1"/>
    <col min="10513" max="10513" width="15.5" style="297" customWidth="1"/>
    <col min="10514" max="10514" width="13.83203125" style="297" customWidth="1"/>
    <col min="10515" max="10755" width="9.33203125" style="297"/>
    <col min="10756" max="10756" width="8" style="297" customWidth="1"/>
    <col min="10757" max="10757" width="16.6640625" style="297" customWidth="1"/>
    <col min="10758" max="10758" width="16.5" style="297" customWidth="1"/>
    <col min="10759" max="10759" width="7" style="297" customWidth="1"/>
    <col min="10760" max="10760" width="15.5" style="297" customWidth="1"/>
    <col min="10761" max="10761" width="13.6640625" style="297" customWidth="1"/>
    <col min="10762" max="10762" width="7.83203125" style="297" customWidth="1"/>
    <col min="10763" max="10763" width="15.1640625" style="297" customWidth="1"/>
    <col min="10764" max="10764" width="14" style="297" customWidth="1"/>
    <col min="10765" max="10765" width="7.83203125" style="297" customWidth="1"/>
    <col min="10766" max="10766" width="16.83203125" style="297" customWidth="1"/>
    <col min="10767" max="10767" width="13.6640625" style="297" customWidth="1"/>
    <col min="10768" max="10768" width="8.83203125" style="297" customWidth="1"/>
    <col min="10769" max="10769" width="15.5" style="297" customWidth="1"/>
    <col min="10770" max="10770" width="13.83203125" style="297" customWidth="1"/>
    <col min="10771" max="11011" width="9.33203125" style="297"/>
    <col min="11012" max="11012" width="8" style="297" customWidth="1"/>
    <col min="11013" max="11013" width="16.6640625" style="297" customWidth="1"/>
    <col min="11014" max="11014" width="16.5" style="297" customWidth="1"/>
    <col min="11015" max="11015" width="7" style="297" customWidth="1"/>
    <col min="11016" max="11016" width="15.5" style="297" customWidth="1"/>
    <col min="11017" max="11017" width="13.6640625" style="297" customWidth="1"/>
    <col min="11018" max="11018" width="7.83203125" style="297" customWidth="1"/>
    <col min="11019" max="11019" width="15.1640625" style="297" customWidth="1"/>
    <col min="11020" max="11020" width="14" style="297" customWidth="1"/>
    <col min="11021" max="11021" width="7.83203125" style="297" customWidth="1"/>
    <col min="11022" max="11022" width="16.83203125" style="297" customWidth="1"/>
    <col min="11023" max="11023" width="13.6640625" style="297" customWidth="1"/>
    <col min="11024" max="11024" width="8.83203125" style="297" customWidth="1"/>
    <col min="11025" max="11025" width="15.5" style="297" customWidth="1"/>
    <col min="11026" max="11026" width="13.83203125" style="297" customWidth="1"/>
    <col min="11027" max="11267" width="9.33203125" style="297"/>
    <col min="11268" max="11268" width="8" style="297" customWidth="1"/>
    <col min="11269" max="11269" width="16.6640625" style="297" customWidth="1"/>
    <col min="11270" max="11270" width="16.5" style="297" customWidth="1"/>
    <col min="11271" max="11271" width="7" style="297" customWidth="1"/>
    <col min="11272" max="11272" width="15.5" style="297" customWidth="1"/>
    <col min="11273" max="11273" width="13.6640625" style="297" customWidth="1"/>
    <col min="11274" max="11274" width="7.83203125" style="297" customWidth="1"/>
    <col min="11275" max="11275" width="15.1640625" style="297" customWidth="1"/>
    <col min="11276" max="11276" width="14" style="297" customWidth="1"/>
    <col min="11277" max="11277" width="7.83203125" style="297" customWidth="1"/>
    <col min="11278" max="11278" width="16.83203125" style="297" customWidth="1"/>
    <col min="11279" max="11279" width="13.6640625" style="297" customWidth="1"/>
    <col min="11280" max="11280" width="8.83203125" style="297" customWidth="1"/>
    <col min="11281" max="11281" width="15.5" style="297" customWidth="1"/>
    <col min="11282" max="11282" width="13.83203125" style="297" customWidth="1"/>
    <col min="11283" max="11523" width="9.33203125" style="297"/>
    <col min="11524" max="11524" width="8" style="297" customWidth="1"/>
    <col min="11525" max="11525" width="16.6640625" style="297" customWidth="1"/>
    <col min="11526" max="11526" width="16.5" style="297" customWidth="1"/>
    <col min="11527" max="11527" width="7" style="297" customWidth="1"/>
    <col min="11528" max="11528" width="15.5" style="297" customWidth="1"/>
    <col min="11529" max="11529" width="13.6640625" style="297" customWidth="1"/>
    <col min="11530" max="11530" width="7.83203125" style="297" customWidth="1"/>
    <col min="11531" max="11531" width="15.1640625" style="297" customWidth="1"/>
    <col min="11532" max="11532" width="14" style="297" customWidth="1"/>
    <col min="11533" max="11533" width="7.83203125" style="297" customWidth="1"/>
    <col min="11534" max="11534" width="16.83203125" style="297" customWidth="1"/>
    <col min="11535" max="11535" width="13.6640625" style="297" customWidth="1"/>
    <col min="11536" max="11536" width="8.83203125" style="297" customWidth="1"/>
    <col min="11537" max="11537" width="15.5" style="297" customWidth="1"/>
    <col min="11538" max="11538" width="13.83203125" style="297" customWidth="1"/>
    <col min="11539" max="11779" width="9.33203125" style="297"/>
    <col min="11780" max="11780" width="8" style="297" customWidth="1"/>
    <col min="11781" max="11781" width="16.6640625" style="297" customWidth="1"/>
    <col min="11782" max="11782" width="16.5" style="297" customWidth="1"/>
    <col min="11783" max="11783" width="7" style="297" customWidth="1"/>
    <col min="11784" max="11784" width="15.5" style="297" customWidth="1"/>
    <col min="11785" max="11785" width="13.6640625" style="297" customWidth="1"/>
    <col min="11786" max="11786" width="7.83203125" style="297" customWidth="1"/>
    <col min="11787" max="11787" width="15.1640625" style="297" customWidth="1"/>
    <col min="11788" max="11788" width="14" style="297" customWidth="1"/>
    <col min="11789" max="11789" width="7.83203125" style="297" customWidth="1"/>
    <col min="11790" max="11790" width="16.83203125" style="297" customWidth="1"/>
    <col min="11791" max="11791" width="13.6640625" style="297" customWidth="1"/>
    <col min="11792" max="11792" width="8.83203125" style="297" customWidth="1"/>
    <col min="11793" max="11793" width="15.5" style="297" customWidth="1"/>
    <col min="11794" max="11794" width="13.83203125" style="297" customWidth="1"/>
    <col min="11795" max="12035" width="9.33203125" style="297"/>
    <col min="12036" max="12036" width="8" style="297" customWidth="1"/>
    <col min="12037" max="12037" width="16.6640625" style="297" customWidth="1"/>
    <col min="12038" max="12038" width="16.5" style="297" customWidth="1"/>
    <col min="12039" max="12039" width="7" style="297" customWidth="1"/>
    <col min="12040" max="12040" width="15.5" style="297" customWidth="1"/>
    <col min="12041" max="12041" width="13.6640625" style="297" customWidth="1"/>
    <col min="12042" max="12042" width="7.83203125" style="297" customWidth="1"/>
    <col min="12043" max="12043" width="15.1640625" style="297" customWidth="1"/>
    <col min="12044" max="12044" width="14" style="297" customWidth="1"/>
    <col min="12045" max="12045" width="7.83203125" style="297" customWidth="1"/>
    <col min="12046" max="12046" width="16.83203125" style="297" customWidth="1"/>
    <col min="12047" max="12047" width="13.6640625" style="297" customWidth="1"/>
    <col min="12048" max="12048" width="8.83203125" style="297" customWidth="1"/>
    <col min="12049" max="12049" width="15.5" style="297" customWidth="1"/>
    <col min="12050" max="12050" width="13.83203125" style="297" customWidth="1"/>
    <col min="12051" max="12291" width="9.33203125" style="297"/>
    <col min="12292" max="12292" width="8" style="297" customWidth="1"/>
    <col min="12293" max="12293" width="16.6640625" style="297" customWidth="1"/>
    <col min="12294" max="12294" width="16.5" style="297" customWidth="1"/>
    <col min="12295" max="12295" width="7" style="297" customWidth="1"/>
    <col min="12296" max="12296" width="15.5" style="297" customWidth="1"/>
    <col min="12297" max="12297" width="13.6640625" style="297" customWidth="1"/>
    <col min="12298" max="12298" width="7.83203125" style="297" customWidth="1"/>
    <col min="12299" max="12299" width="15.1640625" style="297" customWidth="1"/>
    <col min="12300" max="12300" width="14" style="297" customWidth="1"/>
    <col min="12301" max="12301" width="7.83203125" style="297" customWidth="1"/>
    <col min="12302" max="12302" width="16.83203125" style="297" customWidth="1"/>
    <col min="12303" max="12303" width="13.6640625" style="297" customWidth="1"/>
    <col min="12304" max="12304" width="8.83203125" style="297" customWidth="1"/>
    <col min="12305" max="12305" width="15.5" style="297" customWidth="1"/>
    <col min="12306" max="12306" width="13.83203125" style="297" customWidth="1"/>
    <col min="12307" max="12547" width="9.33203125" style="297"/>
    <col min="12548" max="12548" width="8" style="297" customWidth="1"/>
    <col min="12549" max="12549" width="16.6640625" style="297" customWidth="1"/>
    <col min="12550" max="12550" width="16.5" style="297" customWidth="1"/>
    <col min="12551" max="12551" width="7" style="297" customWidth="1"/>
    <col min="12552" max="12552" width="15.5" style="297" customWidth="1"/>
    <col min="12553" max="12553" width="13.6640625" style="297" customWidth="1"/>
    <col min="12554" max="12554" width="7.83203125" style="297" customWidth="1"/>
    <col min="12555" max="12555" width="15.1640625" style="297" customWidth="1"/>
    <col min="12556" max="12556" width="14" style="297" customWidth="1"/>
    <col min="12557" max="12557" width="7.83203125" style="297" customWidth="1"/>
    <col min="12558" max="12558" width="16.83203125" style="297" customWidth="1"/>
    <col min="12559" max="12559" width="13.6640625" style="297" customWidth="1"/>
    <col min="12560" max="12560" width="8.83203125" style="297" customWidth="1"/>
    <col min="12561" max="12561" width="15.5" style="297" customWidth="1"/>
    <col min="12562" max="12562" width="13.83203125" style="297" customWidth="1"/>
    <col min="12563" max="12803" width="9.33203125" style="297"/>
    <col min="12804" max="12804" width="8" style="297" customWidth="1"/>
    <col min="12805" max="12805" width="16.6640625" style="297" customWidth="1"/>
    <col min="12806" max="12806" width="16.5" style="297" customWidth="1"/>
    <col min="12807" max="12807" width="7" style="297" customWidth="1"/>
    <col min="12808" max="12808" width="15.5" style="297" customWidth="1"/>
    <col min="12809" max="12809" width="13.6640625" style="297" customWidth="1"/>
    <col min="12810" max="12810" width="7.83203125" style="297" customWidth="1"/>
    <col min="12811" max="12811" width="15.1640625" style="297" customWidth="1"/>
    <col min="12812" max="12812" width="14" style="297" customWidth="1"/>
    <col min="12813" max="12813" width="7.83203125" style="297" customWidth="1"/>
    <col min="12814" max="12814" width="16.83203125" style="297" customWidth="1"/>
    <col min="12815" max="12815" width="13.6640625" style="297" customWidth="1"/>
    <col min="12816" max="12816" width="8.83203125" style="297" customWidth="1"/>
    <col min="12817" max="12817" width="15.5" style="297" customWidth="1"/>
    <col min="12818" max="12818" width="13.83203125" style="297" customWidth="1"/>
    <col min="12819" max="13059" width="9.33203125" style="297"/>
    <col min="13060" max="13060" width="8" style="297" customWidth="1"/>
    <col min="13061" max="13061" width="16.6640625" style="297" customWidth="1"/>
    <col min="13062" max="13062" width="16.5" style="297" customWidth="1"/>
    <col min="13063" max="13063" width="7" style="297" customWidth="1"/>
    <col min="13064" max="13064" width="15.5" style="297" customWidth="1"/>
    <col min="13065" max="13065" width="13.6640625" style="297" customWidth="1"/>
    <col min="13066" max="13066" width="7.83203125" style="297" customWidth="1"/>
    <col min="13067" max="13067" width="15.1640625" style="297" customWidth="1"/>
    <col min="13068" max="13068" width="14" style="297" customWidth="1"/>
    <col min="13069" max="13069" width="7.83203125" style="297" customWidth="1"/>
    <col min="13070" max="13070" width="16.83203125" style="297" customWidth="1"/>
    <col min="13071" max="13071" width="13.6640625" style="297" customWidth="1"/>
    <col min="13072" max="13072" width="8.83203125" style="297" customWidth="1"/>
    <col min="13073" max="13073" width="15.5" style="297" customWidth="1"/>
    <col min="13074" max="13074" width="13.83203125" style="297" customWidth="1"/>
    <col min="13075" max="13315" width="9.33203125" style="297"/>
    <col min="13316" max="13316" width="8" style="297" customWidth="1"/>
    <col min="13317" max="13317" width="16.6640625" style="297" customWidth="1"/>
    <col min="13318" max="13318" width="16.5" style="297" customWidth="1"/>
    <col min="13319" max="13319" width="7" style="297" customWidth="1"/>
    <col min="13320" max="13320" width="15.5" style="297" customWidth="1"/>
    <col min="13321" max="13321" width="13.6640625" style="297" customWidth="1"/>
    <col min="13322" max="13322" width="7.83203125" style="297" customWidth="1"/>
    <col min="13323" max="13323" width="15.1640625" style="297" customWidth="1"/>
    <col min="13324" max="13324" width="14" style="297" customWidth="1"/>
    <col min="13325" max="13325" width="7.83203125" style="297" customWidth="1"/>
    <col min="13326" max="13326" width="16.83203125" style="297" customWidth="1"/>
    <col min="13327" max="13327" width="13.6640625" style="297" customWidth="1"/>
    <col min="13328" max="13328" width="8.83203125" style="297" customWidth="1"/>
    <col min="13329" max="13329" width="15.5" style="297" customWidth="1"/>
    <col min="13330" max="13330" width="13.83203125" style="297" customWidth="1"/>
    <col min="13331" max="13571" width="9.33203125" style="297"/>
    <col min="13572" max="13572" width="8" style="297" customWidth="1"/>
    <col min="13573" max="13573" width="16.6640625" style="297" customWidth="1"/>
    <col min="13574" max="13574" width="16.5" style="297" customWidth="1"/>
    <col min="13575" max="13575" width="7" style="297" customWidth="1"/>
    <col min="13576" max="13576" width="15.5" style="297" customWidth="1"/>
    <col min="13577" max="13577" width="13.6640625" style="297" customWidth="1"/>
    <col min="13578" max="13578" width="7.83203125" style="297" customWidth="1"/>
    <col min="13579" max="13579" width="15.1640625" style="297" customWidth="1"/>
    <col min="13580" max="13580" width="14" style="297" customWidth="1"/>
    <col min="13581" max="13581" width="7.83203125" style="297" customWidth="1"/>
    <col min="13582" max="13582" width="16.83203125" style="297" customWidth="1"/>
    <col min="13583" max="13583" width="13.6640625" style="297" customWidth="1"/>
    <col min="13584" max="13584" width="8.83203125" style="297" customWidth="1"/>
    <col min="13585" max="13585" width="15.5" style="297" customWidth="1"/>
    <col min="13586" max="13586" width="13.83203125" style="297" customWidth="1"/>
    <col min="13587" max="13827" width="9.33203125" style="297"/>
    <col min="13828" max="13828" width="8" style="297" customWidth="1"/>
    <col min="13829" max="13829" width="16.6640625" style="297" customWidth="1"/>
    <col min="13830" max="13830" width="16.5" style="297" customWidth="1"/>
    <col min="13831" max="13831" width="7" style="297" customWidth="1"/>
    <col min="13832" max="13832" width="15.5" style="297" customWidth="1"/>
    <col min="13833" max="13833" width="13.6640625" style="297" customWidth="1"/>
    <col min="13834" max="13834" width="7.83203125" style="297" customWidth="1"/>
    <col min="13835" max="13835" width="15.1640625" style="297" customWidth="1"/>
    <col min="13836" max="13836" width="14" style="297" customWidth="1"/>
    <col min="13837" max="13837" width="7.83203125" style="297" customWidth="1"/>
    <col min="13838" max="13838" width="16.83203125" style="297" customWidth="1"/>
    <col min="13839" max="13839" width="13.6640625" style="297" customWidth="1"/>
    <col min="13840" max="13840" width="8.83203125" style="297" customWidth="1"/>
    <col min="13841" max="13841" width="15.5" style="297" customWidth="1"/>
    <col min="13842" max="13842" width="13.83203125" style="297" customWidth="1"/>
    <col min="13843" max="14083" width="9.33203125" style="297"/>
    <col min="14084" max="14084" width="8" style="297" customWidth="1"/>
    <col min="14085" max="14085" width="16.6640625" style="297" customWidth="1"/>
    <col min="14086" max="14086" width="16.5" style="297" customWidth="1"/>
    <col min="14087" max="14087" width="7" style="297" customWidth="1"/>
    <col min="14088" max="14088" width="15.5" style="297" customWidth="1"/>
    <col min="14089" max="14089" width="13.6640625" style="297" customWidth="1"/>
    <col min="14090" max="14090" width="7.83203125" style="297" customWidth="1"/>
    <col min="14091" max="14091" width="15.1640625" style="297" customWidth="1"/>
    <col min="14092" max="14092" width="14" style="297" customWidth="1"/>
    <col min="14093" max="14093" width="7.83203125" style="297" customWidth="1"/>
    <col min="14094" max="14094" width="16.83203125" style="297" customWidth="1"/>
    <col min="14095" max="14095" width="13.6640625" style="297" customWidth="1"/>
    <col min="14096" max="14096" width="8.83203125" style="297" customWidth="1"/>
    <col min="14097" max="14097" width="15.5" style="297" customWidth="1"/>
    <col min="14098" max="14098" width="13.83203125" style="297" customWidth="1"/>
    <col min="14099" max="14339" width="9.33203125" style="297"/>
    <col min="14340" max="14340" width="8" style="297" customWidth="1"/>
    <col min="14341" max="14341" width="16.6640625" style="297" customWidth="1"/>
    <col min="14342" max="14342" width="16.5" style="297" customWidth="1"/>
    <col min="14343" max="14343" width="7" style="297" customWidth="1"/>
    <col min="14344" max="14344" width="15.5" style="297" customWidth="1"/>
    <col min="14345" max="14345" width="13.6640625" style="297" customWidth="1"/>
    <col min="14346" max="14346" width="7.83203125" style="297" customWidth="1"/>
    <col min="14347" max="14347" width="15.1640625" style="297" customWidth="1"/>
    <col min="14348" max="14348" width="14" style="297" customWidth="1"/>
    <col min="14349" max="14349" width="7.83203125" style="297" customWidth="1"/>
    <col min="14350" max="14350" width="16.83203125" style="297" customWidth="1"/>
    <col min="14351" max="14351" width="13.6640625" style="297" customWidth="1"/>
    <col min="14352" max="14352" width="8.83203125" style="297" customWidth="1"/>
    <col min="14353" max="14353" width="15.5" style="297" customWidth="1"/>
    <col min="14354" max="14354" width="13.83203125" style="297" customWidth="1"/>
    <col min="14355" max="14595" width="9.33203125" style="297"/>
    <col min="14596" max="14596" width="8" style="297" customWidth="1"/>
    <col min="14597" max="14597" width="16.6640625" style="297" customWidth="1"/>
    <col min="14598" max="14598" width="16.5" style="297" customWidth="1"/>
    <col min="14599" max="14599" width="7" style="297" customWidth="1"/>
    <col min="14600" max="14600" width="15.5" style="297" customWidth="1"/>
    <col min="14601" max="14601" width="13.6640625" style="297" customWidth="1"/>
    <col min="14602" max="14602" width="7.83203125" style="297" customWidth="1"/>
    <col min="14603" max="14603" width="15.1640625" style="297" customWidth="1"/>
    <col min="14604" max="14604" width="14" style="297" customWidth="1"/>
    <col min="14605" max="14605" width="7.83203125" style="297" customWidth="1"/>
    <col min="14606" max="14606" width="16.83203125" style="297" customWidth="1"/>
    <col min="14607" max="14607" width="13.6640625" style="297" customWidth="1"/>
    <col min="14608" max="14608" width="8.83203125" style="297" customWidth="1"/>
    <col min="14609" max="14609" width="15.5" style="297" customWidth="1"/>
    <col min="14610" max="14610" width="13.83203125" style="297" customWidth="1"/>
    <col min="14611" max="14851" width="9.33203125" style="297"/>
    <col min="14852" max="14852" width="8" style="297" customWidth="1"/>
    <col min="14853" max="14853" width="16.6640625" style="297" customWidth="1"/>
    <col min="14854" max="14854" width="16.5" style="297" customWidth="1"/>
    <col min="14855" max="14855" width="7" style="297" customWidth="1"/>
    <col min="14856" max="14856" width="15.5" style="297" customWidth="1"/>
    <col min="14857" max="14857" width="13.6640625" style="297" customWidth="1"/>
    <col min="14858" max="14858" width="7.83203125" style="297" customWidth="1"/>
    <col min="14859" max="14859" width="15.1640625" style="297" customWidth="1"/>
    <col min="14860" max="14860" width="14" style="297" customWidth="1"/>
    <col min="14861" max="14861" width="7.83203125" style="297" customWidth="1"/>
    <col min="14862" max="14862" width="16.83203125" style="297" customWidth="1"/>
    <col min="14863" max="14863" width="13.6640625" style="297" customWidth="1"/>
    <col min="14864" max="14864" width="8.83203125" style="297" customWidth="1"/>
    <col min="14865" max="14865" width="15.5" style="297" customWidth="1"/>
    <col min="14866" max="14866" width="13.83203125" style="297" customWidth="1"/>
    <col min="14867" max="15107" width="9.33203125" style="297"/>
    <col min="15108" max="15108" width="8" style="297" customWidth="1"/>
    <col min="15109" max="15109" width="16.6640625" style="297" customWidth="1"/>
    <col min="15110" max="15110" width="16.5" style="297" customWidth="1"/>
    <col min="15111" max="15111" width="7" style="297" customWidth="1"/>
    <col min="15112" max="15112" width="15.5" style="297" customWidth="1"/>
    <col min="15113" max="15113" width="13.6640625" style="297" customWidth="1"/>
    <col min="15114" max="15114" width="7.83203125" style="297" customWidth="1"/>
    <col min="15115" max="15115" width="15.1640625" style="297" customWidth="1"/>
    <col min="15116" max="15116" width="14" style="297" customWidth="1"/>
    <col min="15117" max="15117" width="7.83203125" style="297" customWidth="1"/>
    <col min="15118" max="15118" width="16.83203125" style="297" customWidth="1"/>
    <col min="15119" max="15119" width="13.6640625" style="297" customWidth="1"/>
    <col min="15120" max="15120" width="8.83203125" style="297" customWidth="1"/>
    <col min="15121" max="15121" width="15.5" style="297" customWidth="1"/>
    <col min="15122" max="15122" width="13.83203125" style="297" customWidth="1"/>
    <col min="15123" max="15363" width="9.33203125" style="297"/>
    <col min="15364" max="15364" width="8" style="297" customWidth="1"/>
    <col min="15365" max="15365" width="16.6640625" style="297" customWidth="1"/>
    <col min="15366" max="15366" width="16.5" style="297" customWidth="1"/>
    <col min="15367" max="15367" width="7" style="297" customWidth="1"/>
    <col min="15368" max="15368" width="15.5" style="297" customWidth="1"/>
    <col min="15369" max="15369" width="13.6640625" style="297" customWidth="1"/>
    <col min="15370" max="15370" width="7.83203125" style="297" customWidth="1"/>
    <col min="15371" max="15371" width="15.1640625" style="297" customWidth="1"/>
    <col min="15372" max="15372" width="14" style="297" customWidth="1"/>
    <col min="15373" max="15373" width="7.83203125" style="297" customWidth="1"/>
    <col min="15374" max="15374" width="16.83203125" style="297" customWidth="1"/>
    <col min="15375" max="15375" width="13.6640625" style="297" customWidth="1"/>
    <col min="15376" max="15376" width="8.83203125" style="297" customWidth="1"/>
    <col min="15377" max="15377" width="15.5" style="297" customWidth="1"/>
    <col min="15378" max="15378" width="13.83203125" style="297" customWidth="1"/>
    <col min="15379" max="15619" width="9.33203125" style="297"/>
    <col min="15620" max="15620" width="8" style="297" customWidth="1"/>
    <col min="15621" max="15621" width="16.6640625" style="297" customWidth="1"/>
    <col min="15622" max="15622" width="16.5" style="297" customWidth="1"/>
    <col min="15623" max="15623" width="7" style="297" customWidth="1"/>
    <col min="15624" max="15624" width="15.5" style="297" customWidth="1"/>
    <col min="15625" max="15625" width="13.6640625" style="297" customWidth="1"/>
    <col min="15626" max="15626" width="7.83203125" style="297" customWidth="1"/>
    <col min="15627" max="15627" width="15.1640625" style="297" customWidth="1"/>
    <col min="15628" max="15628" width="14" style="297" customWidth="1"/>
    <col min="15629" max="15629" width="7.83203125" style="297" customWidth="1"/>
    <col min="15630" max="15630" width="16.83203125" style="297" customWidth="1"/>
    <col min="15631" max="15631" width="13.6640625" style="297" customWidth="1"/>
    <col min="15632" max="15632" width="8.83203125" style="297" customWidth="1"/>
    <col min="15633" max="15633" width="15.5" style="297" customWidth="1"/>
    <col min="15634" max="15634" width="13.83203125" style="297" customWidth="1"/>
    <col min="15635" max="15875" width="9.33203125" style="297"/>
    <col min="15876" max="15876" width="8" style="297" customWidth="1"/>
    <col min="15877" max="15877" width="16.6640625" style="297" customWidth="1"/>
    <col min="15878" max="15878" width="16.5" style="297" customWidth="1"/>
    <col min="15879" max="15879" width="7" style="297" customWidth="1"/>
    <col min="15880" max="15880" width="15.5" style="297" customWidth="1"/>
    <col min="15881" max="15881" width="13.6640625" style="297" customWidth="1"/>
    <col min="15882" max="15882" width="7.83203125" style="297" customWidth="1"/>
    <col min="15883" max="15883" width="15.1640625" style="297" customWidth="1"/>
    <col min="15884" max="15884" width="14" style="297" customWidth="1"/>
    <col min="15885" max="15885" width="7.83203125" style="297" customWidth="1"/>
    <col min="15886" max="15886" width="16.83203125" style="297" customWidth="1"/>
    <col min="15887" max="15887" width="13.6640625" style="297" customWidth="1"/>
    <col min="15888" max="15888" width="8.83203125" style="297" customWidth="1"/>
    <col min="15889" max="15889" width="15.5" style="297" customWidth="1"/>
    <col min="15890" max="15890" width="13.83203125" style="297" customWidth="1"/>
    <col min="15891" max="16131" width="9.33203125" style="297"/>
    <col min="16132" max="16132" width="8" style="297" customWidth="1"/>
    <col min="16133" max="16133" width="16.6640625" style="297" customWidth="1"/>
    <col min="16134" max="16134" width="16.5" style="297" customWidth="1"/>
    <col min="16135" max="16135" width="7" style="297" customWidth="1"/>
    <col min="16136" max="16136" width="15.5" style="297" customWidth="1"/>
    <col min="16137" max="16137" width="13.6640625" style="297" customWidth="1"/>
    <col min="16138" max="16138" width="7.83203125" style="297" customWidth="1"/>
    <col min="16139" max="16139" width="15.1640625" style="297" customWidth="1"/>
    <col min="16140" max="16140" width="14" style="297" customWidth="1"/>
    <col min="16141" max="16141" width="7.83203125" style="297" customWidth="1"/>
    <col min="16142" max="16142" width="16.83203125" style="297" customWidth="1"/>
    <col min="16143" max="16143" width="13.6640625" style="297" customWidth="1"/>
    <col min="16144" max="16144" width="8.83203125" style="297" customWidth="1"/>
    <col min="16145" max="16145" width="15.5" style="297" customWidth="1"/>
    <col min="16146" max="16146" width="13.83203125" style="297" customWidth="1"/>
    <col min="16147" max="16384" width="9.33203125" style="297"/>
  </cols>
  <sheetData>
    <row r="1" spans="2:25" ht="65.25" customHeight="1">
      <c r="B1" s="393" t="s">
        <v>2728</v>
      </c>
      <c r="C1" s="393"/>
      <c r="D1" s="393"/>
      <c r="E1" s="393"/>
      <c r="F1" s="393"/>
      <c r="G1" s="393"/>
      <c r="H1" s="393"/>
      <c r="I1" s="393"/>
      <c r="J1" s="393"/>
      <c r="K1" s="352"/>
      <c r="L1" s="352"/>
      <c r="M1" s="352"/>
      <c r="N1" s="394" t="s">
        <v>2729</v>
      </c>
      <c r="O1" s="394"/>
      <c r="P1" s="394"/>
      <c r="Q1" s="394"/>
      <c r="R1" s="394"/>
      <c r="S1" s="394"/>
      <c r="T1" s="394"/>
      <c r="U1" s="394"/>
      <c r="V1" s="394"/>
      <c r="W1" s="394"/>
      <c r="X1" s="394"/>
      <c r="Y1" s="394"/>
    </row>
    <row r="2" spans="2:25" ht="20.25" customHeight="1">
      <c r="B2" s="395" t="s">
        <v>2809</v>
      </c>
      <c r="C2" s="395"/>
      <c r="D2" s="395"/>
      <c r="E2" s="395"/>
      <c r="F2" s="395"/>
      <c r="G2" s="395"/>
      <c r="H2" s="395"/>
      <c r="I2" s="395"/>
      <c r="J2" s="395"/>
      <c r="K2" s="395"/>
      <c r="L2" s="395"/>
      <c r="M2" s="395"/>
      <c r="N2" s="395"/>
      <c r="O2" s="395"/>
      <c r="P2" s="395"/>
      <c r="Q2" s="395"/>
      <c r="R2" s="395"/>
      <c r="S2" s="395"/>
      <c r="T2" s="395"/>
      <c r="U2" s="395"/>
      <c r="V2" s="395"/>
      <c r="W2" s="395"/>
      <c r="X2" s="395"/>
      <c r="Y2" s="395"/>
    </row>
    <row r="3" spans="2:25" ht="33" customHeight="1">
      <c r="B3" s="414" t="s">
        <v>2801</v>
      </c>
      <c r="C3" s="414"/>
      <c r="D3" s="414"/>
      <c r="E3" s="414"/>
      <c r="F3" s="414"/>
      <c r="G3" s="414"/>
      <c r="H3" s="414"/>
      <c r="I3" s="414"/>
      <c r="J3" s="414"/>
      <c r="K3" s="414"/>
      <c r="L3" s="414"/>
      <c r="M3" s="414"/>
      <c r="N3" s="414"/>
      <c r="O3" s="414"/>
      <c r="P3" s="414"/>
      <c r="Q3" s="414"/>
      <c r="R3" s="414"/>
      <c r="S3" s="414"/>
      <c r="T3" s="414"/>
      <c r="U3" s="414"/>
      <c r="V3" s="414"/>
      <c r="W3" s="414"/>
      <c r="X3" s="414"/>
      <c r="Y3" s="414"/>
    </row>
    <row r="4" spans="2:25" s="299" customFormat="1" ht="30" customHeight="1">
      <c r="B4" s="312" t="s">
        <v>2732</v>
      </c>
      <c r="C4" s="229" t="s">
        <v>2733</v>
      </c>
      <c r="D4" s="312" t="s">
        <v>2734</v>
      </c>
      <c r="E4" s="313" t="s">
        <v>2791</v>
      </c>
      <c r="F4" s="313" t="s">
        <v>2792</v>
      </c>
      <c r="G4" s="313" t="s">
        <v>2790</v>
      </c>
      <c r="H4" s="312" t="s">
        <v>2732</v>
      </c>
      <c r="I4" s="229" t="s">
        <v>2733</v>
      </c>
      <c r="J4" s="312" t="s">
        <v>2734</v>
      </c>
      <c r="K4" s="313" t="s">
        <v>2791</v>
      </c>
      <c r="L4" s="313" t="s">
        <v>2792</v>
      </c>
      <c r="M4" s="355" t="s">
        <v>2790</v>
      </c>
      <c r="N4" s="312" t="s">
        <v>2732</v>
      </c>
      <c r="O4" s="229" t="s">
        <v>2733</v>
      </c>
      <c r="P4" s="312" t="s">
        <v>2734</v>
      </c>
      <c r="Q4" s="313" t="s">
        <v>2791</v>
      </c>
      <c r="R4" s="313" t="s">
        <v>2792</v>
      </c>
      <c r="S4" s="313" t="s">
        <v>2790</v>
      </c>
      <c r="T4" s="312" t="s">
        <v>2732</v>
      </c>
      <c r="U4" s="229" t="s">
        <v>2733</v>
      </c>
      <c r="V4" s="312" t="s">
        <v>2734</v>
      </c>
      <c r="W4" s="313" t="s">
        <v>2791</v>
      </c>
      <c r="X4" s="313" t="s">
        <v>2792</v>
      </c>
      <c r="Y4" s="313" t="s">
        <v>2790</v>
      </c>
    </row>
    <row r="5" spans="2:25" s="303" customFormat="1" ht="20.25" customHeight="1">
      <c r="B5" s="300">
        <v>1</v>
      </c>
      <c r="C5" s="301" t="s">
        <v>2735</v>
      </c>
      <c r="D5" s="304">
        <v>26</v>
      </c>
      <c r="E5" s="314">
        <f>'THUD 20.2'!AJ43</f>
        <v>13</v>
      </c>
      <c r="F5" s="318">
        <f>CKCT19.2!AK35</f>
        <v>4</v>
      </c>
      <c r="G5" s="322">
        <f>CKCT19.1!AL33</f>
        <v>2</v>
      </c>
      <c r="H5" s="311">
        <v>1</v>
      </c>
      <c r="I5" s="309" t="s">
        <v>2736</v>
      </c>
      <c r="J5" s="203">
        <v>35</v>
      </c>
      <c r="K5" s="314">
        <f>TBN19.1!AJ42</f>
        <v>23</v>
      </c>
      <c r="L5" s="318">
        <f>TBN19.1!AK42</f>
        <v>11</v>
      </c>
      <c r="M5" s="322">
        <f>TBN19.1!AL42</f>
        <v>6</v>
      </c>
      <c r="N5" s="311">
        <v>1</v>
      </c>
      <c r="O5" s="356" t="s">
        <v>2761</v>
      </c>
      <c r="P5" s="203">
        <v>24</v>
      </c>
      <c r="Q5" s="314">
        <f>KTDN19.1!AJ32</f>
        <v>17</v>
      </c>
      <c r="R5" s="318">
        <f>KTDN19.1!AK32</f>
        <v>10</v>
      </c>
      <c r="S5" s="322">
        <f>KTDN19.1!AL32</f>
        <v>2</v>
      </c>
      <c r="T5" s="311">
        <v>1</v>
      </c>
      <c r="U5" s="309" t="s">
        <v>2754</v>
      </c>
      <c r="V5" s="203">
        <v>27</v>
      </c>
      <c r="W5" s="314">
        <f>THUD19.1!AJ34</f>
        <v>15</v>
      </c>
      <c r="X5" s="318">
        <f>THUD19.1!AK34</f>
        <v>1</v>
      </c>
      <c r="Y5" s="322">
        <f>THUD19.1!AL34</f>
        <v>16</v>
      </c>
    </row>
    <row r="6" spans="2:25" s="303" customFormat="1" ht="20.25" customHeight="1">
      <c r="B6" s="300">
        <v>2</v>
      </c>
      <c r="C6" s="301" t="s">
        <v>2740</v>
      </c>
      <c r="D6" s="304">
        <v>28</v>
      </c>
      <c r="E6" s="314">
        <f>CKCT19.2!AJ35</f>
        <v>37</v>
      </c>
      <c r="F6" s="318">
        <f>CKCT19.2!AK35</f>
        <v>4</v>
      </c>
      <c r="G6" s="322">
        <f>CKCT19.2!AL35</f>
        <v>0</v>
      </c>
      <c r="H6" s="311">
        <v>2</v>
      </c>
      <c r="I6" s="309" t="s">
        <v>2741</v>
      </c>
      <c r="J6" s="203">
        <v>34</v>
      </c>
      <c r="K6" s="314">
        <f>TBN19.2!AJ41</f>
        <v>56</v>
      </c>
      <c r="L6" s="318">
        <f>TBN19.2!AK41</f>
        <v>23</v>
      </c>
      <c r="M6" s="322">
        <f>TBN19.2!AL41</f>
        <v>14</v>
      </c>
      <c r="N6" s="311">
        <v>2</v>
      </c>
      <c r="O6" s="356" t="s">
        <v>2765</v>
      </c>
      <c r="P6" s="203">
        <v>22</v>
      </c>
      <c r="Q6" s="314">
        <f>KTDN19.2!AJ29</f>
        <v>0</v>
      </c>
      <c r="R6" s="318">
        <f>KTDN19.2!AK29</f>
        <v>21</v>
      </c>
      <c r="S6" s="322">
        <f>KTDN19.1!AL32</f>
        <v>2</v>
      </c>
      <c r="T6" s="311">
        <v>2</v>
      </c>
      <c r="U6" s="309" t="s">
        <v>2758</v>
      </c>
      <c r="V6" s="311">
        <v>25</v>
      </c>
      <c r="W6" s="314">
        <f>THUD19.2!AJ32</f>
        <v>36</v>
      </c>
      <c r="X6" s="318">
        <f>THUD19.2!AK32</f>
        <v>3</v>
      </c>
      <c r="Y6" s="322">
        <f>THUD19.2!AL32</f>
        <v>1</v>
      </c>
    </row>
    <row r="7" spans="2:25" s="303" customFormat="1" ht="20.25" customHeight="1">
      <c r="B7" s="300">
        <v>3</v>
      </c>
      <c r="C7" s="301" t="s">
        <v>2744</v>
      </c>
      <c r="D7" s="304">
        <v>29</v>
      </c>
      <c r="E7" s="314">
        <f>'CKĐL 19.1'!AJ36</f>
        <v>41</v>
      </c>
      <c r="F7" s="318">
        <f>'CKĐL 19.1'!AK36</f>
        <v>2</v>
      </c>
      <c r="G7" s="322">
        <f>'CKĐL 19.1'!AL36</f>
        <v>5</v>
      </c>
      <c r="H7" s="311">
        <v>3</v>
      </c>
      <c r="I7" s="309" t="s">
        <v>2745</v>
      </c>
      <c r="J7" s="203">
        <v>28</v>
      </c>
      <c r="K7" s="314">
        <f>ĐCN19!AJ35</f>
        <v>14</v>
      </c>
      <c r="L7" s="318">
        <f>ĐCN19!AK35</f>
        <v>8</v>
      </c>
      <c r="M7" s="322">
        <f>ĐCN19!AL35</f>
        <v>5</v>
      </c>
      <c r="N7" s="311">
        <v>3</v>
      </c>
      <c r="O7" s="356" t="s">
        <v>2768</v>
      </c>
      <c r="P7" s="203">
        <v>25</v>
      </c>
      <c r="Q7" s="314">
        <f>LGT19.1!AJ32</f>
        <v>23</v>
      </c>
      <c r="R7" s="318">
        <f>LGT19.1!AK32</f>
        <v>4</v>
      </c>
      <c r="S7" s="322">
        <f>LGT19.1!AL32</f>
        <v>4</v>
      </c>
      <c r="T7" s="311">
        <v>3</v>
      </c>
      <c r="U7" s="309" t="s">
        <v>2762</v>
      </c>
      <c r="V7" s="203">
        <v>27</v>
      </c>
      <c r="W7" s="315">
        <f>THUD19.3!AJ34</f>
        <v>30</v>
      </c>
      <c r="X7" s="319">
        <f>THUD19.3!AK34</f>
        <v>1</v>
      </c>
      <c r="Y7" s="323">
        <f>THUD19.3!AL34</f>
        <v>23</v>
      </c>
    </row>
    <row r="8" spans="2:25" s="303" customFormat="1" ht="20.25" customHeight="1">
      <c r="B8" s="300">
        <v>4</v>
      </c>
      <c r="C8" s="301" t="s">
        <v>2748</v>
      </c>
      <c r="D8" s="304">
        <v>28</v>
      </c>
      <c r="E8" s="314">
        <f>'CKĐL 19.2'!AJ36</f>
        <v>0</v>
      </c>
      <c r="F8" s="318">
        <f>'CKĐL 19.2'!AK36</f>
        <v>5</v>
      </c>
      <c r="G8" s="322">
        <f>'CKĐL 19.2'!AL36</f>
        <v>2</v>
      </c>
      <c r="H8" s="311">
        <v>4</v>
      </c>
      <c r="I8" s="309" t="s">
        <v>2749</v>
      </c>
      <c r="J8" s="203">
        <v>21</v>
      </c>
      <c r="K8" s="314">
        <f>TKTT19!AJ28</f>
        <v>15</v>
      </c>
      <c r="L8" s="318">
        <f>TKTT19!AK28</f>
        <v>8</v>
      </c>
      <c r="M8" s="322">
        <f>TKTT19!AL28</f>
        <v>13</v>
      </c>
      <c r="N8" s="311">
        <v>4</v>
      </c>
      <c r="O8" s="356" t="s">
        <v>2772</v>
      </c>
      <c r="P8" s="203">
        <v>25</v>
      </c>
      <c r="Q8" s="314">
        <f>LGT19.2!AJ30</f>
        <v>0</v>
      </c>
      <c r="R8" s="318">
        <f>LGT19.2!AK30</f>
        <v>0</v>
      </c>
      <c r="S8" s="322">
        <f>LGT19.2!AL30</f>
        <v>0</v>
      </c>
      <c r="T8" s="311">
        <v>4</v>
      </c>
      <c r="U8" s="309" t="s">
        <v>2769</v>
      </c>
      <c r="V8" s="203">
        <v>17</v>
      </c>
      <c r="W8" s="314">
        <f>CĐT19!AJ24</f>
        <v>12</v>
      </c>
      <c r="X8" s="318">
        <f>CĐT19!AK24</f>
        <v>3</v>
      </c>
      <c r="Y8" s="322">
        <f>CĐT19!AL24</f>
        <v>0</v>
      </c>
    </row>
    <row r="9" spans="2:25" s="303" customFormat="1" ht="20.25" customHeight="1">
      <c r="B9" s="300">
        <v>5</v>
      </c>
      <c r="C9" s="301" t="s">
        <v>2753</v>
      </c>
      <c r="D9" s="304">
        <v>25</v>
      </c>
      <c r="E9" s="314">
        <f>'CKĐL 19.3'!AJ32</f>
        <v>18</v>
      </c>
      <c r="F9" s="318">
        <f>'CKĐL 19.3'!AK32</f>
        <v>12</v>
      </c>
      <c r="G9" s="322">
        <f>'CKĐL 19.3'!AL32</f>
        <v>9</v>
      </c>
      <c r="H9" s="311">
        <v>5</v>
      </c>
      <c r="I9" s="353" t="s">
        <v>2775</v>
      </c>
      <c r="J9" s="311">
        <v>26</v>
      </c>
      <c r="K9" s="317">
        <f>'ĐCN 20.1'!AJ33</f>
        <v>14</v>
      </c>
      <c r="L9" s="321">
        <f>'ĐCN 20.1'!AK33</f>
        <v>0</v>
      </c>
      <c r="M9" s="325">
        <f>'ĐCN 20.1'!AL33</f>
        <v>10</v>
      </c>
      <c r="N9" s="311">
        <v>5</v>
      </c>
      <c r="O9" s="356" t="s">
        <v>2776</v>
      </c>
      <c r="P9" s="203">
        <v>18</v>
      </c>
      <c r="Q9" s="314">
        <f>TCNH19!AJ26</f>
        <v>4</v>
      </c>
      <c r="R9" s="318">
        <f>TCNH19!AK26</f>
        <v>23</v>
      </c>
      <c r="S9" s="322">
        <f>TCNH19!AL26</f>
        <v>1</v>
      </c>
      <c r="T9" s="311">
        <v>5</v>
      </c>
      <c r="U9" s="309" t="s">
        <v>2773</v>
      </c>
      <c r="V9" s="203">
        <v>27</v>
      </c>
      <c r="W9" s="314">
        <f>TQW19.1!AJ34</f>
        <v>30</v>
      </c>
      <c r="X9" s="318">
        <f>TQW19.1!AK34</f>
        <v>1</v>
      </c>
      <c r="Y9" s="322">
        <f>TQW19.1!AL34</f>
        <v>4</v>
      </c>
    </row>
    <row r="10" spans="2:25" s="303" customFormat="1" ht="20.25" customHeight="1">
      <c r="B10" s="300">
        <v>6</v>
      </c>
      <c r="C10" s="301" t="s">
        <v>2757</v>
      </c>
      <c r="D10" s="304">
        <v>23</v>
      </c>
      <c r="E10" s="314">
        <f>'CKĐL 19.4'!AJ30</f>
        <v>13</v>
      </c>
      <c r="F10" s="318">
        <f>'CKĐL 19.4'!AK30</f>
        <v>1</v>
      </c>
      <c r="G10" s="322">
        <f>'CKĐL 19.4'!AL30</f>
        <v>5</v>
      </c>
      <c r="H10" s="311">
        <v>6</v>
      </c>
      <c r="I10" s="353" t="s">
        <v>2779</v>
      </c>
      <c r="J10" s="311">
        <v>24</v>
      </c>
      <c r="K10" s="317">
        <f>'ĐCN 20.2'!AJ31</f>
        <v>27</v>
      </c>
      <c r="L10" s="321">
        <f>'ĐCN 20.2'!AK31</f>
        <v>5</v>
      </c>
      <c r="M10" s="325">
        <f>'ĐCN 20.2'!AL31</f>
        <v>0</v>
      </c>
      <c r="N10" s="311">
        <v>6</v>
      </c>
      <c r="O10" s="356" t="s">
        <v>2780</v>
      </c>
      <c r="P10" s="203">
        <v>26</v>
      </c>
      <c r="Q10" s="314">
        <f>BHST19!AJ33</f>
        <v>11</v>
      </c>
      <c r="R10" s="318">
        <f>BHST19!AK33</f>
        <v>7</v>
      </c>
      <c r="S10" s="322">
        <f>BHST19!AL33</f>
        <v>6</v>
      </c>
      <c r="T10" s="311">
        <v>6</v>
      </c>
      <c r="U10" s="309" t="s">
        <v>2777</v>
      </c>
      <c r="V10" s="203">
        <v>22</v>
      </c>
      <c r="W10" s="314">
        <f>TQW19.2!AJ29</f>
        <v>26</v>
      </c>
      <c r="X10" s="318">
        <f>TQW19.2!AK29</f>
        <v>0</v>
      </c>
      <c r="Y10" s="322">
        <f>TQW19.2!AL29</f>
        <v>0</v>
      </c>
    </row>
    <row r="11" spans="2:25" s="303" customFormat="1" ht="20.25" customHeight="1">
      <c r="B11" s="300">
        <v>7</v>
      </c>
      <c r="C11" s="302" t="s">
        <v>2737</v>
      </c>
      <c r="D11" s="300">
        <v>21</v>
      </c>
      <c r="E11" s="315">
        <f>CKCT20.1!AJ28</f>
        <v>38</v>
      </c>
      <c r="F11" s="319">
        <f>CKCT20.1!AK28</f>
        <v>4</v>
      </c>
      <c r="G11" s="354">
        <f>CKCT20.1!AL28</f>
        <v>3</v>
      </c>
      <c r="H11" s="311">
        <v>7</v>
      </c>
      <c r="I11" s="353" t="s">
        <v>2783</v>
      </c>
      <c r="J11" s="311">
        <v>20</v>
      </c>
      <c r="K11" s="317">
        <f>TKTT20!AJ27</f>
        <v>10</v>
      </c>
      <c r="L11" s="321">
        <f>TKTT20!AK27</f>
        <v>5</v>
      </c>
      <c r="M11" s="325">
        <f>TKTT20!AL27</f>
        <v>0</v>
      </c>
      <c r="N11" s="311">
        <v>7</v>
      </c>
      <c r="O11" s="356" t="s">
        <v>2784</v>
      </c>
      <c r="P11" s="203">
        <v>19</v>
      </c>
      <c r="Q11" s="314">
        <f>XNK19.1!AJ26</f>
        <v>32</v>
      </c>
      <c r="R11" s="318">
        <f>XNK19.1!AK26</f>
        <v>24</v>
      </c>
      <c r="S11" s="322">
        <f>XNK19.1!AL26</f>
        <v>3</v>
      </c>
      <c r="T11" s="311">
        <v>7</v>
      </c>
      <c r="U11" s="310" t="s">
        <v>2781</v>
      </c>
      <c r="V11" s="203">
        <v>10</v>
      </c>
      <c r="W11" s="314">
        <f>'ĐTCN 19'!AJ17</f>
        <v>20</v>
      </c>
      <c r="X11" s="318">
        <f>'ĐTCN 19'!AK17</f>
        <v>5</v>
      </c>
      <c r="Y11" s="322">
        <f>'ĐTCN 19'!AL17</f>
        <v>1</v>
      </c>
    </row>
    <row r="12" spans="2:25" s="303" customFormat="1" ht="20.25" customHeight="1">
      <c r="B12" s="300">
        <v>8</v>
      </c>
      <c r="C12" s="302" t="s">
        <v>2742</v>
      </c>
      <c r="D12" s="300">
        <v>24</v>
      </c>
      <c r="E12" s="315">
        <f>CKCT20.2!AJ31</f>
        <v>2</v>
      </c>
      <c r="F12" s="319">
        <f>CKCT20.2!AK31</f>
        <v>3</v>
      </c>
      <c r="G12" s="354">
        <f>CKCT20.2!AL31</f>
        <v>1</v>
      </c>
      <c r="H12" s="311">
        <v>8</v>
      </c>
      <c r="I12" s="353" t="s">
        <v>2786</v>
      </c>
      <c r="J12" s="311">
        <v>33</v>
      </c>
      <c r="K12" s="317">
        <f>TBN20.1!AJ40</f>
        <v>29</v>
      </c>
      <c r="L12" s="321">
        <f>TBN20.1!AK40</f>
        <v>1</v>
      </c>
      <c r="M12" s="325">
        <f>TBN20.1!AL40</f>
        <v>1</v>
      </c>
      <c r="N12" s="311">
        <v>8</v>
      </c>
      <c r="O12" s="356" t="s">
        <v>2787</v>
      </c>
      <c r="P12" s="203">
        <v>19</v>
      </c>
      <c r="Q12" s="314">
        <f>XNK19.2!AJ26</f>
        <v>16</v>
      </c>
      <c r="R12" s="318">
        <f>XNK19.2!AK26</f>
        <v>24</v>
      </c>
      <c r="S12" s="322">
        <f>XNK19.2!AL26</f>
        <v>7</v>
      </c>
      <c r="T12" s="311">
        <v>8</v>
      </c>
      <c r="U12" s="309" t="s">
        <v>2785</v>
      </c>
      <c r="V12" s="203">
        <v>25</v>
      </c>
      <c r="W12" s="314">
        <f>PCMT19!AJ32</f>
        <v>13</v>
      </c>
      <c r="X12" s="318">
        <f>PCMT19!AK32</f>
        <v>11</v>
      </c>
      <c r="Y12" s="322">
        <f>PCMT19!AL32</f>
        <v>0</v>
      </c>
    </row>
    <row r="13" spans="2:25" s="303" customFormat="1" ht="20.25" customHeight="1">
      <c r="B13" s="300">
        <v>9</v>
      </c>
      <c r="C13" s="302" t="s">
        <v>2746</v>
      </c>
      <c r="D13" s="300">
        <v>35</v>
      </c>
      <c r="E13" s="315">
        <f>'CKĐL 20.1'!AJ42</f>
        <v>103</v>
      </c>
      <c r="F13" s="319">
        <f>'CKĐL 20.1'!AK42</f>
        <v>6</v>
      </c>
      <c r="G13" s="354">
        <f>'CKĐL 20.1'!AL42</f>
        <v>11</v>
      </c>
      <c r="H13" s="311">
        <v>9</v>
      </c>
      <c r="I13" s="353" t="s">
        <v>2789</v>
      </c>
      <c r="J13" s="311">
        <v>33</v>
      </c>
      <c r="K13" s="317">
        <f>TBN20.2!AJ40</f>
        <v>28</v>
      </c>
      <c r="L13" s="321">
        <f>TBN20.2!AK40</f>
        <v>13</v>
      </c>
      <c r="M13" s="325">
        <f>TBN20.2!AL40</f>
        <v>18</v>
      </c>
      <c r="N13" s="311">
        <v>9</v>
      </c>
      <c r="O13" s="353" t="s">
        <v>2763</v>
      </c>
      <c r="P13" s="311">
        <v>36</v>
      </c>
      <c r="Q13" s="315">
        <f>BHST20.1!AJ43</f>
        <v>65</v>
      </c>
      <c r="R13" s="319">
        <f>BHST20.1!AK43</f>
        <v>5</v>
      </c>
      <c r="S13" s="323">
        <f>BHST20.1!AL43</f>
        <v>8</v>
      </c>
      <c r="T13" s="311">
        <v>9</v>
      </c>
      <c r="U13" s="353" t="s">
        <v>2788</v>
      </c>
      <c r="V13" s="311">
        <v>36</v>
      </c>
      <c r="W13" s="315">
        <f>'THUD 20.2'!AJ43</f>
        <v>13</v>
      </c>
      <c r="X13" s="319">
        <f>'THUD 20.2'!AK43</f>
        <v>9</v>
      </c>
      <c r="Y13" s="323">
        <f>'THUD 20.2'!AL43</f>
        <v>3</v>
      </c>
    </row>
    <row r="14" spans="2:25" s="303" customFormat="1" ht="20.25" customHeight="1">
      <c r="B14" s="300">
        <v>10</v>
      </c>
      <c r="C14" s="302" t="s">
        <v>2750</v>
      </c>
      <c r="D14" s="300">
        <v>33</v>
      </c>
      <c r="E14" s="315">
        <f>CKĐL20.2!AJ40</f>
        <v>53</v>
      </c>
      <c r="F14" s="319">
        <f>CKĐL20.2!AK40</f>
        <v>15</v>
      </c>
      <c r="G14" s="354">
        <f>CKĐL20.2!AL40</f>
        <v>13</v>
      </c>
      <c r="H14" s="311">
        <v>10</v>
      </c>
      <c r="I14" s="353" t="s">
        <v>2739</v>
      </c>
      <c r="J14" s="311">
        <v>36</v>
      </c>
      <c r="K14" s="317">
        <f>TBN20.3!AJ44</f>
        <v>19</v>
      </c>
      <c r="L14" s="321">
        <f>TBN20.3!AK44</f>
        <v>0</v>
      </c>
      <c r="M14" s="325">
        <f>TBN20.3!AL44</f>
        <v>1</v>
      </c>
      <c r="N14" s="311">
        <v>10</v>
      </c>
      <c r="O14" s="353" t="s">
        <v>2766</v>
      </c>
      <c r="P14" s="311">
        <v>39</v>
      </c>
      <c r="Q14" s="315">
        <f>BHST20.2!AJ46</f>
        <v>24</v>
      </c>
      <c r="R14" s="319">
        <f>BHST20.2!AK46</f>
        <v>4</v>
      </c>
      <c r="S14" s="323">
        <f>BHST20.2!AL46</f>
        <v>2</v>
      </c>
      <c r="T14" s="311">
        <v>10</v>
      </c>
      <c r="U14" s="353" t="s">
        <v>2738</v>
      </c>
      <c r="V14" s="311">
        <v>37</v>
      </c>
      <c r="W14" s="315">
        <f>THUD20.3!AJ44</f>
        <v>16</v>
      </c>
      <c r="X14" s="319">
        <f>THUD20.3!AK44</f>
        <v>9</v>
      </c>
      <c r="Y14" s="323">
        <f>THUD20.3!AL44</f>
        <v>16</v>
      </c>
    </row>
    <row r="15" spans="2:25" s="303" customFormat="1" ht="20.25" customHeight="1">
      <c r="B15" s="300">
        <v>11</v>
      </c>
      <c r="C15" s="302" t="s">
        <v>2755</v>
      </c>
      <c r="D15" s="300">
        <v>28</v>
      </c>
      <c r="E15" s="315">
        <f>'CKĐL 20.3'!AJ35</f>
        <v>10</v>
      </c>
      <c r="F15" s="319">
        <f>'CKĐL 20.3'!AK35</f>
        <v>34</v>
      </c>
      <c r="G15" s="354">
        <f>'CKĐL 20.3'!AL35</f>
        <v>5</v>
      </c>
      <c r="H15" s="311">
        <v>11</v>
      </c>
      <c r="I15" s="353" t="s">
        <v>2743</v>
      </c>
      <c r="J15" s="311">
        <v>25</v>
      </c>
      <c r="K15" s="317">
        <f>CSSD20.1!AJ32</f>
        <v>9</v>
      </c>
      <c r="L15" s="321">
        <f>CSSD20.1!AK32</f>
        <v>6</v>
      </c>
      <c r="M15" s="325">
        <f>CSSD20.1!AL32</f>
        <v>8</v>
      </c>
      <c r="N15" s="311">
        <v>11</v>
      </c>
      <c r="O15" s="353" t="s">
        <v>2770</v>
      </c>
      <c r="P15" s="311">
        <v>24</v>
      </c>
      <c r="Q15" s="315">
        <f>KTDN20.1!AJ31</f>
        <v>34</v>
      </c>
      <c r="R15" s="319">
        <f>KTDN20.1!AK31</f>
        <v>0</v>
      </c>
      <c r="S15" s="323">
        <f>KTDN20.1!AL31</f>
        <v>7</v>
      </c>
      <c r="T15" s="311">
        <v>11</v>
      </c>
      <c r="U15" s="353" t="s">
        <v>2751</v>
      </c>
      <c r="V15" s="311">
        <v>23</v>
      </c>
      <c r="W15" s="315">
        <f>PCMT20!AJ30</f>
        <v>41</v>
      </c>
      <c r="X15" s="319">
        <f>PCMT20!AK30</f>
        <v>1</v>
      </c>
      <c r="Y15" s="323">
        <f>PCMT20!AL30</f>
        <v>8</v>
      </c>
    </row>
    <row r="16" spans="2:25" s="303" customFormat="1" ht="20.25" customHeight="1">
      <c r="B16" s="300">
        <v>12</v>
      </c>
      <c r="C16" s="302" t="s">
        <v>2759</v>
      </c>
      <c r="D16" s="300">
        <v>34</v>
      </c>
      <c r="E16" s="315">
        <f>'CKĐL 20.4'!AJ41</f>
        <v>27</v>
      </c>
      <c r="F16" s="319">
        <f>'CKĐL 20.4'!AK41</f>
        <v>8</v>
      </c>
      <c r="G16" s="354">
        <f>'CKĐL 20.4'!AL41</f>
        <v>14</v>
      </c>
      <c r="H16" s="311">
        <v>12</v>
      </c>
      <c r="I16" s="353" t="s">
        <v>2747</v>
      </c>
      <c r="J16" s="311">
        <v>29</v>
      </c>
      <c r="K16" s="317">
        <f>CSSD20.2!AJ36</f>
        <v>8</v>
      </c>
      <c r="L16" s="321">
        <f>CSSD20.2!AK36</f>
        <v>5</v>
      </c>
      <c r="M16" s="325">
        <f>CSSD20.2!AL36</f>
        <v>0</v>
      </c>
      <c r="N16" s="311">
        <v>12</v>
      </c>
      <c r="O16" s="353" t="s">
        <v>2774</v>
      </c>
      <c r="P16" s="311">
        <v>24</v>
      </c>
      <c r="Q16" s="315">
        <f>KTDN20.2!AJ31</f>
        <v>6</v>
      </c>
      <c r="R16" s="319">
        <f>KTDN20.2!AK31</f>
        <v>16</v>
      </c>
      <c r="S16" s="323">
        <f>KTDN20.2!AL31</f>
        <v>0</v>
      </c>
      <c r="T16" s="311">
        <v>12</v>
      </c>
      <c r="U16" s="353" t="s">
        <v>2756</v>
      </c>
      <c r="V16" s="311">
        <v>32</v>
      </c>
      <c r="W16" s="315">
        <f>'TQW20'!AJ39</f>
        <v>39</v>
      </c>
      <c r="X16" s="319">
        <f>'TQW20'!AK39</f>
        <v>6</v>
      </c>
      <c r="Y16" s="323">
        <f>'TQW20'!AL39</f>
        <v>7</v>
      </c>
    </row>
    <row r="17" spans="1:25" s="303" customFormat="1" ht="21" customHeight="1">
      <c r="B17" s="383" t="s">
        <v>2793</v>
      </c>
      <c r="C17" s="383"/>
      <c r="D17" s="383"/>
      <c r="E17" s="383"/>
      <c r="F17" s="383"/>
      <c r="G17" s="383"/>
      <c r="H17" s="311">
        <v>13</v>
      </c>
      <c r="I17" s="353" t="s">
        <v>2752</v>
      </c>
      <c r="J17" s="311">
        <v>26</v>
      </c>
      <c r="K17" s="317">
        <f>CSSD20.3!AJ37</f>
        <v>2</v>
      </c>
      <c r="L17" s="321">
        <f>CSSD20.3!AK37</f>
        <v>1</v>
      </c>
      <c r="M17" s="325">
        <f>CSSD20.3!AL37</f>
        <v>0</v>
      </c>
      <c r="N17" s="311">
        <v>13</v>
      </c>
      <c r="O17" s="353" t="s">
        <v>2778</v>
      </c>
      <c r="P17" s="311">
        <v>26</v>
      </c>
      <c r="Q17" s="315">
        <f>TCNH20!AJ33</f>
        <v>0</v>
      </c>
      <c r="R17" s="319">
        <f>TCNH20!AK33</f>
        <v>0</v>
      </c>
      <c r="S17" s="323">
        <f>TCNH20!AL33</f>
        <v>0</v>
      </c>
      <c r="T17" s="311">
        <v>13</v>
      </c>
      <c r="U17" s="353" t="s">
        <v>2760</v>
      </c>
      <c r="V17" s="311">
        <v>19</v>
      </c>
      <c r="W17" s="315">
        <f>CĐT20!AJ26</f>
        <v>2</v>
      </c>
      <c r="X17" s="319">
        <f>CĐT20!AK26</f>
        <v>5</v>
      </c>
      <c r="Y17" s="323">
        <f>CĐT20!AL26</f>
        <v>3</v>
      </c>
    </row>
    <row r="18" spans="1:25" s="303" customFormat="1" ht="21" customHeight="1">
      <c r="B18" s="412" t="s">
        <v>2813</v>
      </c>
      <c r="C18" s="413"/>
      <c r="D18" s="413"/>
      <c r="E18" s="413"/>
      <c r="F18" s="410">
        <f>SUM(E5:E16)+SUM(E11:E16)</f>
        <v>588</v>
      </c>
      <c r="G18" s="411"/>
      <c r="H18" s="405" t="s">
        <v>2796</v>
      </c>
      <c r="I18" s="405"/>
      <c r="J18" s="405"/>
      <c r="K18" s="405"/>
      <c r="L18" s="405"/>
      <c r="M18" s="405"/>
      <c r="N18" s="311">
        <v>14</v>
      </c>
      <c r="O18" s="353" t="s">
        <v>2782</v>
      </c>
      <c r="P18" s="311">
        <v>39</v>
      </c>
      <c r="Q18" s="315">
        <f>'LGT20'!AJ46</f>
        <v>4</v>
      </c>
      <c r="R18" s="319">
        <f>'LGT20'!AK46</f>
        <v>19</v>
      </c>
      <c r="S18" s="323">
        <f>'LGT20'!AL46</f>
        <v>42</v>
      </c>
      <c r="T18" s="311">
        <v>14</v>
      </c>
      <c r="U18" s="353" t="s">
        <v>2764</v>
      </c>
      <c r="V18" s="311">
        <v>33</v>
      </c>
      <c r="W18" s="315">
        <f>'TKĐH 20.1'!AJ40</f>
        <v>45</v>
      </c>
      <c r="X18" s="319">
        <f>'TKĐH 20.1'!AK40</f>
        <v>22</v>
      </c>
      <c r="Y18" s="323">
        <f>'TKĐH 20.1'!AL40</f>
        <v>8</v>
      </c>
    </row>
    <row r="19" spans="1:25" s="303" customFormat="1" ht="21" customHeight="1">
      <c r="B19" s="402" t="str">
        <f>"Tổng HS vắng có phép "&amp;SUM(F5:F16)+SUM(F11:F16)</f>
        <v>Tổng HS vắng có phép 168</v>
      </c>
      <c r="C19" s="403"/>
      <c r="D19" s="403"/>
      <c r="E19" s="403"/>
      <c r="F19" s="403"/>
      <c r="G19" s="404"/>
      <c r="H19" s="406" t="s">
        <v>2813</v>
      </c>
      <c r="I19" s="407"/>
      <c r="J19" s="407"/>
      <c r="K19" s="407"/>
      <c r="L19" s="410">
        <f>SUM(K5:K17)</f>
        <v>254</v>
      </c>
      <c r="M19" s="411"/>
      <c r="N19" s="383" t="s">
        <v>2794</v>
      </c>
      <c r="O19" s="383"/>
      <c r="P19" s="383"/>
      <c r="Q19" s="383"/>
      <c r="R19" s="383"/>
      <c r="S19" s="383"/>
      <c r="T19" s="311">
        <v>15</v>
      </c>
      <c r="U19" s="353" t="s">
        <v>2767</v>
      </c>
      <c r="V19" s="311">
        <v>27</v>
      </c>
      <c r="W19" s="315">
        <f>'TKĐH 20.2'!AJ34</f>
        <v>29</v>
      </c>
      <c r="X19" s="319">
        <f>'TKĐH 20.2'!AK34</f>
        <v>0</v>
      </c>
      <c r="Y19" s="323">
        <f>'TKĐH 20.2'!AL34</f>
        <v>2</v>
      </c>
    </row>
    <row r="20" spans="1:25" s="303" customFormat="1" ht="21" customHeight="1">
      <c r="B20" s="390" t="str">
        <f>"Tổng HS đi học trễ "&amp;SUM(G5:G10)+SUM(G5:G16)</f>
        <v>Tổng HS đi học trễ 93</v>
      </c>
      <c r="C20" s="391"/>
      <c r="D20" s="391"/>
      <c r="E20" s="391"/>
      <c r="F20" s="391"/>
      <c r="G20" s="392"/>
      <c r="H20" s="402" t="str">
        <f>"Tổng HS vắng có phép " &amp;SUM(L5:L17)</f>
        <v>Tổng HS vắng có phép 86</v>
      </c>
      <c r="I20" s="403"/>
      <c r="J20" s="403"/>
      <c r="K20" s="403"/>
      <c r="L20" s="403"/>
      <c r="M20" s="403"/>
      <c r="N20" s="406" t="s">
        <v>2808</v>
      </c>
      <c r="O20" s="407"/>
      <c r="P20" s="407"/>
      <c r="Q20" s="407"/>
      <c r="R20" s="410">
        <f>SUM(Q5:Q18)</f>
        <v>236</v>
      </c>
      <c r="S20" s="411"/>
      <c r="T20" s="311">
        <v>16</v>
      </c>
      <c r="U20" s="353" t="s">
        <v>2771</v>
      </c>
      <c r="V20" s="311">
        <v>30</v>
      </c>
      <c r="W20" s="317">
        <f>TKĐH20.3!AJ37</f>
        <v>33</v>
      </c>
      <c r="X20" s="321">
        <f>TKĐH20.3!AK37</f>
        <v>5</v>
      </c>
      <c r="Y20" s="325">
        <f>TKĐH20.3!AL37</f>
        <v>26</v>
      </c>
    </row>
    <row r="21" spans="1:25" s="305" customFormat="1" ht="19.5">
      <c r="H21" s="408" t="str">
        <f>"Tổng HS đi học trễ " &amp;SUM(M5:M17)</f>
        <v>Tổng HS đi học trễ 76</v>
      </c>
      <c r="I21" s="409"/>
      <c r="J21" s="409"/>
      <c r="K21" s="409"/>
      <c r="L21" s="409"/>
      <c r="M21" s="409"/>
      <c r="N21" s="388" t="str">
        <f>"Tổng HS vắng có phép "&amp;SUM(R5:R18)</f>
        <v>Tổng HS vắng có phép 157</v>
      </c>
      <c r="O21" s="388"/>
      <c r="P21" s="388"/>
      <c r="Q21" s="388"/>
      <c r="R21" s="388"/>
      <c r="S21" s="388"/>
      <c r="T21" s="405" t="s">
        <v>2795</v>
      </c>
      <c r="U21" s="405"/>
      <c r="V21" s="405"/>
      <c r="W21" s="405"/>
      <c r="X21" s="405"/>
      <c r="Y21" s="405"/>
    </row>
    <row r="22" spans="1:25" s="328" customFormat="1" ht="24.75" customHeight="1">
      <c r="A22" s="418" t="s">
        <v>2811</v>
      </c>
      <c r="B22" s="418"/>
      <c r="C22" s="418"/>
      <c r="D22" s="418"/>
      <c r="E22" s="418"/>
      <c r="F22" s="418"/>
      <c r="G22" s="418"/>
      <c r="H22" s="418"/>
      <c r="I22" s="418"/>
      <c r="J22" s="418"/>
      <c r="K22" s="418"/>
      <c r="L22" s="419">
        <f>SUM(E5:E16)+SUM(K5:K17)+SUM(Q5:Q18)+SUM(W5:W20)</f>
        <v>1245</v>
      </c>
      <c r="M22" s="419"/>
      <c r="N22" s="389" t="str">
        <f>"Tổng HS đi học trễ "&amp;SUM(S5:S18)</f>
        <v>Tổng HS đi học trễ 84</v>
      </c>
      <c r="O22" s="389"/>
      <c r="P22" s="389"/>
      <c r="Q22" s="389"/>
      <c r="R22" s="389"/>
      <c r="S22" s="389"/>
      <c r="T22" s="406" t="s">
        <v>2808</v>
      </c>
      <c r="U22" s="407"/>
      <c r="V22" s="407"/>
      <c r="W22" s="407"/>
      <c r="X22" s="410">
        <f>SUM(W5:W20)</f>
        <v>400</v>
      </c>
      <c r="Y22" s="411"/>
    </row>
    <row r="23" spans="1:25" ht="24.75" customHeight="1">
      <c r="C23" s="421" t="s">
        <v>2810</v>
      </c>
      <c r="D23" s="422"/>
      <c r="E23" s="422"/>
      <c r="F23" s="422"/>
      <c r="G23" s="422"/>
      <c r="H23" s="422"/>
      <c r="I23" s="422"/>
      <c r="J23" s="422"/>
      <c r="K23" s="422"/>
      <c r="L23" s="422"/>
      <c r="M23" s="422"/>
      <c r="N23" s="422"/>
      <c r="O23" s="420">
        <f>SUM(F5:F16)+SUM(L5:L17)+SUM(R5:R18)+SUM(X5:X20)</f>
        <v>423</v>
      </c>
      <c r="P23" s="420"/>
      <c r="Q23" s="423"/>
      <c r="R23" s="423"/>
      <c r="S23" s="424"/>
      <c r="T23" s="402" t="str">
        <f>"Tổng HS vắng có phép "&amp; SUM(X5:X20)</f>
        <v>Tổng HS vắng có phép 82</v>
      </c>
      <c r="U23" s="403"/>
      <c r="V23" s="403"/>
      <c r="W23" s="403"/>
      <c r="X23" s="403"/>
      <c r="Y23" s="404"/>
    </row>
    <row r="24" spans="1:25" ht="24.75" customHeight="1">
      <c r="A24" s="359"/>
      <c r="B24" s="359"/>
      <c r="C24" s="358"/>
      <c r="E24" s="417" t="s">
        <v>2812</v>
      </c>
      <c r="F24" s="417"/>
      <c r="G24" s="417"/>
      <c r="H24" s="417"/>
      <c r="I24" s="417"/>
      <c r="J24" s="417"/>
      <c r="K24" s="417"/>
      <c r="L24" s="417"/>
      <c r="M24" s="417"/>
      <c r="N24" s="417"/>
      <c r="O24" s="417"/>
      <c r="P24" s="415">
        <f>SUM(G5:G16)+SUM(M5:M17)+SUM(S5:S18)+SUM(Y5:Y20)</f>
        <v>348</v>
      </c>
      <c r="Q24" s="415"/>
      <c r="R24" s="415"/>
      <c r="S24" s="416"/>
      <c r="T24" s="390" t="str">
        <f>"Tổng HS đi học trễ "&amp; SUM(Y5:Y20)</f>
        <v>Tổng HS đi học trễ 118</v>
      </c>
      <c r="U24" s="391"/>
      <c r="V24" s="391"/>
      <c r="W24" s="391"/>
      <c r="X24" s="391"/>
      <c r="Y24" s="392"/>
    </row>
    <row r="26" spans="1:25">
      <c r="C26" s="297"/>
      <c r="D26" s="297"/>
      <c r="E26" s="297"/>
      <c r="F26" s="297"/>
      <c r="G26" s="297"/>
    </row>
  </sheetData>
  <mergeCells count="31">
    <mergeCell ref="P24:S24"/>
    <mergeCell ref="E24:O24"/>
    <mergeCell ref="T23:Y23"/>
    <mergeCell ref="T24:Y24"/>
    <mergeCell ref="A22:K22"/>
    <mergeCell ref="L22:M22"/>
    <mergeCell ref="O23:P23"/>
    <mergeCell ref="T22:W22"/>
    <mergeCell ref="X22:Y22"/>
    <mergeCell ref="C23:N23"/>
    <mergeCell ref="Q23:S23"/>
    <mergeCell ref="B1:J1"/>
    <mergeCell ref="N1:Y1"/>
    <mergeCell ref="B2:Y2"/>
    <mergeCell ref="B3:Y3"/>
    <mergeCell ref="B17:G17"/>
    <mergeCell ref="T21:Y21"/>
    <mergeCell ref="N22:S22"/>
    <mergeCell ref="H18:M18"/>
    <mergeCell ref="B19:G19"/>
    <mergeCell ref="N19:S19"/>
    <mergeCell ref="B20:G20"/>
    <mergeCell ref="H20:M20"/>
    <mergeCell ref="N20:Q20"/>
    <mergeCell ref="H21:M21"/>
    <mergeCell ref="N21:S21"/>
    <mergeCell ref="R20:S20"/>
    <mergeCell ref="B18:E18"/>
    <mergeCell ref="F18:G18"/>
    <mergeCell ref="L19:M19"/>
    <mergeCell ref="H19:K19"/>
  </mergeCells>
  <pageMargins left="0.7" right="0.7" top="0.75" bottom="0.75" header="0.3" footer="0.3"/>
  <pageSetup paperSize="9" scale="75"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AO38"/>
  <sheetViews>
    <sheetView topLeftCell="A4" zoomScale="90" zoomScaleNormal="90" workbookViewId="0">
      <selection activeCell="AA13" sqref="AA13"/>
    </sheetView>
  </sheetViews>
  <sheetFormatPr defaultColWidth="9.33203125" defaultRowHeight="18"/>
  <cols>
    <col min="1" max="1" width="8.6640625" style="24" customWidth="1"/>
    <col min="2" max="2" width="16.33203125" style="24" customWidth="1"/>
    <col min="3" max="3" width="23.1640625" style="24" customWidth="1"/>
    <col min="4" max="4" width="10.33203125" style="24" customWidth="1"/>
    <col min="5" max="35" width="4" style="24" customWidth="1"/>
    <col min="36" max="36" width="4.5" style="24" bestFit="1" customWidth="1"/>
    <col min="37" max="37" width="4" style="24" bestFit="1" customWidth="1"/>
    <col min="38" max="38" width="3.83203125" style="24" bestFit="1" customWidth="1"/>
    <col min="39" max="16384" width="9.33203125" style="24"/>
  </cols>
  <sheetData>
    <row r="1" spans="1:3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ht="30" customHeight="1">
      <c r="A3" s="443" t="s">
        <v>994</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31.5">
      <c r="A7" s="5">
        <v>1</v>
      </c>
      <c r="B7" s="149" t="s">
        <v>995</v>
      </c>
      <c r="C7" s="3" t="s">
        <v>996</v>
      </c>
      <c r="D7" s="4" t="s">
        <v>997</v>
      </c>
      <c r="E7" s="150"/>
      <c r="F7" s="96"/>
      <c r="G7" s="96"/>
      <c r="H7" s="95"/>
      <c r="I7" s="96"/>
      <c r="J7" s="95"/>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ht="31.5">
      <c r="A8" s="5">
        <v>2</v>
      </c>
      <c r="B8" s="149" t="s">
        <v>998</v>
      </c>
      <c r="C8" s="3" t="s">
        <v>999</v>
      </c>
      <c r="D8" s="4" t="s">
        <v>40</v>
      </c>
      <c r="E8" s="150"/>
      <c r="F8" s="96"/>
      <c r="G8" s="96"/>
      <c r="H8" s="95"/>
      <c r="I8" s="96"/>
      <c r="J8" s="95"/>
      <c r="K8" s="96"/>
      <c r="L8" s="96" t="s">
        <v>7</v>
      </c>
      <c r="M8" s="96"/>
      <c r="N8" s="96"/>
      <c r="O8" s="96"/>
      <c r="P8" s="96"/>
      <c r="Q8" s="96"/>
      <c r="R8" s="96"/>
      <c r="S8" s="96"/>
      <c r="T8" s="96"/>
      <c r="U8" s="96"/>
      <c r="V8" s="96"/>
      <c r="W8" s="96"/>
      <c r="X8" s="96"/>
      <c r="Y8" s="96"/>
      <c r="Z8" s="96"/>
      <c r="AA8" s="96"/>
      <c r="AB8" s="96"/>
      <c r="AC8" s="96"/>
      <c r="AD8" s="96"/>
      <c r="AE8" s="96"/>
      <c r="AF8" s="96"/>
      <c r="AG8" s="96"/>
      <c r="AH8" s="96"/>
      <c r="AI8" s="96"/>
      <c r="AJ8" s="19">
        <f t="shared" ref="AJ8:AJ30" si="2">COUNTIF(E8:AI8,"K")+2*COUNTIF(E8:AI8,"2K")+COUNTIF(E8:AI8,"TK")+COUNTIF(E8:AI8,"KT")+COUNTIF(E8:AI8,"PK")+COUNTIF(E8:AI8,"KP")+2*COUNTIF(E8:AI8,"K2")</f>
        <v>0</v>
      </c>
      <c r="AK8" s="336">
        <f t="shared" ref="AK8:AK30" si="3">COUNTIF(F8:AJ8,"P")+2*COUNTIF(F8:AJ8,"2P")+COUNTIF(F8:AJ8,"TP")+COUNTIF(F8:AJ8,"PT")+COUNTIF(F8:AJ8,"PK")+COUNTIF(F8:AJ8,"KP")+2*COUNTIF(F8:AJ8,"P2")</f>
        <v>1</v>
      </c>
      <c r="AL8" s="336">
        <f t="shared" ref="AL8:AL30" si="4">COUNTIF(E8:AI8,"T")+2*COUNTIF(E8:AI8,"2T")+2*COUNTIF(E8:AI8,"T2")+COUNTIF(E8:AI8,"PT")+COUNTIF(E8:AI8,"TP")</f>
        <v>0</v>
      </c>
    </row>
    <row r="9" spans="1:38" s="25" customFormat="1" ht="31.5">
      <c r="A9" s="5">
        <v>3</v>
      </c>
      <c r="B9" s="149" t="s">
        <v>1000</v>
      </c>
      <c r="C9" s="3" t="s">
        <v>1001</v>
      </c>
      <c r="D9" s="4" t="s">
        <v>117</v>
      </c>
      <c r="E9" s="150"/>
      <c r="F9" s="96"/>
      <c r="G9" s="96"/>
      <c r="H9" s="95"/>
      <c r="I9" s="96"/>
      <c r="J9" s="95"/>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row>
    <row r="10" spans="1:38" s="25" customFormat="1">
      <c r="A10" s="5">
        <v>4</v>
      </c>
      <c r="B10" s="149">
        <v>2010060043</v>
      </c>
      <c r="C10" s="3" t="s">
        <v>1002</v>
      </c>
      <c r="D10" s="4" t="s">
        <v>1003</v>
      </c>
      <c r="E10" s="150"/>
      <c r="F10" s="96"/>
      <c r="G10" s="96"/>
      <c r="H10" s="95"/>
      <c r="I10" s="96"/>
      <c r="J10" s="95"/>
      <c r="K10" s="96"/>
      <c r="L10" s="96"/>
      <c r="M10" s="96"/>
      <c r="N10" s="96"/>
      <c r="O10" s="96"/>
      <c r="P10" s="96"/>
      <c r="Q10" s="96"/>
      <c r="R10" s="96"/>
      <c r="S10" s="96"/>
      <c r="T10" s="96"/>
      <c r="U10" s="96"/>
      <c r="V10" s="96"/>
      <c r="W10" s="96" t="s">
        <v>7</v>
      </c>
      <c r="X10" s="96"/>
      <c r="Y10" s="96"/>
      <c r="Z10" s="96"/>
      <c r="AA10" s="96"/>
      <c r="AB10" s="96"/>
      <c r="AC10" s="96"/>
      <c r="AD10" s="96"/>
      <c r="AE10" s="96"/>
      <c r="AF10" s="96"/>
      <c r="AG10" s="96"/>
      <c r="AH10" s="96"/>
      <c r="AI10" s="96"/>
      <c r="AJ10" s="19">
        <f t="shared" si="2"/>
        <v>0</v>
      </c>
      <c r="AK10" s="336">
        <f t="shared" si="3"/>
        <v>1</v>
      </c>
      <c r="AL10" s="336">
        <f t="shared" si="4"/>
        <v>0</v>
      </c>
    </row>
    <row r="11" spans="1:38" s="25" customFormat="1">
      <c r="A11" s="5">
        <v>5</v>
      </c>
      <c r="B11" s="149">
        <v>2010060053</v>
      </c>
      <c r="C11" s="3" t="s">
        <v>1004</v>
      </c>
      <c r="D11" s="4" t="s">
        <v>925</v>
      </c>
      <c r="E11" s="150"/>
      <c r="F11" s="96"/>
      <c r="G11" s="96"/>
      <c r="H11" s="95"/>
      <c r="I11" s="96" t="s">
        <v>7</v>
      </c>
      <c r="J11" s="95" t="s">
        <v>7</v>
      </c>
      <c r="K11" s="96"/>
      <c r="L11" s="96"/>
      <c r="M11" s="96"/>
      <c r="N11" s="96"/>
      <c r="O11" s="96"/>
      <c r="P11" s="96"/>
      <c r="Q11" s="96" t="s">
        <v>7</v>
      </c>
      <c r="R11" s="96"/>
      <c r="S11" s="96" t="s">
        <v>7</v>
      </c>
      <c r="T11" s="96"/>
      <c r="U11" s="96"/>
      <c r="V11" s="96"/>
      <c r="W11" s="96"/>
      <c r="X11" s="96"/>
      <c r="Y11" s="96"/>
      <c r="Z11" s="96"/>
      <c r="AA11" s="96"/>
      <c r="AB11" s="96"/>
      <c r="AC11" s="96"/>
      <c r="AD11" s="96"/>
      <c r="AE11" s="96"/>
      <c r="AF11" s="96"/>
      <c r="AG11" s="96"/>
      <c r="AH11" s="96"/>
      <c r="AI11" s="96"/>
      <c r="AJ11" s="19">
        <f t="shared" si="2"/>
        <v>0</v>
      </c>
      <c r="AK11" s="336">
        <f t="shared" si="3"/>
        <v>4</v>
      </c>
      <c r="AL11" s="336">
        <f t="shared" si="4"/>
        <v>0</v>
      </c>
    </row>
    <row r="12" spans="1:38" s="25" customFormat="1">
      <c r="A12" s="5">
        <v>6</v>
      </c>
      <c r="B12" s="149">
        <v>2010060044</v>
      </c>
      <c r="C12" s="3" t="s">
        <v>1005</v>
      </c>
      <c r="D12" s="4" t="s">
        <v>92</v>
      </c>
      <c r="E12" s="96"/>
      <c r="F12" s="96"/>
      <c r="G12" s="96"/>
      <c r="H12" s="96"/>
      <c r="I12" s="96"/>
      <c r="J12" s="96"/>
      <c r="K12" s="96"/>
      <c r="L12" s="96" t="s">
        <v>6</v>
      </c>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1</v>
      </c>
      <c r="AK12" s="336">
        <f t="shared" si="3"/>
        <v>0</v>
      </c>
      <c r="AL12" s="336">
        <f t="shared" si="4"/>
        <v>0</v>
      </c>
    </row>
    <row r="13" spans="1:38" s="25" customFormat="1" ht="31.5">
      <c r="A13" s="5">
        <v>7</v>
      </c>
      <c r="B13" s="149" t="s">
        <v>1006</v>
      </c>
      <c r="C13" s="3" t="s">
        <v>1007</v>
      </c>
      <c r="D13" s="4" t="s">
        <v>1008</v>
      </c>
      <c r="E13" s="96"/>
      <c r="F13" s="96"/>
      <c r="G13" s="96"/>
      <c r="H13" s="96"/>
      <c r="I13" s="96"/>
      <c r="J13" s="96" t="s">
        <v>7</v>
      </c>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1</v>
      </c>
      <c r="AL13" s="336">
        <f t="shared" si="4"/>
        <v>0</v>
      </c>
    </row>
    <row r="14" spans="1:38" s="25" customFormat="1" ht="31.5">
      <c r="A14" s="5">
        <v>8</v>
      </c>
      <c r="B14" s="149" t="s">
        <v>1009</v>
      </c>
      <c r="C14" s="3" t="s">
        <v>1010</v>
      </c>
      <c r="D14" s="4" t="s">
        <v>122</v>
      </c>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row>
    <row r="15" spans="1:38" s="25" customFormat="1">
      <c r="A15" s="5">
        <v>9</v>
      </c>
      <c r="B15" s="149">
        <v>2010060052</v>
      </c>
      <c r="C15" s="3" t="s">
        <v>461</v>
      </c>
      <c r="D15" s="4" t="s">
        <v>85</v>
      </c>
      <c r="E15" s="96"/>
      <c r="F15" s="96"/>
      <c r="G15" s="96"/>
      <c r="H15" s="96"/>
      <c r="I15" s="96" t="s">
        <v>7</v>
      </c>
      <c r="J15" s="96" t="s">
        <v>7</v>
      </c>
      <c r="K15" s="96"/>
      <c r="L15" s="96" t="s">
        <v>6</v>
      </c>
      <c r="M15" s="96"/>
      <c r="N15" s="96"/>
      <c r="O15" s="96"/>
      <c r="P15" s="96"/>
      <c r="Q15" s="96" t="s">
        <v>7</v>
      </c>
      <c r="R15" s="96"/>
      <c r="S15" s="96"/>
      <c r="T15" s="96"/>
      <c r="U15" s="96"/>
      <c r="V15" s="96"/>
      <c r="W15" s="96"/>
      <c r="X15" s="96"/>
      <c r="Y15" s="96"/>
      <c r="Z15" s="96"/>
      <c r="AA15" s="96"/>
      <c r="AB15" s="96"/>
      <c r="AC15" s="96"/>
      <c r="AD15" s="96"/>
      <c r="AE15" s="96"/>
      <c r="AF15" s="96"/>
      <c r="AG15" s="96"/>
      <c r="AH15" s="96"/>
      <c r="AI15" s="96"/>
      <c r="AJ15" s="19">
        <f t="shared" si="2"/>
        <v>1</v>
      </c>
      <c r="AK15" s="336">
        <f t="shared" si="3"/>
        <v>3</v>
      </c>
      <c r="AL15" s="336">
        <f t="shared" si="4"/>
        <v>0</v>
      </c>
    </row>
    <row r="16" spans="1:38" s="25" customFormat="1" ht="31.5">
      <c r="A16" s="5">
        <v>10</v>
      </c>
      <c r="B16" s="149" t="s">
        <v>1011</v>
      </c>
      <c r="C16" s="3" t="s">
        <v>1012</v>
      </c>
      <c r="D16" s="4" t="s">
        <v>1013</v>
      </c>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row>
    <row r="17" spans="1:41" s="25" customFormat="1" ht="31.5">
      <c r="A17" s="5">
        <v>11</v>
      </c>
      <c r="B17" s="149" t="s">
        <v>1014</v>
      </c>
      <c r="C17" s="3" t="s">
        <v>1015</v>
      </c>
      <c r="D17" s="4" t="s">
        <v>86</v>
      </c>
      <c r="E17" s="96"/>
      <c r="F17" s="96"/>
      <c r="G17" s="96"/>
      <c r="H17" s="96"/>
      <c r="I17" s="96"/>
      <c r="J17" s="96"/>
      <c r="K17" s="96"/>
      <c r="L17" s="96"/>
      <c r="M17" s="96"/>
      <c r="N17" s="96"/>
      <c r="O17" s="96"/>
      <c r="P17" s="96"/>
      <c r="Q17" s="96"/>
      <c r="R17" s="96" t="s">
        <v>6</v>
      </c>
      <c r="S17" s="96"/>
      <c r="T17" s="96"/>
      <c r="U17" s="96"/>
      <c r="V17" s="96"/>
      <c r="W17" s="96"/>
      <c r="X17" s="96"/>
      <c r="Y17" s="96"/>
      <c r="Z17" s="96"/>
      <c r="AA17" s="96"/>
      <c r="AB17" s="96"/>
      <c r="AC17" s="96"/>
      <c r="AD17" s="96"/>
      <c r="AE17" s="96"/>
      <c r="AF17" s="96"/>
      <c r="AG17" s="96"/>
      <c r="AH17" s="96"/>
      <c r="AI17" s="96"/>
      <c r="AJ17" s="19">
        <f t="shared" si="2"/>
        <v>1</v>
      </c>
      <c r="AK17" s="336">
        <f t="shared" si="3"/>
        <v>0</v>
      </c>
      <c r="AL17" s="336">
        <f t="shared" si="4"/>
        <v>0</v>
      </c>
    </row>
    <row r="18" spans="1:41" s="25" customFormat="1" ht="21" customHeight="1">
      <c r="A18" s="5">
        <v>12</v>
      </c>
      <c r="B18" s="149" t="s">
        <v>1016</v>
      </c>
      <c r="C18" s="3" t="s">
        <v>1017</v>
      </c>
      <c r="D18" s="4" t="s">
        <v>106</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row>
    <row r="19" spans="1:41" s="25" customFormat="1" ht="21" customHeight="1">
      <c r="A19" s="5">
        <v>13</v>
      </c>
      <c r="B19" s="149">
        <v>2010060047</v>
      </c>
      <c r="C19" s="3" t="s">
        <v>1018</v>
      </c>
      <c r="D19" s="4" t="s">
        <v>835</v>
      </c>
      <c r="E19" s="96"/>
      <c r="F19" s="151"/>
      <c r="G19" s="151"/>
      <c r="H19" s="151"/>
      <c r="I19" s="151"/>
      <c r="J19" s="151"/>
      <c r="K19" s="151"/>
      <c r="L19" s="151"/>
      <c r="M19" s="151"/>
      <c r="N19" s="151"/>
      <c r="O19" s="151"/>
      <c r="P19" s="151"/>
      <c r="Q19" s="151"/>
      <c r="R19" s="151"/>
      <c r="S19" s="151" t="s">
        <v>7</v>
      </c>
      <c r="T19" s="151"/>
      <c r="U19" s="151"/>
      <c r="V19" s="151"/>
      <c r="W19" s="151"/>
      <c r="X19" s="151"/>
      <c r="Y19" s="151"/>
      <c r="Z19" s="151"/>
      <c r="AA19" s="151"/>
      <c r="AB19" s="151"/>
      <c r="AC19" s="151"/>
      <c r="AD19" s="151"/>
      <c r="AE19" s="151"/>
      <c r="AF19" s="151"/>
      <c r="AG19" s="151"/>
      <c r="AH19" s="151"/>
      <c r="AI19" s="151"/>
      <c r="AJ19" s="19">
        <f t="shared" si="2"/>
        <v>0</v>
      </c>
      <c r="AK19" s="336">
        <f t="shared" si="3"/>
        <v>1</v>
      </c>
      <c r="AL19" s="336">
        <f t="shared" si="4"/>
        <v>0</v>
      </c>
    </row>
    <row r="20" spans="1:41" s="25" customFormat="1" ht="21" customHeight="1">
      <c r="A20" s="5">
        <v>14</v>
      </c>
      <c r="B20" s="149" t="s">
        <v>1019</v>
      </c>
      <c r="C20" s="3" t="s">
        <v>1020</v>
      </c>
      <c r="D20" s="4" t="s">
        <v>87</v>
      </c>
      <c r="E20" s="96"/>
      <c r="F20" s="96"/>
      <c r="G20" s="96"/>
      <c r="H20" s="96"/>
      <c r="I20" s="96"/>
      <c r="J20" s="96"/>
      <c r="K20" s="96"/>
      <c r="L20" s="96"/>
      <c r="M20" s="96"/>
      <c r="N20" s="96"/>
      <c r="O20" s="96"/>
      <c r="P20" s="96"/>
      <c r="Q20" s="96"/>
      <c r="R20" s="96"/>
      <c r="S20" s="96"/>
      <c r="T20" s="96"/>
      <c r="U20" s="96"/>
      <c r="V20" s="96"/>
      <c r="W20" s="96" t="s">
        <v>7</v>
      </c>
      <c r="X20" s="96"/>
      <c r="Y20" s="96"/>
      <c r="Z20" s="96"/>
      <c r="AA20" s="96"/>
      <c r="AB20" s="96"/>
      <c r="AC20" s="96"/>
      <c r="AD20" s="96"/>
      <c r="AE20" s="96"/>
      <c r="AF20" s="96"/>
      <c r="AG20" s="96"/>
      <c r="AH20" s="96"/>
      <c r="AI20" s="96"/>
      <c r="AJ20" s="19">
        <f t="shared" si="2"/>
        <v>0</v>
      </c>
      <c r="AK20" s="336">
        <f t="shared" si="3"/>
        <v>1</v>
      </c>
      <c r="AL20" s="336">
        <f t="shared" si="4"/>
        <v>0</v>
      </c>
    </row>
    <row r="21" spans="1:41" s="25" customFormat="1" ht="21" customHeight="1">
      <c r="A21" s="5">
        <v>15</v>
      </c>
      <c r="B21" s="149" t="s">
        <v>1021</v>
      </c>
      <c r="C21" s="3" t="s">
        <v>629</v>
      </c>
      <c r="D21" s="4" t="s">
        <v>1022</v>
      </c>
      <c r="E21" s="96"/>
      <c r="F21" s="96"/>
      <c r="G21" s="96"/>
      <c r="H21" s="96"/>
      <c r="I21" s="96"/>
      <c r="J21" s="96"/>
      <c r="K21" s="96" t="s">
        <v>7</v>
      </c>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1</v>
      </c>
      <c r="AL21" s="336">
        <f t="shared" si="4"/>
        <v>0</v>
      </c>
    </row>
    <row r="22" spans="1:41" s="25" customFormat="1" ht="21" customHeight="1">
      <c r="A22" s="5">
        <v>16</v>
      </c>
      <c r="B22" s="149" t="s">
        <v>1023</v>
      </c>
      <c r="C22" s="3" t="s">
        <v>1024</v>
      </c>
      <c r="D22" s="4" t="s">
        <v>1025</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row>
    <row r="23" spans="1:41" s="25" customFormat="1" ht="21" customHeight="1">
      <c r="A23" s="5">
        <v>17</v>
      </c>
      <c r="B23" s="149" t="s">
        <v>1026</v>
      </c>
      <c r="C23" s="3" t="s">
        <v>1027</v>
      </c>
      <c r="D23" s="4" t="s">
        <v>1028</v>
      </c>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41" s="25" customFormat="1" ht="21" customHeight="1">
      <c r="A24" s="5">
        <v>18</v>
      </c>
      <c r="B24" s="149" t="s">
        <v>1029</v>
      </c>
      <c r="C24" s="3" t="s">
        <v>970</v>
      </c>
      <c r="D24" s="4" t="s">
        <v>872</v>
      </c>
      <c r="E24" s="96"/>
      <c r="F24" s="96"/>
      <c r="G24" s="96"/>
      <c r="H24" s="96"/>
      <c r="I24" s="96"/>
      <c r="J24" s="96"/>
      <c r="K24" s="96"/>
      <c r="L24" s="96"/>
      <c r="M24" s="96"/>
      <c r="N24" s="96"/>
      <c r="O24" s="96"/>
      <c r="P24" s="96"/>
      <c r="Q24" s="96"/>
      <c r="R24" s="96" t="s">
        <v>6</v>
      </c>
      <c r="S24" s="96"/>
      <c r="T24" s="96"/>
      <c r="U24" s="96"/>
      <c r="V24" s="96"/>
      <c r="W24" s="96"/>
      <c r="X24" s="96"/>
      <c r="Y24" s="96"/>
      <c r="Z24" s="96"/>
      <c r="AA24" s="96"/>
      <c r="AB24" s="96"/>
      <c r="AC24" s="96"/>
      <c r="AD24" s="96"/>
      <c r="AE24" s="96"/>
      <c r="AF24" s="96"/>
      <c r="AG24" s="96"/>
      <c r="AH24" s="96"/>
      <c r="AI24" s="96"/>
      <c r="AJ24" s="19">
        <f t="shared" si="2"/>
        <v>1</v>
      </c>
      <c r="AK24" s="336">
        <f t="shared" si="3"/>
        <v>0</v>
      </c>
      <c r="AL24" s="336">
        <f t="shared" si="4"/>
        <v>0</v>
      </c>
    </row>
    <row r="25" spans="1:41" s="25" customFormat="1" ht="21" customHeight="1">
      <c r="A25" s="5">
        <v>19</v>
      </c>
      <c r="B25" s="149" t="s">
        <v>1030</v>
      </c>
      <c r="C25" s="3" t="s">
        <v>1031</v>
      </c>
      <c r="D25" s="4" t="s">
        <v>180</v>
      </c>
      <c r="E25" s="96"/>
      <c r="F25" s="96"/>
      <c r="G25" s="96"/>
      <c r="H25" s="96"/>
      <c r="I25" s="96"/>
      <c r="J25" s="96"/>
      <c r="K25" s="96" t="s">
        <v>6</v>
      </c>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1</v>
      </c>
      <c r="AK25" s="336">
        <f t="shared" si="3"/>
        <v>0</v>
      </c>
      <c r="AL25" s="336">
        <f t="shared" si="4"/>
        <v>0</v>
      </c>
    </row>
    <row r="26" spans="1:41" s="25" customFormat="1" ht="21" customHeight="1">
      <c r="A26" s="5">
        <v>20</v>
      </c>
      <c r="B26" s="149" t="s">
        <v>1032</v>
      </c>
      <c r="C26" s="3" t="s">
        <v>1033</v>
      </c>
      <c r="D26" s="4" t="s">
        <v>940</v>
      </c>
      <c r="E26" s="96"/>
      <c r="F26" s="96"/>
      <c r="G26" s="96"/>
      <c r="H26" s="96"/>
      <c r="I26" s="96"/>
      <c r="J26" s="96"/>
      <c r="K26" s="96"/>
      <c r="L26" s="96" t="s">
        <v>7</v>
      </c>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1</v>
      </c>
      <c r="AL26" s="336">
        <f t="shared" si="4"/>
        <v>0</v>
      </c>
    </row>
    <row r="27" spans="1:41" s="25" customFormat="1" ht="21" customHeight="1">
      <c r="A27" s="5">
        <v>21</v>
      </c>
      <c r="B27" s="149">
        <v>2010060054</v>
      </c>
      <c r="C27" s="3" t="s">
        <v>1034</v>
      </c>
      <c r="D27" s="4" t="s">
        <v>1035</v>
      </c>
      <c r="E27" s="150"/>
      <c r="F27" s="96"/>
      <c r="G27" s="96"/>
      <c r="H27" s="96"/>
      <c r="I27" s="96" t="s">
        <v>7</v>
      </c>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1</v>
      </c>
      <c r="AL27" s="336">
        <f t="shared" si="4"/>
        <v>0</v>
      </c>
    </row>
    <row r="28" spans="1:41" s="25" customFormat="1" ht="21" customHeight="1">
      <c r="A28" s="5">
        <v>22</v>
      </c>
      <c r="B28" s="149" t="s">
        <v>1036</v>
      </c>
      <c r="C28" s="3" t="s">
        <v>1037</v>
      </c>
      <c r="D28" s="4" t="s">
        <v>697</v>
      </c>
      <c r="E28" s="150"/>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41" s="25" customFormat="1" ht="21" customHeight="1">
      <c r="A29" s="5">
        <v>23</v>
      </c>
      <c r="B29" s="149" t="s">
        <v>1038</v>
      </c>
      <c r="C29" s="3" t="s">
        <v>1039</v>
      </c>
      <c r="D29" s="4" t="s">
        <v>947</v>
      </c>
      <c r="E29" s="150"/>
      <c r="F29" s="96"/>
      <c r="G29" s="96"/>
      <c r="H29" s="96"/>
      <c r="I29" s="96"/>
      <c r="J29" s="96"/>
      <c r="K29" s="96" t="s">
        <v>6</v>
      </c>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1</v>
      </c>
      <c r="AK29" s="336">
        <f t="shared" si="3"/>
        <v>0</v>
      </c>
      <c r="AL29" s="336">
        <f t="shared" si="4"/>
        <v>0</v>
      </c>
    </row>
    <row r="30" spans="1:41" s="25" customFormat="1" ht="21" customHeight="1">
      <c r="A30" s="5">
        <v>24</v>
      </c>
      <c r="B30" s="149">
        <v>2010060048</v>
      </c>
      <c r="C30" s="3" t="s">
        <v>1040</v>
      </c>
      <c r="D30" s="4" t="s">
        <v>89</v>
      </c>
      <c r="E30" s="150"/>
      <c r="F30" s="96"/>
      <c r="G30" s="96"/>
      <c r="H30" s="96"/>
      <c r="I30" s="96"/>
      <c r="J30" s="96"/>
      <c r="K30" s="96"/>
      <c r="L30" s="96"/>
      <c r="M30" s="96"/>
      <c r="N30" s="96"/>
      <c r="O30" s="96"/>
      <c r="P30" s="96"/>
      <c r="Q30" s="96" t="s">
        <v>7</v>
      </c>
      <c r="R30" s="96"/>
      <c r="S30" s="96"/>
      <c r="T30" s="96"/>
      <c r="U30" s="96"/>
      <c r="V30" s="96"/>
      <c r="W30" s="96"/>
      <c r="X30" s="96"/>
      <c r="Y30" s="96"/>
      <c r="Z30" s="96"/>
      <c r="AA30" s="96"/>
      <c r="AB30" s="96"/>
      <c r="AC30" s="96"/>
      <c r="AD30" s="96"/>
      <c r="AE30" s="96"/>
      <c r="AF30" s="96"/>
      <c r="AG30" s="96"/>
      <c r="AH30" s="96"/>
      <c r="AI30" s="96"/>
      <c r="AJ30" s="19">
        <f t="shared" si="2"/>
        <v>0</v>
      </c>
      <c r="AK30" s="336">
        <f t="shared" si="3"/>
        <v>1</v>
      </c>
      <c r="AL30" s="336">
        <f t="shared" si="4"/>
        <v>0</v>
      </c>
    </row>
    <row r="31" spans="1:41" s="25" customFormat="1" ht="21" customHeight="1">
      <c r="A31" s="428" t="s">
        <v>10</v>
      </c>
      <c r="B31" s="428"/>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19">
        <f>SUM(AJ7:AJ30)</f>
        <v>6</v>
      </c>
      <c r="AK31" s="19">
        <f>SUM(AK7:AK30)</f>
        <v>16</v>
      </c>
      <c r="AL31" s="19">
        <f>SUM(AL7:AL30)</f>
        <v>0</v>
      </c>
      <c r="AM31" s="24"/>
      <c r="AN31" s="24"/>
      <c r="AO31" s="24"/>
    </row>
    <row r="32" spans="1:41" s="25" customFormat="1" ht="21" customHeight="1">
      <c r="A32" s="429" t="s">
        <v>2804</v>
      </c>
      <c r="B32" s="430"/>
      <c r="C32" s="430"/>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0"/>
      <c r="AI32" s="430"/>
      <c r="AJ32" s="430"/>
      <c r="AK32" s="430"/>
      <c r="AL32" s="431"/>
      <c r="AM32" s="338"/>
      <c r="AN32" s="338"/>
    </row>
    <row r="33" spans="3:38">
      <c r="C33" s="14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3:38">
      <c r="C34" s="14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3:38">
      <c r="C35" s="425"/>
      <c r="D35" s="425"/>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3:38">
      <c r="C36" s="425"/>
      <c r="D36" s="425"/>
      <c r="E36" s="425"/>
      <c r="F36" s="425"/>
      <c r="G36" s="425"/>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3:38">
      <c r="C37" s="425"/>
      <c r="D37" s="425"/>
      <c r="E37" s="425"/>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3:38">
      <c r="C38" s="425"/>
      <c r="D38" s="425"/>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sheetData>
  <mergeCells count="21">
    <mergeCell ref="I4:L4"/>
    <mergeCell ref="M4:N4"/>
    <mergeCell ref="O4:Q4"/>
    <mergeCell ref="R4:T4"/>
    <mergeCell ref="AL5:AL6"/>
    <mergeCell ref="AJ5:AJ6"/>
    <mergeCell ref="AK5:AK6"/>
    <mergeCell ref="A1:P1"/>
    <mergeCell ref="Q1:AL1"/>
    <mergeCell ref="A2:P2"/>
    <mergeCell ref="Q2:AL2"/>
    <mergeCell ref="A3:AL3"/>
    <mergeCell ref="A5:A6"/>
    <mergeCell ref="A32:AL32"/>
    <mergeCell ref="B5:B6"/>
    <mergeCell ref="C5:D6"/>
    <mergeCell ref="C38:D38"/>
    <mergeCell ref="C35:D35"/>
    <mergeCell ref="C36:G36"/>
    <mergeCell ref="C37:E37"/>
    <mergeCell ref="A31:AI31"/>
  </mergeCells>
  <conditionalFormatting sqref="E6:AI30">
    <cfRule type="expression" dxfId="122"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D711E1B0-C417-49F0-97BA-CCF314E8CCF8}">
            <xm:f>IF('TQW20'!E$6="CN",1,0)</xm:f>
            <x14:dxf>
              <fill>
                <patternFill>
                  <bgColor theme="8" tint="0.59996337778862885"/>
                </patternFill>
              </fill>
            </x14:dxf>
          </x14:cfRule>
          <xm:sqref>E6:AI6</xm:sqref>
        </x14:conditionalFormatting>
        <x14:conditionalFormatting xmlns:xm="http://schemas.microsoft.com/office/excel/2006/main">
          <x14:cfRule type="expression" priority="2" id="{A9F64A96-D8F6-4DB0-91A6-CAD2007608FB}">
            <xm:f>IF('TQW20'!E$6="CN",1,0)</xm:f>
            <x14:dxf>
              <fill>
                <patternFill>
                  <bgColor theme="8" tint="0.79998168889431442"/>
                </patternFill>
              </fill>
            </x14:dxf>
          </x14:cfRule>
          <xm:sqref>E6:AI6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topLeftCell="A7" workbookViewId="0">
      <selection activeCell="L15" sqref="L15"/>
    </sheetView>
  </sheetViews>
  <sheetFormatPr defaultColWidth="9.33203125" defaultRowHeight="15.75"/>
  <cols>
    <col min="1" max="1" width="6.6640625" style="157" customWidth="1"/>
    <col min="2" max="2" width="15.5" style="157" customWidth="1"/>
    <col min="3" max="3" width="26.83203125" style="157" customWidth="1"/>
    <col min="4" max="4" width="10" style="157" customWidth="1"/>
    <col min="5" max="35" width="4" style="157" customWidth="1"/>
    <col min="36" max="38" width="6.6640625" style="157" customWidth="1"/>
    <col min="39" max="16384" width="9.33203125" style="157"/>
  </cols>
  <sheetData>
    <row r="1" spans="1:3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ht="32.25" customHeight="1">
      <c r="A3" s="443" t="s">
        <v>1042</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58" customFormat="1" ht="21" customHeight="1">
      <c r="A7" s="159">
        <v>1</v>
      </c>
      <c r="B7" s="108" t="s">
        <v>1043</v>
      </c>
      <c r="C7" s="109" t="s">
        <v>1044</v>
      </c>
      <c r="D7" s="160" t="s">
        <v>47</v>
      </c>
      <c r="E7" s="98"/>
      <c r="F7" s="112"/>
      <c r="G7" s="112"/>
      <c r="H7" s="112"/>
      <c r="I7" s="112"/>
      <c r="J7" s="112"/>
      <c r="K7" s="112"/>
      <c r="L7" s="112"/>
      <c r="M7" s="112"/>
      <c r="N7" s="112"/>
      <c r="O7" s="112"/>
      <c r="P7" s="112"/>
      <c r="Q7" s="112"/>
      <c r="R7" s="112"/>
      <c r="S7" s="112"/>
      <c r="T7" s="112"/>
      <c r="U7" s="112"/>
      <c r="V7" s="112" t="s">
        <v>7</v>
      </c>
      <c r="W7" s="112"/>
      <c r="X7" s="112"/>
      <c r="Y7" s="112"/>
      <c r="Z7" s="112"/>
      <c r="AA7" s="112"/>
      <c r="AB7" s="112"/>
      <c r="AC7" s="112"/>
      <c r="AD7" s="112"/>
      <c r="AE7" s="112"/>
      <c r="AF7" s="112"/>
      <c r="AG7" s="112"/>
      <c r="AH7" s="112"/>
      <c r="AI7" s="112"/>
      <c r="AJ7" s="19">
        <f>COUNTIF(E7:AI7,"K")+2*COUNTIF(E7:AI7,"2K")+COUNTIF(E7:AI7,"TK")+COUNTIF(E7:AI7,"KT")+COUNTIF(E7:AI7,"PK")+COUNTIF(E7:AI7,"KP")+2*COUNTIF(E7:AI7,"K2")</f>
        <v>0</v>
      </c>
      <c r="AK7" s="336">
        <f>COUNTIF(F7:AJ7,"P")+2*COUNTIF(F7:AJ7,"2P")+COUNTIF(F7:AJ7,"TP")+COUNTIF(F7:AJ7,"PT")+COUNTIF(F7:AJ7,"PK")+COUNTIF(F7:AJ7,"KP")+2*COUNTIF(F7:AJ7,"P2")</f>
        <v>1</v>
      </c>
      <c r="AL7" s="336">
        <f>COUNTIF(E7:AI7,"T")+2*COUNTIF(E7:AI7,"2T")+2*COUNTIF(E7:AI7,"T2")+COUNTIF(E7:AI7,"PT")+COUNTIF(E7:AI7,"TP")</f>
        <v>0</v>
      </c>
    </row>
    <row r="8" spans="1:38" s="158" customFormat="1" ht="21" customHeight="1">
      <c r="A8" s="159">
        <v>2</v>
      </c>
      <c r="B8" s="108" t="s">
        <v>1045</v>
      </c>
      <c r="C8" s="109" t="s">
        <v>1046</v>
      </c>
      <c r="D8" s="160" t="s">
        <v>1047</v>
      </c>
      <c r="E8" s="98"/>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9">
        <f t="shared" ref="AJ8:AJ33" si="2">COUNTIF(E8:AI8,"K")+2*COUNTIF(E8:AI8,"2K")+COUNTIF(E8:AI8,"TK")+COUNTIF(E8:AI8,"KT")+COUNTIF(E8:AI8,"PK")+COUNTIF(E8:AI8,"KP")+2*COUNTIF(E8:AI8,"K2")</f>
        <v>0</v>
      </c>
      <c r="AK8" s="336">
        <f t="shared" ref="AK8:AK33" si="3">COUNTIF(F8:AJ8,"P")+2*COUNTIF(F8:AJ8,"2P")+COUNTIF(F8:AJ8,"TP")+COUNTIF(F8:AJ8,"PT")+COUNTIF(F8:AJ8,"PK")+COUNTIF(F8:AJ8,"KP")+2*COUNTIF(F8:AJ8,"P2")</f>
        <v>0</v>
      </c>
      <c r="AL8" s="336">
        <f t="shared" ref="AL8:AL33" si="4">COUNTIF(E8:AI8,"T")+2*COUNTIF(E8:AI8,"2T")+2*COUNTIF(E8:AI8,"T2")+COUNTIF(E8:AI8,"PT")+COUNTIF(E8:AI8,"TP")</f>
        <v>0</v>
      </c>
    </row>
    <row r="9" spans="1:38" s="164" customFormat="1" ht="21" customHeight="1">
      <c r="A9" s="159">
        <v>3</v>
      </c>
      <c r="B9" s="108" t="s">
        <v>1048</v>
      </c>
      <c r="C9" s="109" t="s">
        <v>1027</v>
      </c>
      <c r="D9" s="160" t="s">
        <v>1049</v>
      </c>
      <c r="E9" s="98"/>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9">
        <f t="shared" si="2"/>
        <v>0</v>
      </c>
      <c r="AK9" s="336">
        <f t="shared" si="3"/>
        <v>0</v>
      </c>
      <c r="AL9" s="336">
        <f t="shared" si="4"/>
        <v>0</v>
      </c>
    </row>
    <row r="10" spans="1:38" s="158" customFormat="1" ht="21" customHeight="1">
      <c r="A10" s="159">
        <v>4</v>
      </c>
      <c r="B10" s="108" t="s">
        <v>1050</v>
      </c>
      <c r="C10" s="109" t="s">
        <v>1051</v>
      </c>
      <c r="D10" s="160" t="s">
        <v>1052</v>
      </c>
      <c r="E10" s="98"/>
      <c r="F10" s="112"/>
      <c r="G10" s="112"/>
      <c r="H10" s="112"/>
      <c r="I10" s="112"/>
      <c r="J10" s="112"/>
      <c r="K10" s="112"/>
      <c r="L10" s="112"/>
      <c r="M10" s="112"/>
      <c r="N10" s="112"/>
      <c r="O10" s="112"/>
      <c r="P10" s="112"/>
      <c r="Q10" s="112"/>
      <c r="R10" s="112"/>
      <c r="S10" s="112" t="s">
        <v>7</v>
      </c>
      <c r="T10" s="112"/>
      <c r="U10" s="112"/>
      <c r="V10" s="112"/>
      <c r="W10" s="112"/>
      <c r="X10" s="112"/>
      <c r="Y10" s="112"/>
      <c r="Z10" s="112"/>
      <c r="AA10" s="112"/>
      <c r="AB10" s="112"/>
      <c r="AC10" s="112"/>
      <c r="AD10" s="112"/>
      <c r="AE10" s="112"/>
      <c r="AF10" s="112"/>
      <c r="AG10" s="112"/>
      <c r="AH10" s="112"/>
      <c r="AI10" s="112"/>
      <c r="AJ10" s="19">
        <f t="shared" si="2"/>
        <v>0</v>
      </c>
      <c r="AK10" s="336">
        <f t="shared" si="3"/>
        <v>1</v>
      </c>
      <c r="AL10" s="336">
        <f t="shared" si="4"/>
        <v>0</v>
      </c>
    </row>
    <row r="11" spans="1:38" s="158" customFormat="1" ht="21" customHeight="1">
      <c r="A11" s="159">
        <v>5</v>
      </c>
      <c r="B11" s="108" t="s">
        <v>1053</v>
      </c>
      <c r="C11" s="109" t="s">
        <v>335</v>
      </c>
      <c r="D11" s="160" t="s">
        <v>136</v>
      </c>
      <c r="E11" s="98"/>
      <c r="F11" s="112"/>
      <c r="G11" s="112"/>
      <c r="H11" s="112"/>
      <c r="I11" s="112"/>
      <c r="J11" s="112"/>
      <c r="K11" s="112"/>
      <c r="L11" s="112" t="s">
        <v>8</v>
      </c>
      <c r="M11" s="112"/>
      <c r="N11" s="112"/>
      <c r="O11" s="112"/>
      <c r="P11" s="112" t="s">
        <v>6</v>
      </c>
      <c r="Q11" s="112" t="s">
        <v>8</v>
      </c>
      <c r="R11" s="112" t="s">
        <v>6</v>
      </c>
      <c r="S11" s="112"/>
      <c r="T11" s="112"/>
      <c r="U11" s="112"/>
      <c r="V11" s="112"/>
      <c r="W11" s="112" t="s">
        <v>7</v>
      </c>
      <c r="X11" s="112"/>
      <c r="Y11" s="112"/>
      <c r="Z11" s="112"/>
      <c r="AA11" s="112"/>
      <c r="AB11" s="112"/>
      <c r="AC11" s="112"/>
      <c r="AD11" s="112"/>
      <c r="AE11" s="112"/>
      <c r="AF11" s="112"/>
      <c r="AG11" s="112"/>
      <c r="AH11" s="112"/>
      <c r="AI11" s="112"/>
      <c r="AJ11" s="19">
        <f t="shared" si="2"/>
        <v>2</v>
      </c>
      <c r="AK11" s="336">
        <f t="shared" si="3"/>
        <v>1</v>
      </c>
      <c r="AL11" s="336">
        <f t="shared" si="4"/>
        <v>2</v>
      </c>
    </row>
    <row r="12" spans="1:38" s="158" customFormat="1" ht="21" customHeight="1">
      <c r="A12" s="159">
        <v>6</v>
      </c>
      <c r="B12" s="108" t="s">
        <v>1056</v>
      </c>
      <c r="C12" s="109" t="s">
        <v>1057</v>
      </c>
      <c r="D12" s="160" t="s">
        <v>1058</v>
      </c>
      <c r="E12" s="112"/>
      <c r="F12" s="112"/>
      <c r="G12" s="112"/>
      <c r="H12" s="112"/>
      <c r="I12" s="112" t="s">
        <v>8</v>
      </c>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9">
        <f t="shared" si="2"/>
        <v>0</v>
      </c>
      <c r="AK12" s="336">
        <f t="shared" si="3"/>
        <v>0</v>
      </c>
      <c r="AL12" s="336">
        <f t="shared" si="4"/>
        <v>1</v>
      </c>
    </row>
    <row r="13" spans="1:38" ht="21" customHeight="1">
      <c r="A13" s="159">
        <v>7</v>
      </c>
      <c r="B13" s="108" t="s">
        <v>1059</v>
      </c>
      <c r="C13" s="109" t="s">
        <v>1060</v>
      </c>
      <c r="D13" s="160" t="s">
        <v>928</v>
      </c>
      <c r="E13" s="112"/>
      <c r="F13" s="112"/>
      <c r="G13" s="112"/>
      <c r="H13" s="112"/>
      <c r="I13" s="112"/>
      <c r="J13" s="112"/>
      <c r="K13" s="112"/>
      <c r="L13" s="112"/>
      <c r="M13" s="112"/>
      <c r="N13" s="112"/>
      <c r="O13" s="112"/>
      <c r="P13" s="112"/>
      <c r="Q13" s="112"/>
      <c r="R13" s="112" t="s">
        <v>7</v>
      </c>
      <c r="S13" s="112"/>
      <c r="T13" s="112"/>
      <c r="U13" s="112"/>
      <c r="V13" s="112"/>
      <c r="W13" s="112"/>
      <c r="X13" s="112"/>
      <c r="Y13" s="112"/>
      <c r="Z13" s="112"/>
      <c r="AA13" s="112"/>
      <c r="AB13" s="112"/>
      <c r="AC13" s="112"/>
      <c r="AD13" s="112"/>
      <c r="AE13" s="112"/>
      <c r="AF13" s="112"/>
      <c r="AG13" s="112"/>
      <c r="AH13" s="112"/>
      <c r="AI13" s="112"/>
      <c r="AJ13" s="19">
        <f t="shared" si="2"/>
        <v>0</v>
      </c>
      <c r="AK13" s="336">
        <f t="shared" si="3"/>
        <v>1</v>
      </c>
      <c r="AL13" s="336">
        <f t="shared" si="4"/>
        <v>0</v>
      </c>
    </row>
    <row r="14" spans="1:38" s="158" customFormat="1" ht="21" customHeight="1">
      <c r="A14" s="159">
        <v>8</v>
      </c>
      <c r="B14" s="108">
        <v>2010050026</v>
      </c>
      <c r="C14" s="109" t="s">
        <v>207</v>
      </c>
      <c r="D14" s="160" t="s">
        <v>106</v>
      </c>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9">
        <f t="shared" si="2"/>
        <v>0</v>
      </c>
      <c r="AK14" s="336">
        <f t="shared" si="3"/>
        <v>0</v>
      </c>
      <c r="AL14" s="336">
        <f t="shared" si="4"/>
        <v>0</v>
      </c>
    </row>
    <row r="15" spans="1:38" s="158" customFormat="1" ht="21" customHeight="1">
      <c r="A15" s="159">
        <v>9</v>
      </c>
      <c r="B15" s="108" t="s">
        <v>1061</v>
      </c>
      <c r="C15" s="109" t="s">
        <v>1062</v>
      </c>
      <c r="D15" s="160" t="s">
        <v>86</v>
      </c>
      <c r="E15" s="112"/>
      <c r="F15" s="112"/>
      <c r="G15" s="112"/>
      <c r="H15" s="112"/>
      <c r="I15" s="112"/>
      <c r="J15" s="112"/>
      <c r="K15" s="112"/>
      <c r="L15" s="112"/>
      <c r="M15" s="112"/>
      <c r="N15" s="112"/>
      <c r="O15" s="112" t="s">
        <v>8</v>
      </c>
      <c r="P15" s="112"/>
      <c r="Q15" s="112"/>
      <c r="R15" s="112"/>
      <c r="S15" s="112"/>
      <c r="T15" s="112"/>
      <c r="U15" s="112"/>
      <c r="V15" s="112" t="s">
        <v>7</v>
      </c>
      <c r="W15" s="112"/>
      <c r="X15" s="112"/>
      <c r="Y15" s="112"/>
      <c r="Z15" s="112"/>
      <c r="AA15" s="112"/>
      <c r="AB15" s="112"/>
      <c r="AC15" s="112"/>
      <c r="AD15" s="112"/>
      <c r="AE15" s="112"/>
      <c r="AF15" s="112"/>
      <c r="AG15" s="112"/>
      <c r="AH15" s="112"/>
      <c r="AI15" s="112"/>
      <c r="AJ15" s="19">
        <f t="shared" si="2"/>
        <v>0</v>
      </c>
      <c r="AK15" s="336">
        <f t="shared" si="3"/>
        <v>1</v>
      </c>
      <c r="AL15" s="336">
        <f t="shared" si="4"/>
        <v>1</v>
      </c>
    </row>
    <row r="16" spans="1:38" s="158" customFormat="1" ht="21" customHeight="1">
      <c r="A16" s="159">
        <v>10</v>
      </c>
      <c r="B16" s="108" t="s">
        <v>1064</v>
      </c>
      <c r="C16" s="109" t="s">
        <v>1065</v>
      </c>
      <c r="D16" s="160" t="s">
        <v>103</v>
      </c>
      <c r="E16" s="112"/>
      <c r="F16" s="112"/>
      <c r="G16" s="112"/>
      <c r="H16" s="112"/>
      <c r="I16" s="112"/>
      <c r="J16" s="112"/>
      <c r="K16" s="112"/>
      <c r="L16" s="112"/>
      <c r="M16" s="112"/>
      <c r="N16" s="112"/>
      <c r="O16" s="112"/>
      <c r="P16" s="112"/>
      <c r="Q16" s="112"/>
      <c r="R16" s="112"/>
      <c r="S16" s="112" t="s">
        <v>7</v>
      </c>
      <c r="T16" s="112"/>
      <c r="U16" s="112"/>
      <c r="V16" s="112"/>
      <c r="W16" s="112"/>
      <c r="X16" s="112"/>
      <c r="Y16" s="112"/>
      <c r="Z16" s="112"/>
      <c r="AA16" s="112"/>
      <c r="AB16" s="112"/>
      <c r="AC16" s="112"/>
      <c r="AD16" s="112"/>
      <c r="AE16" s="112"/>
      <c r="AF16" s="112"/>
      <c r="AG16" s="112"/>
      <c r="AH16" s="112"/>
      <c r="AI16" s="112"/>
      <c r="AJ16" s="19">
        <f t="shared" si="2"/>
        <v>0</v>
      </c>
      <c r="AK16" s="336">
        <f t="shared" si="3"/>
        <v>1</v>
      </c>
      <c r="AL16" s="336">
        <f t="shared" si="4"/>
        <v>0</v>
      </c>
    </row>
    <row r="17" spans="1:38" s="158" customFormat="1" ht="21" customHeight="1">
      <c r="A17" s="159">
        <v>11</v>
      </c>
      <c r="B17" s="108" t="s">
        <v>1066</v>
      </c>
      <c r="C17" s="109" t="s">
        <v>1067</v>
      </c>
      <c r="D17" s="160" t="s">
        <v>103</v>
      </c>
      <c r="E17" s="112"/>
      <c r="F17" s="146"/>
      <c r="G17" s="146"/>
      <c r="H17" s="146"/>
      <c r="I17" s="146" t="s">
        <v>8</v>
      </c>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9">
        <f t="shared" si="2"/>
        <v>0</v>
      </c>
      <c r="AK17" s="336">
        <f t="shared" si="3"/>
        <v>0</v>
      </c>
      <c r="AL17" s="336">
        <f t="shared" si="4"/>
        <v>1</v>
      </c>
    </row>
    <row r="18" spans="1:38" s="158" customFormat="1" ht="21" customHeight="1">
      <c r="A18" s="159">
        <v>12</v>
      </c>
      <c r="B18" s="108" t="s">
        <v>1068</v>
      </c>
      <c r="C18" s="109" t="s">
        <v>639</v>
      </c>
      <c r="D18" s="160" t="s">
        <v>87</v>
      </c>
      <c r="E18" s="112"/>
      <c r="F18" s="112"/>
      <c r="G18" s="112"/>
      <c r="H18" s="112" t="s">
        <v>7</v>
      </c>
      <c r="I18" s="112"/>
      <c r="J18" s="112"/>
      <c r="K18" s="112"/>
      <c r="L18" s="112"/>
      <c r="M18" s="112"/>
      <c r="N18" s="112"/>
      <c r="O18" s="112"/>
      <c r="P18" s="112"/>
      <c r="Q18" s="112"/>
      <c r="R18" s="112"/>
      <c r="S18" s="112" t="s">
        <v>7</v>
      </c>
      <c r="T18" s="112"/>
      <c r="U18" s="112"/>
      <c r="V18" s="112"/>
      <c r="W18" s="112"/>
      <c r="X18" s="112"/>
      <c r="Y18" s="112"/>
      <c r="Z18" s="112"/>
      <c r="AA18" s="112"/>
      <c r="AB18" s="112"/>
      <c r="AC18" s="112"/>
      <c r="AD18" s="112"/>
      <c r="AE18" s="112"/>
      <c r="AF18" s="112"/>
      <c r="AG18" s="112"/>
      <c r="AH18" s="112"/>
      <c r="AI18" s="112"/>
      <c r="AJ18" s="19">
        <f t="shared" si="2"/>
        <v>0</v>
      </c>
      <c r="AK18" s="336">
        <f t="shared" si="3"/>
        <v>2</v>
      </c>
      <c r="AL18" s="336">
        <f t="shared" si="4"/>
        <v>0</v>
      </c>
    </row>
    <row r="19" spans="1:38" s="158" customFormat="1" ht="21" customHeight="1">
      <c r="A19" s="159">
        <v>13</v>
      </c>
      <c r="B19" s="108" t="s">
        <v>1069</v>
      </c>
      <c r="C19" s="109" t="s">
        <v>1070</v>
      </c>
      <c r="D19" s="160" t="s">
        <v>78</v>
      </c>
      <c r="E19" s="112"/>
      <c r="F19" s="112"/>
      <c r="G19" s="112"/>
      <c r="H19" s="112"/>
      <c r="I19" s="112"/>
      <c r="J19" s="112"/>
      <c r="K19" s="112"/>
      <c r="L19" s="112"/>
      <c r="M19" s="112"/>
      <c r="N19" s="112"/>
      <c r="O19" s="112"/>
      <c r="P19" s="112"/>
      <c r="Q19" s="112"/>
      <c r="R19" s="112" t="s">
        <v>6</v>
      </c>
      <c r="S19" s="112"/>
      <c r="T19" s="112"/>
      <c r="U19" s="112"/>
      <c r="V19" s="112" t="s">
        <v>7</v>
      </c>
      <c r="W19" s="112"/>
      <c r="X19" s="112"/>
      <c r="Y19" s="112"/>
      <c r="Z19" s="112"/>
      <c r="AA19" s="112"/>
      <c r="AB19" s="112"/>
      <c r="AC19" s="112"/>
      <c r="AD19" s="112"/>
      <c r="AE19" s="112"/>
      <c r="AF19" s="112"/>
      <c r="AG19" s="112"/>
      <c r="AH19" s="112"/>
      <c r="AI19" s="112"/>
      <c r="AJ19" s="19">
        <f t="shared" si="2"/>
        <v>1</v>
      </c>
      <c r="AK19" s="336">
        <f t="shared" si="3"/>
        <v>1</v>
      </c>
      <c r="AL19" s="336">
        <f t="shared" si="4"/>
        <v>0</v>
      </c>
    </row>
    <row r="20" spans="1:38" s="169" customFormat="1" ht="21" customHeight="1">
      <c r="A20" s="159">
        <v>14</v>
      </c>
      <c r="B20" s="108" t="s">
        <v>1071</v>
      </c>
      <c r="C20" s="109" t="s">
        <v>1072</v>
      </c>
      <c r="D20" s="160" t="s">
        <v>1073</v>
      </c>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9">
        <f t="shared" si="2"/>
        <v>0</v>
      </c>
      <c r="AK20" s="336">
        <f t="shared" si="3"/>
        <v>0</v>
      </c>
      <c r="AL20" s="336">
        <f t="shared" si="4"/>
        <v>0</v>
      </c>
    </row>
    <row r="21" spans="1:38" s="170" customFormat="1" ht="21" customHeight="1">
      <c r="A21" s="159">
        <v>15</v>
      </c>
      <c r="B21" s="108" t="s">
        <v>1074</v>
      </c>
      <c r="C21" s="109" t="s">
        <v>101</v>
      </c>
      <c r="D21" s="160" t="s">
        <v>940</v>
      </c>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9">
        <f t="shared" si="2"/>
        <v>0</v>
      </c>
      <c r="AK21" s="336">
        <f t="shared" si="3"/>
        <v>0</v>
      </c>
      <c r="AL21" s="336">
        <f t="shared" si="4"/>
        <v>0</v>
      </c>
    </row>
    <row r="22" spans="1:38" s="170" customFormat="1" ht="21" customHeight="1">
      <c r="A22" s="159">
        <v>16</v>
      </c>
      <c r="B22" s="108" t="s">
        <v>1075</v>
      </c>
      <c r="C22" s="109" t="s">
        <v>1076</v>
      </c>
      <c r="D22" s="160" t="s">
        <v>754</v>
      </c>
      <c r="E22" s="112"/>
      <c r="F22" s="112"/>
      <c r="G22" s="112"/>
      <c r="H22" s="112" t="s">
        <v>8</v>
      </c>
      <c r="I22" s="112" t="s">
        <v>7</v>
      </c>
      <c r="J22" s="112" t="s">
        <v>6</v>
      </c>
      <c r="K22" s="112"/>
      <c r="L22" s="112" t="s">
        <v>6</v>
      </c>
      <c r="M22" s="112"/>
      <c r="N22" s="112"/>
      <c r="O22" s="112" t="s">
        <v>6</v>
      </c>
      <c r="P22" s="112" t="s">
        <v>6</v>
      </c>
      <c r="Q22" s="112" t="s">
        <v>6</v>
      </c>
      <c r="R22" s="112" t="s">
        <v>6</v>
      </c>
      <c r="S22" s="112" t="s">
        <v>6</v>
      </c>
      <c r="T22" s="112"/>
      <c r="U22" s="112"/>
      <c r="V22" s="112" t="s">
        <v>6</v>
      </c>
      <c r="W22" s="112" t="s">
        <v>7</v>
      </c>
      <c r="X22" s="112"/>
      <c r="Y22" s="112"/>
      <c r="Z22" s="112"/>
      <c r="AA22" s="112"/>
      <c r="AB22" s="112"/>
      <c r="AC22" s="112"/>
      <c r="AD22" s="112"/>
      <c r="AE22" s="112"/>
      <c r="AF22" s="112"/>
      <c r="AG22" s="112"/>
      <c r="AH22" s="112"/>
      <c r="AI22" s="112"/>
      <c r="AJ22" s="19">
        <f t="shared" si="2"/>
        <v>8</v>
      </c>
      <c r="AK22" s="336">
        <f t="shared" si="3"/>
        <v>2</v>
      </c>
      <c r="AL22" s="336">
        <f t="shared" si="4"/>
        <v>1</v>
      </c>
    </row>
    <row r="23" spans="1:38" s="158" customFormat="1" ht="21" customHeight="1">
      <c r="A23" s="159">
        <v>17</v>
      </c>
      <c r="B23" s="108" t="s">
        <v>1077</v>
      </c>
      <c r="C23" s="109" t="s">
        <v>1078</v>
      </c>
      <c r="D23" s="160" t="s">
        <v>700</v>
      </c>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9">
        <f t="shared" si="2"/>
        <v>0</v>
      </c>
      <c r="AK23" s="336">
        <f t="shared" si="3"/>
        <v>0</v>
      </c>
      <c r="AL23" s="336">
        <f t="shared" si="4"/>
        <v>0</v>
      </c>
    </row>
    <row r="24" spans="1:38" s="158" customFormat="1" ht="21" customHeight="1">
      <c r="A24" s="159">
        <v>18</v>
      </c>
      <c r="B24" s="108" t="s">
        <v>1079</v>
      </c>
      <c r="C24" s="109" t="s">
        <v>1080</v>
      </c>
      <c r="D24" s="160" t="s">
        <v>985</v>
      </c>
      <c r="E24" s="112"/>
      <c r="F24" s="112"/>
      <c r="G24" s="112"/>
      <c r="H24" s="112"/>
      <c r="I24" s="112"/>
      <c r="J24" s="112"/>
      <c r="K24" s="112"/>
      <c r="L24" s="112"/>
      <c r="M24" s="112"/>
      <c r="N24" s="112"/>
      <c r="O24" s="112"/>
      <c r="P24" s="112"/>
      <c r="Q24" s="112"/>
      <c r="R24" s="112"/>
      <c r="S24" s="112"/>
      <c r="T24" s="112"/>
      <c r="U24" s="112"/>
      <c r="V24" s="112"/>
      <c r="W24" s="112" t="s">
        <v>8</v>
      </c>
      <c r="X24" s="112"/>
      <c r="Y24" s="112"/>
      <c r="Z24" s="112"/>
      <c r="AA24" s="112"/>
      <c r="AB24" s="112"/>
      <c r="AC24" s="112"/>
      <c r="AD24" s="112"/>
      <c r="AE24" s="112"/>
      <c r="AF24" s="112"/>
      <c r="AG24" s="112"/>
      <c r="AH24" s="112"/>
      <c r="AI24" s="112"/>
      <c r="AJ24" s="19">
        <f t="shared" si="2"/>
        <v>0</v>
      </c>
      <c r="AK24" s="336">
        <f t="shared" si="3"/>
        <v>0</v>
      </c>
      <c r="AL24" s="336">
        <f t="shared" si="4"/>
        <v>1</v>
      </c>
    </row>
    <row r="25" spans="1:38" ht="21" customHeight="1">
      <c r="A25" s="159">
        <v>19</v>
      </c>
      <c r="B25" s="108" t="s">
        <v>1081</v>
      </c>
      <c r="C25" s="109" t="s">
        <v>1082</v>
      </c>
      <c r="D25" s="160" t="s">
        <v>23</v>
      </c>
      <c r="E25" s="112"/>
      <c r="F25" s="112"/>
      <c r="G25" s="112"/>
      <c r="H25" s="112"/>
      <c r="I25" s="112"/>
      <c r="J25" s="112"/>
      <c r="K25" s="112"/>
      <c r="L25" s="112"/>
      <c r="M25" s="112"/>
      <c r="N25" s="112"/>
      <c r="O25" s="112"/>
      <c r="P25" s="112"/>
      <c r="Q25" s="112"/>
      <c r="R25" s="112"/>
      <c r="S25" s="112" t="s">
        <v>7</v>
      </c>
      <c r="T25" s="112"/>
      <c r="U25" s="112"/>
      <c r="V25" s="112"/>
      <c r="W25" s="112"/>
      <c r="X25" s="112"/>
      <c r="Y25" s="112"/>
      <c r="Z25" s="112"/>
      <c r="AA25" s="112"/>
      <c r="AB25" s="112"/>
      <c r="AC25" s="112"/>
      <c r="AD25" s="112"/>
      <c r="AE25" s="112"/>
      <c r="AF25" s="112"/>
      <c r="AG25" s="112"/>
      <c r="AH25" s="112"/>
      <c r="AI25" s="112"/>
      <c r="AJ25" s="19">
        <f t="shared" si="2"/>
        <v>0</v>
      </c>
      <c r="AK25" s="336">
        <f t="shared" si="3"/>
        <v>1</v>
      </c>
      <c r="AL25" s="336">
        <f t="shared" si="4"/>
        <v>0</v>
      </c>
    </row>
    <row r="26" spans="1:38" s="158" customFormat="1" ht="21" customHeight="1">
      <c r="A26" s="159">
        <v>20</v>
      </c>
      <c r="B26" s="108" t="s">
        <v>1083</v>
      </c>
      <c r="C26" s="109" t="s">
        <v>880</v>
      </c>
      <c r="D26" s="160" t="s">
        <v>104</v>
      </c>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9">
        <f t="shared" si="2"/>
        <v>0</v>
      </c>
      <c r="AK26" s="336">
        <f t="shared" si="3"/>
        <v>0</v>
      </c>
      <c r="AL26" s="336">
        <f t="shared" si="4"/>
        <v>0</v>
      </c>
    </row>
    <row r="27" spans="1:38" s="164" customFormat="1" ht="21" customHeight="1">
      <c r="A27" s="159">
        <v>21</v>
      </c>
      <c r="B27" s="108" t="s">
        <v>1084</v>
      </c>
      <c r="C27" s="109" t="s">
        <v>1085</v>
      </c>
      <c r="D27" s="160" t="s">
        <v>1086</v>
      </c>
      <c r="E27" s="98"/>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9">
        <f t="shared" si="2"/>
        <v>0</v>
      </c>
      <c r="AK27" s="336">
        <f t="shared" si="3"/>
        <v>0</v>
      </c>
      <c r="AL27" s="336">
        <f t="shared" si="4"/>
        <v>0</v>
      </c>
    </row>
    <row r="28" spans="1:38" s="158" customFormat="1" ht="21" customHeight="1">
      <c r="A28" s="159">
        <v>22</v>
      </c>
      <c r="B28" s="108" t="s">
        <v>1087</v>
      </c>
      <c r="C28" s="109" t="s">
        <v>1088</v>
      </c>
      <c r="D28" s="160" t="s">
        <v>1086</v>
      </c>
      <c r="E28" s="98"/>
      <c r="F28" s="112"/>
      <c r="G28" s="112"/>
      <c r="H28" s="112"/>
      <c r="I28" s="112"/>
      <c r="J28" s="112" t="s">
        <v>6</v>
      </c>
      <c r="K28" s="112"/>
      <c r="L28" s="112"/>
      <c r="M28" s="112"/>
      <c r="N28" s="112"/>
      <c r="O28" s="112" t="s">
        <v>8</v>
      </c>
      <c r="P28" s="112"/>
      <c r="Q28" s="112" t="s">
        <v>8</v>
      </c>
      <c r="R28" s="112" t="s">
        <v>6</v>
      </c>
      <c r="S28" s="112" t="s">
        <v>6</v>
      </c>
      <c r="T28" s="112"/>
      <c r="U28" s="112"/>
      <c r="V28" s="112"/>
      <c r="W28" s="112"/>
      <c r="X28" s="112"/>
      <c r="Y28" s="112"/>
      <c r="Z28" s="112"/>
      <c r="AA28" s="112"/>
      <c r="AB28" s="112"/>
      <c r="AC28" s="112"/>
      <c r="AD28" s="112"/>
      <c r="AE28" s="112"/>
      <c r="AF28" s="112"/>
      <c r="AG28" s="112"/>
      <c r="AH28" s="112"/>
      <c r="AI28" s="112"/>
      <c r="AJ28" s="19">
        <f t="shared" si="2"/>
        <v>3</v>
      </c>
      <c r="AK28" s="336">
        <f t="shared" si="3"/>
        <v>0</v>
      </c>
      <c r="AL28" s="336">
        <f t="shared" si="4"/>
        <v>2</v>
      </c>
    </row>
    <row r="29" spans="1:38" s="158" customFormat="1" ht="21" customHeight="1">
      <c r="A29" s="159">
        <v>23</v>
      </c>
      <c r="B29" s="108" t="s">
        <v>1089</v>
      </c>
      <c r="C29" s="109" t="s">
        <v>1090</v>
      </c>
      <c r="D29" s="160" t="s">
        <v>89</v>
      </c>
      <c r="E29" s="98"/>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9">
        <f t="shared" si="2"/>
        <v>0</v>
      </c>
      <c r="AK29" s="336">
        <f t="shared" si="3"/>
        <v>0</v>
      </c>
      <c r="AL29" s="336">
        <f t="shared" si="4"/>
        <v>0</v>
      </c>
    </row>
    <row r="30" spans="1:38" s="158" customFormat="1" ht="21" customHeight="1">
      <c r="A30" s="159">
        <v>24</v>
      </c>
      <c r="B30" s="108" t="s">
        <v>1091</v>
      </c>
      <c r="C30" s="109" t="s">
        <v>1092</v>
      </c>
      <c r="D30" s="160" t="s">
        <v>1093</v>
      </c>
      <c r="E30" s="98"/>
      <c r="F30" s="112"/>
      <c r="G30" s="112"/>
      <c r="H30" s="112"/>
      <c r="I30" s="112"/>
      <c r="J30" s="112"/>
      <c r="K30" s="112"/>
      <c r="L30" s="112"/>
      <c r="M30" s="112"/>
      <c r="N30" s="112"/>
      <c r="O30" s="112"/>
      <c r="P30" s="112"/>
      <c r="Q30" s="112"/>
      <c r="R30" s="112"/>
      <c r="S30" s="112"/>
      <c r="T30" s="112"/>
      <c r="U30" s="112"/>
      <c r="V30" s="112"/>
      <c r="W30" s="112" t="s">
        <v>7</v>
      </c>
      <c r="X30" s="112"/>
      <c r="Y30" s="112"/>
      <c r="Z30" s="112"/>
      <c r="AA30" s="112"/>
      <c r="AB30" s="112"/>
      <c r="AC30" s="112"/>
      <c r="AD30" s="112"/>
      <c r="AE30" s="112"/>
      <c r="AF30" s="112"/>
      <c r="AG30" s="112"/>
      <c r="AH30" s="112"/>
      <c r="AI30" s="112"/>
      <c r="AJ30" s="19">
        <f t="shared" si="2"/>
        <v>0</v>
      </c>
      <c r="AK30" s="336">
        <f t="shared" si="3"/>
        <v>1</v>
      </c>
      <c r="AL30" s="336">
        <f t="shared" si="4"/>
        <v>0</v>
      </c>
    </row>
    <row r="31" spans="1:38" s="158" customFormat="1" ht="21" customHeight="1">
      <c r="A31" s="159">
        <v>25</v>
      </c>
      <c r="B31" s="108" t="s">
        <v>1054</v>
      </c>
      <c r="C31" s="109" t="s">
        <v>1055</v>
      </c>
      <c r="D31" s="160" t="s">
        <v>117</v>
      </c>
      <c r="E31" s="464" t="s">
        <v>2799</v>
      </c>
      <c r="F31" s="465"/>
      <c r="G31" s="465"/>
      <c r="H31" s="465"/>
      <c r="I31" s="465"/>
      <c r="J31" s="465"/>
      <c r="K31" s="465"/>
      <c r="L31" s="465"/>
      <c r="M31" s="465"/>
      <c r="N31" s="465"/>
      <c r="O31" s="465"/>
      <c r="P31" s="465"/>
      <c r="Q31" s="465"/>
      <c r="R31" s="465"/>
      <c r="S31" s="465"/>
      <c r="T31" s="465"/>
      <c r="U31" s="465"/>
      <c r="V31" s="465"/>
      <c r="W31" s="465"/>
      <c r="X31" s="465"/>
      <c r="Y31" s="465"/>
      <c r="Z31" s="465"/>
      <c r="AA31" s="465"/>
      <c r="AB31" s="465"/>
      <c r="AC31" s="465"/>
      <c r="AD31" s="465"/>
      <c r="AE31" s="465"/>
      <c r="AF31" s="465"/>
      <c r="AG31" s="465"/>
      <c r="AH31" s="465"/>
      <c r="AI31" s="466"/>
      <c r="AJ31" s="19">
        <f>COUNTIF(E31:AI31,"K")+2*COUNTIF(E31:AI31,"2K")+COUNTIF(E31:AI31,"TK")+COUNTIF(E31:AI31,"KT")+COUNTIF(E31:AI31,"PK")+COUNTIF(E31:AI31,"KP")+2*COUNTIF(E31:AI31,"K2")</f>
        <v>0</v>
      </c>
      <c r="AK31" s="336">
        <f>COUNTIF(F31:AJ31,"P")+2*COUNTIF(F31:AJ31,"2P")+COUNTIF(F31:AJ31,"TP")+COUNTIF(F31:AJ31,"PT")+COUNTIF(F31:AJ31,"PK")+COUNTIF(F31:AJ31,"KP")+2*COUNTIF(F31:AJ31,"P2")</f>
        <v>0</v>
      </c>
      <c r="AL31" s="336">
        <f>COUNTIF(E31:AI31,"T")+2*COUNTIF(E31:AI31,"2T")+2*COUNTIF(E31:AI31,"T2")+COUNTIF(E31:AI31,"PT")+COUNTIF(E31:AI31,"TP")</f>
        <v>0</v>
      </c>
    </row>
    <row r="32" spans="1:38" s="164" customFormat="1" ht="21" customHeight="1">
      <c r="A32" s="159">
        <v>26</v>
      </c>
      <c r="B32" s="108" t="s">
        <v>1063</v>
      </c>
      <c r="C32" s="109" t="s">
        <v>581</v>
      </c>
      <c r="D32" s="160" t="s">
        <v>26</v>
      </c>
      <c r="E32" s="467"/>
      <c r="F32" s="468"/>
      <c r="G32" s="468"/>
      <c r="H32" s="468"/>
      <c r="I32" s="468"/>
      <c r="J32" s="468"/>
      <c r="K32" s="468"/>
      <c r="L32" s="468"/>
      <c r="M32" s="468"/>
      <c r="N32" s="468"/>
      <c r="O32" s="468"/>
      <c r="P32" s="468"/>
      <c r="Q32" s="468"/>
      <c r="R32" s="468"/>
      <c r="S32" s="468"/>
      <c r="T32" s="468"/>
      <c r="U32" s="468"/>
      <c r="V32" s="468"/>
      <c r="W32" s="468"/>
      <c r="X32" s="468"/>
      <c r="Y32" s="468"/>
      <c r="Z32" s="468"/>
      <c r="AA32" s="468"/>
      <c r="AB32" s="468"/>
      <c r="AC32" s="468"/>
      <c r="AD32" s="468"/>
      <c r="AE32" s="468"/>
      <c r="AF32" s="468"/>
      <c r="AG32" s="468"/>
      <c r="AH32" s="468"/>
      <c r="AI32" s="469"/>
      <c r="AJ32" s="19">
        <f>COUNTIF(E32:AI32,"K")+2*COUNTIF(E32:AI32,"2K")+COUNTIF(E32:AI32,"TK")+COUNTIF(E32:AI32,"KT")+COUNTIF(E32:AI32,"PK")+COUNTIF(E32:AI32,"KP")+2*COUNTIF(E32:AI32,"K2")</f>
        <v>0</v>
      </c>
      <c r="AK32" s="336">
        <f>COUNTIF(F32:AJ32,"P")+2*COUNTIF(F32:AJ32,"2P")+COUNTIF(F32:AJ32,"TP")+COUNTIF(F32:AJ32,"PT")+COUNTIF(F32:AJ32,"PK")+COUNTIF(F32:AJ32,"KP")+2*COUNTIF(F32:AJ32,"P2")</f>
        <v>0</v>
      </c>
      <c r="AL32" s="336">
        <f>COUNTIF(E32:AI32,"T")+2*COUNTIF(E32:AI32,"2T")+2*COUNTIF(E32:AI32,"T2")+COUNTIF(E32:AI32,"PT")+COUNTIF(E32:AI32,"TP")</f>
        <v>0</v>
      </c>
    </row>
    <row r="33" spans="1:41" s="158" customFormat="1" ht="21" customHeight="1">
      <c r="A33" s="463" t="s">
        <v>10</v>
      </c>
      <c r="B33" s="463"/>
      <c r="C33" s="463"/>
      <c r="D33" s="463"/>
      <c r="E33" s="463"/>
      <c r="F33" s="463"/>
      <c r="G33" s="463"/>
      <c r="H33" s="463"/>
      <c r="I33" s="463"/>
      <c r="J33" s="463"/>
      <c r="K33" s="463"/>
      <c r="L33" s="463"/>
      <c r="M33" s="463"/>
      <c r="N33" s="463"/>
      <c r="O33" s="463"/>
      <c r="P33" s="463"/>
      <c r="Q33" s="463"/>
      <c r="R33" s="463"/>
      <c r="S33" s="463"/>
      <c r="T33" s="463"/>
      <c r="U33" s="463"/>
      <c r="V33" s="463"/>
      <c r="W33" s="463"/>
      <c r="X33" s="463"/>
      <c r="Y33" s="463"/>
      <c r="Z33" s="463"/>
      <c r="AA33" s="463"/>
      <c r="AB33" s="463"/>
      <c r="AC33" s="463"/>
      <c r="AD33" s="463"/>
      <c r="AE33" s="463"/>
      <c r="AF33" s="463"/>
      <c r="AG33" s="463"/>
      <c r="AH33" s="463"/>
      <c r="AI33" s="463"/>
      <c r="AJ33" s="19">
        <f t="shared" si="2"/>
        <v>0</v>
      </c>
      <c r="AK33" s="19">
        <f t="shared" si="3"/>
        <v>0</v>
      </c>
      <c r="AL33" s="19">
        <f t="shared" si="4"/>
        <v>0</v>
      </c>
      <c r="AM33" s="157"/>
      <c r="AN33" s="157"/>
      <c r="AO33" s="157"/>
    </row>
    <row r="34" spans="1:41" s="25" customFormat="1" ht="21" customHeight="1">
      <c r="A34" s="429" t="s">
        <v>2804</v>
      </c>
      <c r="B34" s="430"/>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430"/>
      <c r="AL34" s="431"/>
      <c r="AM34" s="338"/>
      <c r="AN34" s="338"/>
    </row>
    <row r="35" spans="1:41">
      <c r="C35" s="144"/>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1">
      <c r="C36" s="425"/>
      <c r="D36" s="425"/>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41">
      <c r="C37" s="425"/>
      <c r="D37" s="425"/>
      <c r="E37" s="425"/>
      <c r="F37" s="425"/>
      <c r="G37" s="425"/>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425"/>
      <c r="D38" s="425"/>
      <c r="E38" s="425"/>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25"/>
      <c r="D39" s="425"/>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sheetData>
  <mergeCells count="22">
    <mergeCell ref="Q1:AL1"/>
    <mergeCell ref="A2:P2"/>
    <mergeCell ref="Q2:AL2"/>
    <mergeCell ref="A3:AL3"/>
    <mergeCell ref="I4:L4"/>
    <mergeCell ref="M4:N4"/>
    <mergeCell ref="O4:Q4"/>
    <mergeCell ref="A1:P1"/>
    <mergeCell ref="C36:D36"/>
    <mergeCell ref="R4:T4"/>
    <mergeCell ref="A34:AL34"/>
    <mergeCell ref="C38:E38"/>
    <mergeCell ref="C39:D39"/>
    <mergeCell ref="C37:G37"/>
    <mergeCell ref="AJ5:AJ6"/>
    <mergeCell ref="E31:AI32"/>
    <mergeCell ref="A33:AI33"/>
    <mergeCell ref="AK5:AK6"/>
    <mergeCell ref="AL5:AL6"/>
    <mergeCell ref="A5:A6"/>
    <mergeCell ref="B5:B6"/>
    <mergeCell ref="C5:D6"/>
  </mergeCells>
  <conditionalFormatting sqref="E6:AI30 E31">
    <cfRule type="expression" dxfId="119"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9B27B0A6-20E1-4EB9-B970-75D9F4147DFC}">
            <xm:f>IF('TQW20'!E$6="CN",1,0)</xm:f>
            <x14:dxf>
              <fill>
                <patternFill>
                  <bgColor theme="8" tint="0.59996337778862885"/>
                </patternFill>
              </fill>
            </x14:dxf>
          </x14:cfRule>
          <xm:sqref>E6:AI6</xm:sqref>
        </x14:conditionalFormatting>
        <x14:conditionalFormatting xmlns:xm="http://schemas.microsoft.com/office/excel/2006/main">
          <x14:cfRule type="expression" priority="2" id="{A6021986-6395-4093-ACB0-C8F30CDB358B}">
            <xm:f>IF('TQW20'!E$6="CN",1,0)</xm:f>
            <x14:dxf>
              <fill>
                <patternFill>
                  <bgColor theme="8" tint="0.79998168889431442"/>
                </patternFill>
              </fill>
            </x14:dxf>
          </x14:cfRule>
          <xm:sqref>E6:AI6</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1"/>
  <sheetViews>
    <sheetView topLeftCell="A8" zoomScale="85" zoomScaleNormal="85" workbookViewId="0">
      <selection activeCell="W14" sqref="W14"/>
    </sheetView>
  </sheetViews>
  <sheetFormatPr defaultColWidth="9.33203125" defaultRowHeight="18"/>
  <cols>
    <col min="1" max="1" width="6.6640625" style="24" customWidth="1"/>
    <col min="2" max="2" width="13.6640625" style="24" customWidth="1"/>
    <col min="3" max="3" width="23.5" style="24" customWidth="1"/>
    <col min="4" max="4" width="9.5" style="24" customWidth="1"/>
    <col min="5" max="35" width="4" style="24" customWidth="1"/>
    <col min="36" max="36" width="4.5" style="24" bestFit="1" customWidth="1"/>
    <col min="37" max="38" width="4" style="24" bestFit="1" customWidth="1"/>
    <col min="39" max="16384" width="9.33203125" style="24"/>
  </cols>
  <sheetData>
    <row r="1" spans="1:39">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9">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9" ht="22.5">
      <c r="A3" s="443" t="s">
        <v>1094</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9"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9"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9"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9" s="33" customFormat="1" ht="31.5">
      <c r="A7" s="159">
        <v>1</v>
      </c>
      <c r="B7" s="79" t="s">
        <v>1095</v>
      </c>
      <c r="C7" s="80" t="s">
        <v>1096</v>
      </c>
      <c r="D7" s="4" t="s">
        <v>39</v>
      </c>
      <c r="E7" s="98"/>
      <c r="F7" s="99"/>
      <c r="G7" s="99"/>
      <c r="H7" s="99"/>
      <c r="I7" s="99"/>
      <c r="J7" s="99"/>
      <c r="K7" s="99" t="s">
        <v>8</v>
      </c>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1</v>
      </c>
    </row>
    <row r="8" spans="1:39" s="145" customFormat="1">
      <c r="A8" s="168">
        <v>2</v>
      </c>
      <c r="B8" s="79">
        <v>2010070024</v>
      </c>
      <c r="C8" s="80" t="s">
        <v>1097</v>
      </c>
      <c r="D8" s="4" t="s">
        <v>134</v>
      </c>
      <c r="E8" s="98"/>
      <c r="F8" s="99"/>
      <c r="G8" s="99"/>
      <c r="H8" s="99" t="s">
        <v>7</v>
      </c>
      <c r="I8" s="99"/>
      <c r="J8" s="99"/>
      <c r="K8" s="99"/>
      <c r="L8" s="99"/>
      <c r="M8" s="99"/>
      <c r="N8" s="99"/>
      <c r="O8" s="99" t="s">
        <v>7</v>
      </c>
      <c r="P8" s="99"/>
      <c r="Q8" s="99"/>
      <c r="R8" s="99" t="s">
        <v>8</v>
      </c>
      <c r="S8" s="99"/>
      <c r="T8" s="99"/>
      <c r="U8" s="99"/>
      <c r="V8" s="99" t="s">
        <v>6</v>
      </c>
      <c r="W8" s="99"/>
      <c r="X8" s="99"/>
      <c r="Y8" s="99"/>
      <c r="Z8" s="99"/>
      <c r="AA8" s="99"/>
      <c r="AB8" s="99"/>
      <c r="AC8" s="99"/>
      <c r="AD8" s="99"/>
      <c r="AE8" s="99"/>
      <c r="AF8" s="99"/>
      <c r="AG8" s="99"/>
      <c r="AH8" s="99"/>
      <c r="AI8" s="99"/>
      <c r="AJ8" s="19">
        <f t="shared" ref="AJ8:AJ45" si="2">COUNTIF(E8:AI8,"K")+2*COUNTIF(E8:AI8,"2K")+COUNTIF(E8:AI8,"TK")+COUNTIF(E8:AI8,"KT")+COUNTIF(E8:AI8,"PK")+COUNTIF(E8:AI8,"KP")+2*COUNTIF(E8:AI8,"K2")</f>
        <v>1</v>
      </c>
      <c r="AK8" s="336">
        <f t="shared" ref="AK8:AK45" si="3">COUNTIF(F8:AJ8,"P")+2*COUNTIF(F8:AJ8,"2P")+COUNTIF(F8:AJ8,"TP")+COUNTIF(F8:AJ8,"PT")+COUNTIF(F8:AJ8,"PK")+COUNTIF(F8:AJ8,"KP")+2*COUNTIF(F8:AJ8,"P2")</f>
        <v>2</v>
      </c>
      <c r="AL8" s="336">
        <f t="shared" ref="AL8:AL45" si="4">COUNTIF(E8:AI8,"T")+2*COUNTIF(E8:AI8,"2T")+2*COUNTIF(E8:AI8,"T2")+COUNTIF(E8:AI8,"PT")+COUNTIF(E8:AI8,"TP")</f>
        <v>1</v>
      </c>
    </row>
    <row r="9" spans="1:39" s="145" customFormat="1">
      <c r="A9" s="159">
        <v>3</v>
      </c>
      <c r="B9" s="79">
        <v>2010040008</v>
      </c>
      <c r="C9" s="80" t="s">
        <v>1098</v>
      </c>
      <c r="D9" s="4" t="s">
        <v>117</v>
      </c>
      <c r="E9" s="98"/>
      <c r="F9" s="99"/>
      <c r="G9" s="99"/>
      <c r="H9" s="99" t="s">
        <v>7</v>
      </c>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1</v>
      </c>
      <c r="AL9" s="336">
        <f t="shared" si="4"/>
        <v>0</v>
      </c>
    </row>
    <row r="10" spans="1:39" s="173" customFormat="1" ht="31.5">
      <c r="A10" s="168">
        <v>4</v>
      </c>
      <c r="B10" s="79" t="s">
        <v>1099</v>
      </c>
      <c r="C10" s="80" t="s">
        <v>1100</v>
      </c>
      <c r="D10" s="4" t="s">
        <v>14</v>
      </c>
      <c r="E10" s="98"/>
      <c r="F10" s="99"/>
      <c r="G10" s="99"/>
      <c r="H10" s="99"/>
      <c r="I10" s="99"/>
      <c r="J10" s="99"/>
      <c r="K10" s="99" t="s">
        <v>8</v>
      </c>
      <c r="L10" s="99"/>
      <c r="M10" s="99"/>
      <c r="N10" s="99"/>
      <c r="O10" s="99"/>
      <c r="P10" s="99"/>
      <c r="Q10" s="99"/>
      <c r="R10" s="99" t="s">
        <v>8</v>
      </c>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2</v>
      </c>
      <c r="AM10" s="172"/>
    </row>
    <row r="11" spans="1:39" s="33" customFormat="1" ht="31.5">
      <c r="A11" s="159">
        <v>5</v>
      </c>
      <c r="B11" s="108" t="s">
        <v>1101</v>
      </c>
      <c r="C11" s="109" t="s">
        <v>1102</v>
      </c>
      <c r="D11" s="160" t="s">
        <v>1103</v>
      </c>
      <c r="E11" s="98"/>
      <c r="F11" s="99"/>
      <c r="G11" s="99"/>
      <c r="H11" s="99"/>
      <c r="I11" s="99"/>
      <c r="J11" s="99"/>
      <c r="K11" s="99" t="s">
        <v>8</v>
      </c>
      <c r="L11" s="99"/>
      <c r="M11" s="99"/>
      <c r="N11" s="99"/>
      <c r="O11" s="99"/>
      <c r="P11" s="99"/>
      <c r="Q11" s="99"/>
      <c r="R11" s="99" t="s">
        <v>8</v>
      </c>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2</v>
      </c>
    </row>
    <row r="12" spans="1:39" s="33" customFormat="1" ht="31.5">
      <c r="A12" s="168">
        <v>6</v>
      </c>
      <c r="B12" s="79" t="s">
        <v>1104</v>
      </c>
      <c r="C12" s="80" t="s">
        <v>1105</v>
      </c>
      <c r="D12" s="4" t="s">
        <v>41</v>
      </c>
      <c r="E12" s="99"/>
      <c r="F12" s="99"/>
      <c r="G12" s="99"/>
      <c r="H12" s="99"/>
      <c r="I12" s="99" t="s">
        <v>8</v>
      </c>
      <c r="J12" s="99"/>
      <c r="K12" s="99" t="s">
        <v>8</v>
      </c>
      <c r="L12" s="99"/>
      <c r="M12" s="99"/>
      <c r="N12" s="99"/>
      <c r="O12" s="99"/>
      <c r="P12" s="99"/>
      <c r="Q12" s="99"/>
      <c r="R12" s="99" t="s">
        <v>8</v>
      </c>
      <c r="S12" s="99"/>
      <c r="T12" s="99"/>
      <c r="U12" s="99"/>
      <c r="V12" s="99"/>
      <c r="W12" s="99" t="s">
        <v>7</v>
      </c>
      <c r="X12" s="99"/>
      <c r="Y12" s="99"/>
      <c r="Z12" s="99"/>
      <c r="AA12" s="99"/>
      <c r="AB12" s="99"/>
      <c r="AC12" s="99"/>
      <c r="AD12" s="99"/>
      <c r="AE12" s="99"/>
      <c r="AF12" s="99"/>
      <c r="AG12" s="99"/>
      <c r="AH12" s="99"/>
      <c r="AI12" s="99"/>
      <c r="AJ12" s="19">
        <f t="shared" si="2"/>
        <v>0</v>
      </c>
      <c r="AK12" s="336">
        <f t="shared" si="3"/>
        <v>1</v>
      </c>
      <c r="AL12" s="336">
        <f t="shared" si="4"/>
        <v>3</v>
      </c>
    </row>
    <row r="13" spans="1:39" s="25" customFormat="1" ht="31.5">
      <c r="A13" s="159">
        <v>7</v>
      </c>
      <c r="B13" s="79" t="s">
        <v>1106</v>
      </c>
      <c r="C13" s="80" t="s">
        <v>207</v>
      </c>
      <c r="D13" s="4" t="s">
        <v>92</v>
      </c>
      <c r="E13" s="99"/>
      <c r="F13" s="99"/>
      <c r="G13" s="99"/>
      <c r="H13" s="99" t="s">
        <v>8</v>
      </c>
      <c r="I13" s="99" t="s">
        <v>7</v>
      </c>
      <c r="J13" s="99"/>
      <c r="K13" s="99" t="s">
        <v>8</v>
      </c>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1</v>
      </c>
      <c r="AL13" s="336">
        <f t="shared" si="4"/>
        <v>2</v>
      </c>
    </row>
    <row r="14" spans="1:39" s="33" customFormat="1" ht="31.5">
      <c r="A14" s="168">
        <v>8</v>
      </c>
      <c r="B14" s="79" t="s">
        <v>1107</v>
      </c>
      <c r="C14" s="80" t="s">
        <v>1108</v>
      </c>
      <c r="D14" s="4" t="s">
        <v>1109</v>
      </c>
      <c r="E14" s="99"/>
      <c r="F14" s="99"/>
      <c r="G14" s="99"/>
      <c r="H14" s="99" t="s">
        <v>8</v>
      </c>
      <c r="I14" s="99" t="s">
        <v>8</v>
      </c>
      <c r="J14" s="99"/>
      <c r="K14" s="99" t="s">
        <v>8</v>
      </c>
      <c r="L14" s="99"/>
      <c r="M14" s="99"/>
      <c r="N14" s="99"/>
      <c r="O14" s="99" t="s">
        <v>7</v>
      </c>
      <c r="P14" s="99" t="s">
        <v>8</v>
      </c>
      <c r="Q14" s="99"/>
      <c r="R14" s="99" t="s">
        <v>8</v>
      </c>
      <c r="S14" s="99"/>
      <c r="T14" s="99"/>
      <c r="U14" s="99"/>
      <c r="V14" s="99" t="s">
        <v>8</v>
      </c>
      <c r="W14" s="99" t="s">
        <v>8</v>
      </c>
      <c r="X14" s="99"/>
      <c r="Y14" s="99"/>
      <c r="Z14" s="99"/>
      <c r="AA14" s="99"/>
      <c r="AB14" s="99"/>
      <c r="AC14" s="99"/>
      <c r="AD14" s="99"/>
      <c r="AE14" s="99"/>
      <c r="AF14" s="99"/>
      <c r="AG14" s="99"/>
      <c r="AH14" s="99"/>
      <c r="AI14" s="99"/>
      <c r="AJ14" s="19">
        <f t="shared" si="2"/>
        <v>0</v>
      </c>
      <c r="AK14" s="336">
        <f t="shared" si="3"/>
        <v>1</v>
      </c>
      <c r="AL14" s="336">
        <f t="shared" si="4"/>
        <v>7</v>
      </c>
    </row>
    <row r="15" spans="1:39" s="25" customFormat="1" ht="31.5">
      <c r="A15" s="159">
        <v>9</v>
      </c>
      <c r="B15" s="79" t="s">
        <v>1110</v>
      </c>
      <c r="C15" s="80" t="s">
        <v>1111</v>
      </c>
      <c r="D15" s="4" t="s">
        <v>15</v>
      </c>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row>
    <row r="16" spans="1:39" s="33" customFormat="1">
      <c r="A16" s="168">
        <v>10</v>
      </c>
      <c r="B16" s="79">
        <v>2010070025</v>
      </c>
      <c r="C16" s="80" t="s">
        <v>1112</v>
      </c>
      <c r="D16" s="4" t="s">
        <v>15</v>
      </c>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38" s="33" customFormat="1" ht="31.5">
      <c r="A17" s="159">
        <v>11</v>
      </c>
      <c r="B17" s="79" t="s">
        <v>1113</v>
      </c>
      <c r="C17" s="80" t="s">
        <v>461</v>
      </c>
      <c r="D17" s="4" t="s">
        <v>32</v>
      </c>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row>
    <row r="18" spans="1:38" s="25" customFormat="1" ht="31.5">
      <c r="A18" s="168">
        <v>12</v>
      </c>
      <c r="B18" s="79" t="s">
        <v>1041</v>
      </c>
      <c r="C18" s="80" t="s">
        <v>31</v>
      </c>
      <c r="D18" s="4" t="s">
        <v>53</v>
      </c>
      <c r="E18" s="99"/>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9">
        <f t="shared" si="2"/>
        <v>0</v>
      </c>
      <c r="AK18" s="336">
        <f t="shared" si="3"/>
        <v>0</v>
      </c>
      <c r="AL18" s="336">
        <f t="shared" si="4"/>
        <v>0</v>
      </c>
    </row>
    <row r="19" spans="1:38" s="33" customFormat="1" ht="31.5">
      <c r="A19" s="159">
        <v>13</v>
      </c>
      <c r="B19" s="79" t="s">
        <v>1114</v>
      </c>
      <c r="C19" s="80" t="s">
        <v>102</v>
      </c>
      <c r="D19" s="4" t="s">
        <v>85</v>
      </c>
      <c r="E19" s="146"/>
      <c r="F19" s="146"/>
      <c r="G19" s="146"/>
      <c r="H19" s="99"/>
      <c r="I19" s="99"/>
      <c r="J19" s="99"/>
      <c r="K19" s="99"/>
      <c r="L19" s="99"/>
      <c r="M19" s="99"/>
      <c r="N19" s="99"/>
      <c r="O19" s="99"/>
      <c r="P19" s="99"/>
      <c r="Q19" s="99"/>
      <c r="R19" s="99"/>
      <c r="S19" s="99"/>
      <c r="T19" s="99"/>
      <c r="U19" s="99"/>
      <c r="V19" s="99" t="s">
        <v>6</v>
      </c>
      <c r="W19" s="99"/>
      <c r="X19" s="99"/>
      <c r="Y19" s="99"/>
      <c r="Z19" s="99"/>
      <c r="AA19" s="99"/>
      <c r="AB19" s="99"/>
      <c r="AC19" s="99"/>
      <c r="AD19" s="99"/>
      <c r="AE19" s="99"/>
      <c r="AF19" s="99"/>
      <c r="AG19" s="99"/>
      <c r="AH19" s="99"/>
      <c r="AI19" s="99"/>
      <c r="AJ19" s="19">
        <f t="shared" si="2"/>
        <v>1</v>
      </c>
      <c r="AK19" s="336">
        <f t="shared" si="3"/>
        <v>0</v>
      </c>
      <c r="AL19" s="336">
        <f t="shared" si="4"/>
        <v>0</v>
      </c>
    </row>
    <row r="20" spans="1:38" s="33" customFormat="1" ht="31.5">
      <c r="A20" s="168">
        <v>14</v>
      </c>
      <c r="B20" s="79" t="s">
        <v>1115</v>
      </c>
      <c r="C20" s="80" t="s">
        <v>1116</v>
      </c>
      <c r="D20" s="4" t="s">
        <v>103</v>
      </c>
      <c r="E20" s="99"/>
      <c r="F20" s="99"/>
      <c r="G20" s="99"/>
      <c r="H20" s="99"/>
      <c r="I20" s="99"/>
      <c r="J20" s="99"/>
      <c r="K20" s="99" t="s">
        <v>8</v>
      </c>
      <c r="L20" s="99"/>
      <c r="M20" s="99"/>
      <c r="N20" s="99"/>
      <c r="O20" s="99"/>
      <c r="P20" s="99"/>
      <c r="Q20" s="99"/>
      <c r="R20" s="99" t="s">
        <v>8</v>
      </c>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2</v>
      </c>
    </row>
    <row r="21" spans="1:38" s="33" customFormat="1" ht="31.5">
      <c r="A21" s="159">
        <v>15</v>
      </c>
      <c r="B21" s="79" t="s">
        <v>1117</v>
      </c>
      <c r="C21" s="80" t="s">
        <v>1118</v>
      </c>
      <c r="D21" s="4" t="s">
        <v>87</v>
      </c>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38" s="25" customFormat="1" ht="31.5">
      <c r="A22" s="168">
        <v>16</v>
      </c>
      <c r="B22" s="79" t="s">
        <v>1119</v>
      </c>
      <c r="C22" s="80" t="s">
        <v>1120</v>
      </c>
      <c r="D22" s="4" t="s">
        <v>1022</v>
      </c>
      <c r="E22" s="99"/>
      <c r="F22" s="99"/>
      <c r="G22" s="99"/>
      <c r="H22" s="99"/>
      <c r="I22" s="99"/>
      <c r="J22" s="99"/>
      <c r="K22" s="99"/>
      <c r="L22" s="99"/>
      <c r="M22" s="99"/>
      <c r="N22" s="99"/>
      <c r="O22" s="99"/>
      <c r="P22" s="99"/>
      <c r="Q22" s="99"/>
      <c r="R22" s="99"/>
      <c r="S22" s="99"/>
      <c r="T22" s="99"/>
      <c r="U22" s="99"/>
      <c r="V22" s="99"/>
      <c r="W22" s="99" t="s">
        <v>7</v>
      </c>
      <c r="X22" s="99"/>
      <c r="Y22" s="99"/>
      <c r="Z22" s="99"/>
      <c r="AA22" s="99"/>
      <c r="AB22" s="99"/>
      <c r="AC22" s="99"/>
      <c r="AD22" s="99"/>
      <c r="AE22" s="99"/>
      <c r="AF22" s="99"/>
      <c r="AG22" s="99"/>
      <c r="AH22" s="99"/>
      <c r="AI22" s="99"/>
      <c r="AJ22" s="19">
        <f t="shared" si="2"/>
        <v>0</v>
      </c>
      <c r="AK22" s="336">
        <f t="shared" si="3"/>
        <v>1</v>
      </c>
      <c r="AL22" s="336">
        <f t="shared" si="4"/>
        <v>0</v>
      </c>
    </row>
    <row r="23" spans="1:38" s="25" customFormat="1" ht="31.5">
      <c r="A23" s="159">
        <v>17</v>
      </c>
      <c r="B23" s="79" t="s">
        <v>1121</v>
      </c>
      <c r="C23" s="80" t="s">
        <v>1122</v>
      </c>
      <c r="D23" s="4" t="s">
        <v>55</v>
      </c>
      <c r="E23" s="100"/>
      <c r="F23" s="100"/>
      <c r="G23" s="100"/>
      <c r="H23" s="100"/>
      <c r="I23" s="100"/>
      <c r="J23" s="100"/>
      <c r="K23" s="100" t="s">
        <v>8</v>
      </c>
      <c r="L23" s="100"/>
      <c r="M23" s="100"/>
      <c r="N23" s="100"/>
      <c r="O23" s="100" t="s">
        <v>7</v>
      </c>
      <c r="P23" s="100"/>
      <c r="Q23" s="100"/>
      <c r="R23" s="100" t="s">
        <v>8</v>
      </c>
      <c r="S23" s="100"/>
      <c r="T23" s="100"/>
      <c r="U23" s="100"/>
      <c r="V23" s="100"/>
      <c r="W23" s="100"/>
      <c r="X23" s="100"/>
      <c r="Y23" s="100"/>
      <c r="Z23" s="100"/>
      <c r="AA23" s="100"/>
      <c r="AB23" s="100"/>
      <c r="AC23" s="100"/>
      <c r="AD23" s="100"/>
      <c r="AE23" s="100"/>
      <c r="AF23" s="99"/>
      <c r="AG23" s="99"/>
      <c r="AH23" s="99"/>
      <c r="AI23" s="99"/>
      <c r="AJ23" s="19">
        <f t="shared" si="2"/>
        <v>0</v>
      </c>
      <c r="AK23" s="336">
        <f t="shared" si="3"/>
        <v>1</v>
      </c>
      <c r="AL23" s="336">
        <f t="shared" si="4"/>
        <v>2</v>
      </c>
    </row>
    <row r="24" spans="1:38" s="25" customFormat="1" ht="31.5">
      <c r="A24" s="168">
        <v>18</v>
      </c>
      <c r="B24" s="79" t="s">
        <v>1123</v>
      </c>
      <c r="C24" s="80" t="s">
        <v>64</v>
      </c>
      <c r="D24" s="4" t="s">
        <v>55</v>
      </c>
      <c r="E24" s="99"/>
      <c r="F24" s="99"/>
      <c r="G24" s="99"/>
      <c r="H24" s="99" t="s">
        <v>7</v>
      </c>
      <c r="I24" s="99"/>
      <c r="J24" s="99"/>
      <c r="K24" s="99" t="s">
        <v>8</v>
      </c>
      <c r="L24" s="99"/>
      <c r="M24" s="99"/>
      <c r="N24" s="99"/>
      <c r="O24" s="99"/>
      <c r="P24" s="99"/>
      <c r="Q24" s="99"/>
      <c r="R24" s="99"/>
      <c r="S24" s="99"/>
      <c r="T24" s="99"/>
      <c r="U24" s="99"/>
      <c r="V24" s="99" t="s">
        <v>7</v>
      </c>
      <c r="W24" s="99"/>
      <c r="X24" s="99"/>
      <c r="Y24" s="99"/>
      <c r="Z24" s="99"/>
      <c r="AA24" s="99"/>
      <c r="AB24" s="99"/>
      <c r="AC24" s="99"/>
      <c r="AD24" s="99"/>
      <c r="AE24" s="99"/>
      <c r="AF24" s="99"/>
      <c r="AG24" s="99"/>
      <c r="AH24" s="99"/>
      <c r="AI24" s="99"/>
      <c r="AJ24" s="19">
        <f t="shared" si="2"/>
        <v>0</v>
      </c>
      <c r="AK24" s="336">
        <f t="shared" si="3"/>
        <v>2</v>
      </c>
      <c r="AL24" s="336">
        <f t="shared" si="4"/>
        <v>1</v>
      </c>
    </row>
    <row r="25" spans="1:38" s="25" customFormat="1" ht="31.5">
      <c r="A25" s="159">
        <v>19</v>
      </c>
      <c r="B25" s="79" t="s">
        <v>1124</v>
      </c>
      <c r="C25" s="80" t="s">
        <v>1125</v>
      </c>
      <c r="D25" s="4" t="s">
        <v>1126</v>
      </c>
      <c r="E25" s="99"/>
      <c r="F25" s="99"/>
      <c r="G25" s="99"/>
      <c r="H25" s="99"/>
      <c r="I25" s="99"/>
      <c r="J25" s="99"/>
      <c r="K25" s="99"/>
      <c r="L25" s="99"/>
      <c r="M25" s="99"/>
      <c r="N25" s="99"/>
      <c r="O25" s="99"/>
      <c r="P25" s="99" t="s">
        <v>7</v>
      </c>
      <c r="Q25" s="99"/>
      <c r="R25" s="99"/>
      <c r="S25" s="99"/>
      <c r="T25" s="99"/>
      <c r="U25" s="99"/>
      <c r="V25" s="99"/>
      <c r="W25" s="99"/>
      <c r="X25" s="99"/>
      <c r="Y25" s="99"/>
      <c r="Z25" s="99"/>
      <c r="AA25" s="99"/>
      <c r="AB25" s="99"/>
      <c r="AC25" s="99"/>
      <c r="AD25" s="99"/>
      <c r="AE25" s="99"/>
      <c r="AF25" s="99"/>
      <c r="AG25" s="99"/>
      <c r="AH25" s="99"/>
      <c r="AI25" s="99"/>
      <c r="AJ25" s="19">
        <f t="shared" si="2"/>
        <v>0</v>
      </c>
      <c r="AK25" s="336">
        <f t="shared" si="3"/>
        <v>1</v>
      </c>
      <c r="AL25" s="336">
        <f t="shared" si="4"/>
        <v>0</v>
      </c>
    </row>
    <row r="26" spans="1:38" s="25" customFormat="1" ht="31.5">
      <c r="A26" s="168">
        <v>20</v>
      </c>
      <c r="B26" s="79" t="s">
        <v>1127</v>
      </c>
      <c r="C26" s="80" t="s">
        <v>1128</v>
      </c>
      <c r="D26" s="4" t="s">
        <v>1028</v>
      </c>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row>
    <row r="27" spans="1:38" s="25" customFormat="1" ht="31.5">
      <c r="A27" s="159">
        <v>21</v>
      </c>
      <c r="B27" s="79" t="s">
        <v>1129</v>
      </c>
      <c r="C27" s="80" t="s">
        <v>1130</v>
      </c>
      <c r="D27" s="4" t="s">
        <v>872</v>
      </c>
      <c r="E27" s="99"/>
      <c r="F27" s="99"/>
      <c r="G27" s="99"/>
      <c r="H27" s="99" t="s">
        <v>7</v>
      </c>
      <c r="I27" s="99"/>
      <c r="J27" s="99"/>
      <c r="K27" s="99"/>
      <c r="L27" s="99"/>
      <c r="M27" s="99"/>
      <c r="N27" s="99"/>
      <c r="O27" s="99"/>
      <c r="P27" s="99"/>
      <c r="Q27" s="99"/>
      <c r="R27" s="99" t="s">
        <v>8</v>
      </c>
      <c r="S27" s="99"/>
      <c r="T27" s="99"/>
      <c r="U27" s="99"/>
      <c r="V27" s="99"/>
      <c r="W27" s="99"/>
      <c r="X27" s="99"/>
      <c r="Y27" s="99"/>
      <c r="Z27" s="99"/>
      <c r="AA27" s="99"/>
      <c r="AB27" s="99"/>
      <c r="AC27" s="99"/>
      <c r="AD27" s="99"/>
      <c r="AE27" s="99"/>
      <c r="AF27" s="99"/>
      <c r="AG27" s="99"/>
      <c r="AH27" s="99"/>
      <c r="AI27" s="99"/>
      <c r="AJ27" s="19">
        <f t="shared" si="2"/>
        <v>0</v>
      </c>
      <c r="AK27" s="336">
        <f t="shared" si="3"/>
        <v>1</v>
      </c>
      <c r="AL27" s="336">
        <f t="shared" si="4"/>
        <v>1</v>
      </c>
    </row>
    <row r="28" spans="1:38" s="25" customFormat="1" ht="31.5">
      <c r="A28" s="168">
        <v>22</v>
      </c>
      <c r="B28" s="79" t="s">
        <v>1131</v>
      </c>
      <c r="C28" s="80" t="s">
        <v>24</v>
      </c>
      <c r="D28" s="4" t="s">
        <v>112</v>
      </c>
      <c r="E28" s="98"/>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0</v>
      </c>
      <c r="AL28" s="336">
        <f t="shared" si="4"/>
        <v>0</v>
      </c>
    </row>
    <row r="29" spans="1:38" s="25" customFormat="1" ht="31.5">
      <c r="A29" s="159">
        <v>23</v>
      </c>
      <c r="B29" s="79" t="s">
        <v>1132</v>
      </c>
      <c r="C29" s="80" t="s">
        <v>1133</v>
      </c>
      <c r="D29" s="4" t="s">
        <v>22</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row>
    <row r="30" spans="1:38" s="25" customFormat="1" ht="31.5">
      <c r="A30" s="168">
        <v>24</v>
      </c>
      <c r="B30" s="79" t="s">
        <v>1134</v>
      </c>
      <c r="C30" s="80" t="s">
        <v>1135</v>
      </c>
      <c r="D30" s="4" t="s">
        <v>109</v>
      </c>
      <c r="E30" s="146"/>
      <c r="F30" s="146"/>
      <c r="G30" s="146"/>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38" s="25" customFormat="1" ht="31.5">
      <c r="A31" s="159">
        <v>25</v>
      </c>
      <c r="B31" s="79" t="s">
        <v>1136</v>
      </c>
      <c r="C31" s="80" t="s">
        <v>1137</v>
      </c>
      <c r="D31" s="4" t="s">
        <v>940</v>
      </c>
      <c r="E31" s="98"/>
      <c r="F31" s="99"/>
      <c r="G31" s="99"/>
      <c r="H31" s="99" t="s">
        <v>7</v>
      </c>
      <c r="I31" s="99"/>
      <c r="J31" s="99"/>
      <c r="K31" s="99"/>
      <c r="L31" s="99"/>
      <c r="M31" s="99"/>
      <c r="N31" s="99"/>
      <c r="O31" s="99"/>
      <c r="P31" s="99"/>
      <c r="Q31" s="99"/>
      <c r="R31" s="99" t="s">
        <v>8</v>
      </c>
      <c r="S31" s="99"/>
      <c r="T31" s="99"/>
      <c r="U31" s="99"/>
      <c r="V31" s="99"/>
      <c r="W31" s="99"/>
      <c r="X31" s="99"/>
      <c r="Y31" s="99"/>
      <c r="Z31" s="99"/>
      <c r="AA31" s="99"/>
      <c r="AB31" s="99"/>
      <c r="AC31" s="99"/>
      <c r="AD31" s="99"/>
      <c r="AE31" s="99"/>
      <c r="AF31" s="99"/>
      <c r="AG31" s="99"/>
      <c r="AH31" s="99"/>
      <c r="AI31" s="99"/>
      <c r="AJ31" s="19">
        <f t="shared" si="2"/>
        <v>0</v>
      </c>
      <c r="AK31" s="336">
        <f t="shared" si="3"/>
        <v>1</v>
      </c>
      <c r="AL31" s="336">
        <f t="shared" si="4"/>
        <v>1</v>
      </c>
    </row>
    <row r="32" spans="1:38" s="25" customFormat="1" ht="31.5">
      <c r="A32" s="168">
        <v>26</v>
      </c>
      <c r="B32" s="79" t="s">
        <v>1138</v>
      </c>
      <c r="C32" s="80" t="s">
        <v>1139</v>
      </c>
      <c r="D32" s="4" t="s">
        <v>947</v>
      </c>
      <c r="E32" s="98"/>
      <c r="F32" s="99"/>
      <c r="G32" s="99"/>
      <c r="H32" s="99"/>
      <c r="I32" s="99"/>
      <c r="J32" s="99"/>
      <c r="K32" s="99" t="s">
        <v>8</v>
      </c>
      <c r="L32" s="99"/>
      <c r="M32" s="99"/>
      <c r="N32" s="99"/>
      <c r="O32" s="99"/>
      <c r="P32" s="99" t="s">
        <v>8</v>
      </c>
      <c r="Q32" s="99"/>
      <c r="R32" s="99" t="s">
        <v>8</v>
      </c>
      <c r="S32" s="99"/>
      <c r="T32" s="99"/>
      <c r="U32" s="99"/>
      <c r="V32" s="99" t="s">
        <v>8</v>
      </c>
      <c r="W32" s="99" t="s">
        <v>8</v>
      </c>
      <c r="X32" s="99"/>
      <c r="Y32" s="99"/>
      <c r="Z32" s="99"/>
      <c r="AA32" s="99"/>
      <c r="AB32" s="99"/>
      <c r="AC32" s="99"/>
      <c r="AD32" s="99"/>
      <c r="AE32" s="99"/>
      <c r="AF32" s="99"/>
      <c r="AG32" s="99"/>
      <c r="AH32" s="99"/>
      <c r="AI32" s="99"/>
      <c r="AJ32" s="19">
        <f t="shared" si="2"/>
        <v>0</v>
      </c>
      <c r="AK32" s="336">
        <f t="shared" si="3"/>
        <v>0</v>
      </c>
      <c r="AL32" s="336">
        <f t="shared" si="4"/>
        <v>5</v>
      </c>
    </row>
    <row r="33" spans="1:41" s="25" customFormat="1" ht="31.5">
      <c r="A33" s="159">
        <v>27</v>
      </c>
      <c r="B33" s="79" t="s">
        <v>1140</v>
      </c>
      <c r="C33" s="80" t="s">
        <v>1141</v>
      </c>
      <c r="D33" s="4" t="s">
        <v>947</v>
      </c>
      <c r="E33" s="98"/>
      <c r="F33" s="99"/>
      <c r="G33" s="99"/>
      <c r="H33" s="99"/>
      <c r="I33" s="99"/>
      <c r="J33" s="99"/>
      <c r="K33" s="99" t="s">
        <v>8</v>
      </c>
      <c r="L33" s="99"/>
      <c r="M33" s="99"/>
      <c r="N33" s="99"/>
      <c r="O33" s="99"/>
      <c r="P33" s="99"/>
      <c r="Q33" s="99"/>
      <c r="R33" s="99" t="s">
        <v>8</v>
      </c>
      <c r="S33" s="99"/>
      <c r="T33" s="99"/>
      <c r="U33" s="99"/>
      <c r="V33" s="99"/>
      <c r="W33" s="99"/>
      <c r="X33" s="99"/>
      <c r="Y33" s="99"/>
      <c r="Z33" s="99"/>
      <c r="AA33" s="99"/>
      <c r="AB33" s="99"/>
      <c r="AC33" s="99"/>
      <c r="AD33" s="99"/>
      <c r="AE33" s="99"/>
      <c r="AF33" s="99"/>
      <c r="AG33" s="99"/>
      <c r="AH33" s="99"/>
      <c r="AI33" s="99"/>
      <c r="AJ33" s="19">
        <f t="shared" si="2"/>
        <v>0</v>
      </c>
      <c r="AK33" s="336">
        <f t="shared" si="3"/>
        <v>0</v>
      </c>
      <c r="AL33" s="336">
        <f t="shared" si="4"/>
        <v>2</v>
      </c>
    </row>
    <row r="34" spans="1:41" s="25" customFormat="1" ht="21" customHeight="1">
      <c r="A34" s="168">
        <v>28</v>
      </c>
      <c r="B34" s="79" t="s">
        <v>1142</v>
      </c>
      <c r="C34" s="80" t="s">
        <v>329</v>
      </c>
      <c r="D34" s="4" t="s">
        <v>947</v>
      </c>
      <c r="E34" s="98"/>
      <c r="F34" s="99"/>
      <c r="G34" s="99"/>
      <c r="H34" s="99" t="s">
        <v>7</v>
      </c>
      <c r="I34" s="99" t="s">
        <v>7</v>
      </c>
      <c r="J34" s="99"/>
      <c r="K34" s="99"/>
      <c r="L34" s="99"/>
      <c r="M34" s="99"/>
      <c r="N34" s="99"/>
      <c r="O34" s="99"/>
      <c r="P34" s="99"/>
      <c r="Q34" s="99"/>
      <c r="R34" s="99" t="s">
        <v>6</v>
      </c>
      <c r="S34" s="99"/>
      <c r="T34" s="99"/>
      <c r="U34" s="99"/>
      <c r="V34" s="99" t="s">
        <v>7</v>
      </c>
      <c r="W34" s="99"/>
      <c r="X34" s="99"/>
      <c r="Y34" s="99"/>
      <c r="Z34" s="99"/>
      <c r="AA34" s="99"/>
      <c r="AB34" s="99"/>
      <c r="AC34" s="99"/>
      <c r="AD34" s="99"/>
      <c r="AE34" s="99"/>
      <c r="AF34" s="99"/>
      <c r="AG34" s="99"/>
      <c r="AH34" s="99"/>
      <c r="AI34" s="99"/>
      <c r="AJ34" s="19">
        <f t="shared" si="2"/>
        <v>1</v>
      </c>
      <c r="AK34" s="336">
        <f t="shared" si="3"/>
        <v>3</v>
      </c>
      <c r="AL34" s="336">
        <f t="shared" si="4"/>
        <v>0</v>
      </c>
    </row>
    <row r="35" spans="1:41" s="25" customFormat="1" ht="21" customHeight="1">
      <c r="A35" s="159">
        <v>29</v>
      </c>
      <c r="B35" s="79" t="s">
        <v>1143</v>
      </c>
      <c r="C35" s="80" t="s">
        <v>1144</v>
      </c>
      <c r="D35" s="4" t="s">
        <v>378</v>
      </c>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9">
        <f t="shared" si="2"/>
        <v>0</v>
      </c>
      <c r="AK35" s="336">
        <f t="shared" si="3"/>
        <v>0</v>
      </c>
      <c r="AL35" s="336">
        <f t="shared" si="4"/>
        <v>0</v>
      </c>
    </row>
    <row r="36" spans="1:41" s="25" customFormat="1" ht="21" customHeight="1">
      <c r="A36" s="168">
        <v>30</v>
      </c>
      <c r="B36" s="79" t="s">
        <v>1145</v>
      </c>
      <c r="C36" s="80" t="s">
        <v>1146</v>
      </c>
      <c r="D36" s="4" t="s">
        <v>952</v>
      </c>
      <c r="E36" s="98"/>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19">
        <f t="shared" si="2"/>
        <v>0</v>
      </c>
      <c r="AK36" s="336">
        <f t="shared" si="3"/>
        <v>0</v>
      </c>
      <c r="AL36" s="336">
        <f t="shared" si="4"/>
        <v>0</v>
      </c>
    </row>
    <row r="37" spans="1:41" s="33" customFormat="1" ht="21" customHeight="1">
      <c r="A37" s="159">
        <v>31</v>
      </c>
      <c r="B37" s="79" t="s">
        <v>1147</v>
      </c>
      <c r="C37" s="80" t="s">
        <v>1148</v>
      </c>
      <c r="D37" s="4" t="s">
        <v>952</v>
      </c>
      <c r="E37" s="98"/>
      <c r="F37" s="99"/>
      <c r="G37" s="99"/>
      <c r="H37" s="99"/>
      <c r="I37" s="99"/>
      <c r="J37" s="99"/>
      <c r="K37" s="99" t="s">
        <v>8</v>
      </c>
      <c r="L37" s="99"/>
      <c r="M37" s="99"/>
      <c r="N37" s="99"/>
      <c r="O37" s="99"/>
      <c r="P37" s="99"/>
      <c r="Q37" s="99"/>
      <c r="R37" s="99" t="s">
        <v>8</v>
      </c>
      <c r="S37" s="99"/>
      <c r="T37" s="99"/>
      <c r="U37" s="99"/>
      <c r="V37" s="99"/>
      <c r="W37" s="99"/>
      <c r="X37" s="99"/>
      <c r="Y37" s="99"/>
      <c r="Z37" s="99"/>
      <c r="AA37" s="99"/>
      <c r="AB37" s="99"/>
      <c r="AC37" s="99"/>
      <c r="AD37" s="99"/>
      <c r="AE37" s="99"/>
      <c r="AF37" s="99"/>
      <c r="AG37" s="99"/>
      <c r="AH37" s="99"/>
      <c r="AI37" s="99"/>
      <c r="AJ37" s="19">
        <f t="shared" si="2"/>
        <v>0</v>
      </c>
      <c r="AK37" s="336">
        <f t="shared" si="3"/>
        <v>0</v>
      </c>
      <c r="AL37" s="336">
        <f t="shared" si="4"/>
        <v>2</v>
      </c>
    </row>
    <row r="38" spans="1:41" s="25" customFormat="1" ht="21" customHeight="1">
      <c r="A38" s="168">
        <v>32</v>
      </c>
      <c r="B38" s="79" t="s">
        <v>1149</v>
      </c>
      <c r="C38" s="80" t="s">
        <v>652</v>
      </c>
      <c r="D38" s="4" t="s">
        <v>985</v>
      </c>
      <c r="E38" s="98"/>
      <c r="F38" s="99"/>
      <c r="G38" s="99"/>
      <c r="H38" s="99" t="s">
        <v>7</v>
      </c>
      <c r="I38" s="99"/>
      <c r="J38" s="99"/>
      <c r="K38" s="99" t="s">
        <v>8</v>
      </c>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19">
        <f t="shared" si="2"/>
        <v>0</v>
      </c>
      <c r="AK38" s="336">
        <f t="shared" si="3"/>
        <v>1</v>
      </c>
      <c r="AL38" s="336">
        <f t="shared" si="4"/>
        <v>1</v>
      </c>
    </row>
    <row r="39" spans="1:41" s="25" customFormat="1" ht="21" customHeight="1">
      <c r="A39" s="159">
        <v>33</v>
      </c>
      <c r="B39" s="79" t="s">
        <v>1150</v>
      </c>
      <c r="C39" s="80" t="s">
        <v>1151</v>
      </c>
      <c r="D39" s="4" t="s">
        <v>985</v>
      </c>
      <c r="E39" s="98"/>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19">
        <f t="shared" si="2"/>
        <v>0</v>
      </c>
      <c r="AK39" s="336">
        <f t="shared" si="3"/>
        <v>0</v>
      </c>
      <c r="AL39" s="336">
        <f t="shared" si="4"/>
        <v>0</v>
      </c>
    </row>
    <row r="40" spans="1:41" s="25" customFormat="1" ht="21" customHeight="1">
      <c r="A40" s="168">
        <v>34</v>
      </c>
      <c r="B40" s="79" t="s">
        <v>1152</v>
      </c>
      <c r="C40" s="80" t="s">
        <v>54</v>
      </c>
      <c r="D40" s="4" t="s">
        <v>455</v>
      </c>
      <c r="E40" s="98"/>
      <c r="F40" s="99"/>
      <c r="G40" s="99"/>
      <c r="H40" s="99" t="s">
        <v>8</v>
      </c>
      <c r="I40" s="99" t="s">
        <v>8</v>
      </c>
      <c r="J40" s="99"/>
      <c r="K40" s="99" t="s">
        <v>8</v>
      </c>
      <c r="L40" s="99"/>
      <c r="M40" s="99"/>
      <c r="N40" s="99"/>
      <c r="O40" s="99"/>
      <c r="P40" s="99"/>
      <c r="Q40" s="99"/>
      <c r="R40" s="99" t="s">
        <v>8</v>
      </c>
      <c r="S40" s="99"/>
      <c r="T40" s="99"/>
      <c r="U40" s="99"/>
      <c r="V40" s="99"/>
      <c r="W40" s="99" t="s">
        <v>8</v>
      </c>
      <c r="X40" s="99"/>
      <c r="Y40" s="99"/>
      <c r="Z40" s="99"/>
      <c r="AA40" s="99"/>
      <c r="AB40" s="99"/>
      <c r="AC40" s="99"/>
      <c r="AD40" s="99"/>
      <c r="AE40" s="99"/>
      <c r="AF40" s="99"/>
      <c r="AG40" s="99"/>
      <c r="AH40" s="99"/>
      <c r="AI40" s="99"/>
      <c r="AJ40" s="19">
        <f t="shared" si="2"/>
        <v>0</v>
      </c>
      <c r="AK40" s="336">
        <f t="shared" si="3"/>
        <v>0</v>
      </c>
      <c r="AL40" s="336">
        <f t="shared" si="4"/>
        <v>5</v>
      </c>
    </row>
    <row r="41" spans="1:41" s="25" customFormat="1" ht="21" customHeight="1">
      <c r="A41" s="159">
        <v>35</v>
      </c>
      <c r="B41" s="79" t="s">
        <v>1153</v>
      </c>
      <c r="C41" s="80" t="s">
        <v>1154</v>
      </c>
      <c r="D41" s="4" t="s">
        <v>72</v>
      </c>
      <c r="E41" s="98"/>
      <c r="F41" s="99"/>
      <c r="G41" s="99"/>
      <c r="H41" s="99"/>
      <c r="I41" s="99"/>
      <c r="J41" s="99"/>
      <c r="K41" s="99"/>
      <c r="L41" s="99"/>
      <c r="M41" s="99"/>
      <c r="N41" s="99"/>
      <c r="O41" s="99" t="s">
        <v>7</v>
      </c>
      <c r="P41" s="99"/>
      <c r="Q41" s="99"/>
      <c r="R41" s="99"/>
      <c r="S41" s="99"/>
      <c r="T41" s="99"/>
      <c r="U41" s="99"/>
      <c r="V41" s="99"/>
      <c r="W41" s="99"/>
      <c r="X41" s="99"/>
      <c r="Y41" s="99"/>
      <c r="Z41" s="99"/>
      <c r="AA41" s="99"/>
      <c r="AB41" s="99"/>
      <c r="AC41" s="99"/>
      <c r="AD41" s="99"/>
      <c r="AE41" s="99"/>
      <c r="AF41" s="99"/>
      <c r="AG41" s="99"/>
      <c r="AH41" s="99"/>
      <c r="AI41" s="99"/>
      <c r="AJ41" s="19">
        <f t="shared" si="2"/>
        <v>0</v>
      </c>
      <c r="AK41" s="336">
        <f t="shared" si="3"/>
        <v>1</v>
      </c>
      <c r="AL41" s="336">
        <f t="shared" si="4"/>
        <v>0</v>
      </c>
    </row>
    <row r="42" spans="1:41" s="25" customFormat="1" ht="21" customHeight="1">
      <c r="A42" s="168">
        <v>36</v>
      </c>
      <c r="B42" s="79" t="s">
        <v>1155</v>
      </c>
      <c r="C42" s="80" t="s">
        <v>1156</v>
      </c>
      <c r="D42" s="4" t="s">
        <v>100</v>
      </c>
      <c r="E42" s="98"/>
      <c r="F42" s="99"/>
      <c r="G42" s="99"/>
      <c r="H42" s="99"/>
      <c r="I42" s="99"/>
      <c r="J42" s="99"/>
      <c r="K42" s="99"/>
      <c r="L42" s="99"/>
      <c r="M42" s="99"/>
      <c r="N42" s="99"/>
      <c r="O42" s="99"/>
      <c r="P42" s="99"/>
      <c r="Q42" s="99"/>
      <c r="R42" s="99"/>
      <c r="S42" s="99"/>
      <c r="T42" s="99"/>
      <c r="U42" s="99"/>
      <c r="V42" s="99" t="s">
        <v>6</v>
      </c>
      <c r="W42" s="99"/>
      <c r="X42" s="99"/>
      <c r="Y42" s="99"/>
      <c r="Z42" s="99"/>
      <c r="AA42" s="99"/>
      <c r="AB42" s="99"/>
      <c r="AC42" s="99"/>
      <c r="AD42" s="99"/>
      <c r="AE42" s="99"/>
      <c r="AF42" s="99"/>
      <c r="AG42" s="99"/>
      <c r="AH42" s="99"/>
      <c r="AI42" s="99"/>
      <c r="AJ42" s="19">
        <f t="shared" si="2"/>
        <v>1</v>
      </c>
      <c r="AK42" s="336">
        <f t="shared" si="3"/>
        <v>0</v>
      </c>
      <c r="AL42" s="336">
        <f t="shared" si="4"/>
        <v>0</v>
      </c>
    </row>
    <row r="43" spans="1:41" s="25" customFormat="1" ht="21" customHeight="1">
      <c r="A43" s="159">
        <v>37</v>
      </c>
      <c r="B43" s="79" t="s">
        <v>1157</v>
      </c>
      <c r="C43" s="80" t="s">
        <v>1158</v>
      </c>
      <c r="D43" s="4" t="s">
        <v>89</v>
      </c>
      <c r="E43" s="98"/>
      <c r="F43" s="99"/>
      <c r="G43" s="99"/>
      <c r="H43" s="99"/>
      <c r="I43" s="99"/>
      <c r="J43" s="99"/>
      <c r="K43" s="99"/>
      <c r="L43" s="99"/>
      <c r="M43" s="99"/>
      <c r="N43" s="99"/>
      <c r="O43" s="99"/>
      <c r="P43" s="99"/>
      <c r="Q43" s="99"/>
      <c r="R43" s="99" t="s">
        <v>8</v>
      </c>
      <c r="S43" s="99" t="s">
        <v>8</v>
      </c>
      <c r="T43" s="99"/>
      <c r="U43" s="99"/>
      <c r="V43" s="99" t="s">
        <v>7</v>
      </c>
      <c r="W43" s="99"/>
      <c r="X43" s="99"/>
      <c r="Y43" s="99"/>
      <c r="Z43" s="99"/>
      <c r="AA43" s="99"/>
      <c r="AB43" s="99"/>
      <c r="AC43" s="99"/>
      <c r="AD43" s="99"/>
      <c r="AE43" s="99"/>
      <c r="AF43" s="99"/>
      <c r="AG43" s="99"/>
      <c r="AH43" s="99"/>
      <c r="AI43" s="99"/>
      <c r="AJ43" s="19">
        <f t="shared" si="2"/>
        <v>0</v>
      </c>
      <c r="AK43" s="336">
        <f t="shared" si="3"/>
        <v>1</v>
      </c>
      <c r="AL43" s="336">
        <f t="shared" si="4"/>
        <v>2</v>
      </c>
    </row>
    <row r="44" spans="1:41" s="25" customFormat="1" ht="21" customHeight="1">
      <c r="A44" s="168">
        <v>38</v>
      </c>
      <c r="B44" s="79" t="s">
        <v>1159</v>
      </c>
      <c r="C44" s="80" t="s">
        <v>1160</v>
      </c>
      <c r="D44" s="4" t="s">
        <v>90</v>
      </c>
      <c r="E44" s="98"/>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19">
        <f t="shared" si="2"/>
        <v>0</v>
      </c>
      <c r="AK44" s="336">
        <f t="shared" si="3"/>
        <v>0</v>
      </c>
      <c r="AL44" s="336">
        <f t="shared" si="4"/>
        <v>0</v>
      </c>
    </row>
    <row r="45" spans="1:41" s="33" customFormat="1" ht="21" customHeight="1">
      <c r="A45" s="159">
        <v>39</v>
      </c>
      <c r="B45" s="165" t="s">
        <v>1161</v>
      </c>
      <c r="C45" s="166" t="s">
        <v>115</v>
      </c>
      <c r="D45" s="167" t="s">
        <v>41</v>
      </c>
      <c r="E45" s="470" t="s">
        <v>1162</v>
      </c>
      <c r="F45" s="471"/>
      <c r="G45" s="471"/>
      <c r="H45" s="471"/>
      <c r="I45" s="471"/>
      <c r="J45" s="471"/>
      <c r="K45" s="471"/>
      <c r="L45" s="471"/>
      <c r="M45" s="471"/>
      <c r="N45" s="471"/>
      <c r="O45" s="471"/>
      <c r="P45" s="471"/>
      <c r="Q45" s="471"/>
      <c r="R45" s="471"/>
      <c r="S45" s="471"/>
      <c r="T45" s="471"/>
      <c r="U45" s="471"/>
      <c r="V45" s="471"/>
      <c r="W45" s="471"/>
      <c r="X45" s="471"/>
      <c r="Y45" s="471"/>
      <c r="Z45" s="471"/>
      <c r="AA45" s="471"/>
      <c r="AB45" s="471"/>
      <c r="AC45" s="471"/>
      <c r="AD45" s="471"/>
      <c r="AE45" s="471"/>
      <c r="AF45" s="471"/>
      <c r="AG45" s="471"/>
      <c r="AH45" s="471"/>
      <c r="AI45" s="472"/>
      <c r="AJ45" s="19">
        <f t="shared" si="2"/>
        <v>0</v>
      </c>
      <c r="AK45" s="336">
        <f t="shared" si="3"/>
        <v>0</v>
      </c>
      <c r="AL45" s="336">
        <f t="shared" si="4"/>
        <v>0</v>
      </c>
    </row>
    <row r="46" spans="1:41" s="25" customFormat="1" ht="21" customHeight="1">
      <c r="A46" s="463" t="s">
        <v>10</v>
      </c>
      <c r="B46" s="463"/>
      <c r="C46" s="463"/>
      <c r="D46" s="463"/>
      <c r="E46" s="463"/>
      <c r="F46" s="463"/>
      <c r="G46" s="463"/>
      <c r="H46" s="463"/>
      <c r="I46" s="463"/>
      <c r="J46" s="463"/>
      <c r="K46" s="463"/>
      <c r="L46" s="463"/>
      <c r="M46" s="463"/>
      <c r="N46" s="463"/>
      <c r="O46" s="463"/>
      <c r="P46" s="463"/>
      <c r="Q46" s="463"/>
      <c r="R46" s="463"/>
      <c r="S46" s="463"/>
      <c r="T46" s="463"/>
      <c r="U46" s="463"/>
      <c r="V46" s="463"/>
      <c r="W46" s="463"/>
      <c r="X46" s="463"/>
      <c r="Y46" s="463"/>
      <c r="Z46" s="463"/>
      <c r="AA46" s="463"/>
      <c r="AB46" s="463"/>
      <c r="AC46" s="463"/>
      <c r="AD46" s="463"/>
      <c r="AE46" s="463"/>
      <c r="AF46" s="463"/>
      <c r="AG46" s="463"/>
      <c r="AH46" s="463"/>
      <c r="AI46" s="463"/>
      <c r="AJ46" s="340">
        <f>SUM(AJ7:AJ44)</f>
        <v>4</v>
      </c>
      <c r="AK46" s="307">
        <f>SUM(AK7:AK44)</f>
        <v>19</v>
      </c>
      <c r="AL46" s="307">
        <f>SUM(AL7:AL44)</f>
        <v>42</v>
      </c>
      <c r="AM46" s="24"/>
      <c r="AN46" s="24"/>
      <c r="AO46" s="24"/>
    </row>
    <row r="47" spans="1:41" s="25" customFormat="1" ht="21" customHeight="1">
      <c r="A47" s="429" t="s">
        <v>2804</v>
      </c>
      <c r="B47" s="430"/>
      <c r="C47" s="430"/>
      <c r="D47" s="430"/>
      <c r="E47" s="430"/>
      <c r="F47" s="430"/>
      <c r="G47" s="430"/>
      <c r="H47" s="430"/>
      <c r="I47" s="430"/>
      <c r="J47" s="430"/>
      <c r="K47" s="430"/>
      <c r="L47" s="430"/>
      <c r="M47" s="430"/>
      <c r="N47" s="430"/>
      <c r="O47" s="430"/>
      <c r="P47" s="430"/>
      <c r="Q47" s="430"/>
      <c r="R47" s="430"/>
      <c r="S47" s="430"/>
      <c r="T47" s="430"/>
      <c r="U47" s="430"/>
      <c r="V47" s="430"/>
      <c r="W47" s="430"/>
      <c r="X47" s="430"/>
      <c r="Y47" s="430"/>
      <c r="Z47" s="430"/>
      <c r="AA47" s="430"/>
      <c r="AB47" s="430"/>
      <c r="AC47" s="430"/>
      <c r="AD47" s="430"/>
      <c r="AE47" s="430"/>
      <c r="AF47" s="430"/>
      <c r="AG47" s="430"/>
      <c r="AH47" s="430"/>
      <c r="AI47" s="430"/>
      <c r="AJ47" s="430"/>
      <c r="AK47" s="430"/>
      <c r="AL47" s="431"/>
      <c r="AM47" s="338"/>
      <c r="AN47" s="338"/>
    </row>
    <row r="48" spans="1:41">
      <c r="C48" s="425"/>
      <c r="D48" s="425"/>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25"/>
      <c r="D49" s="425"/>
      <c r="E49" s="425"/>
      <c r="F49" s="425"/>
      <c r="G49" s="425"/>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25"/>
      <c r="D50" s="425"/>
      <c r="E50" s="425"/>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25"/>
      <c r="D51" s="425"/>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2">
    <mergeCell ref="C51:D51"/>
    <mergeCell ref="C48:D48"/>
    <mergeCell ref="C49:G49"/>
    <mergeCell ref="E45:AI45"/>
    <mergeCell ref="A46:AI46"/>
    <mergeCell ref="C50:E50"/>
    <mergeCell ref="AJ5:AJ6"/>
    <mergeCell ref="AK5:AK6"/>
    <mergeCell ref="A47:AL47"/>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44">
    <cfRule type="expression" dxfId="116"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8BF883EB-BC86-41AD-9B61-E742E65FDCC0}">
            <xm:f>IF('TQW20'!E$6="CN",1,0)</xm:f>
            <x14:dxf>
              <fill>
                <patternFill>
                  <bgColor theme="8" tint="0.59996337778862885"/>
                </patternFill>
              </fill>
            </x14:dxf>
          </x14:cfRule>
          <xm:sqref>E6:AI6</xm:sqref>
        </x14:conditionalFormatting>
        <x14:conditionalFormatting xmlns:xm="http://schemas.microsoft.com/office/excel/2006/main">
          <x14:cfRule type="expression" priority="2" id="{4A29C637-471F-4985-9BE6-14D3B6D607D1}">
            <xm:f>IF('TQW20'!E$6="CN",1,0)</xm:f>
            <x14:dxf>
              <fill>
                <patternFill>
                  <bgColor theme="8" tint="0.79998168889431442"/>
                </patternFill>
              </fill>
            </x14:dxf>
          </x14:cfRule>
          <xm:sqref>E6:AI6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7"/>
  <sheetViews>
    <sheetView topLeftCell="A10" zoomScaleNormal="100" workbookViewId="0">
      <selection activeCell="V29" sqref="V29"/>
    </sheetView>
  </sheetViews>
  <sheetFormatPr defaultColWidth="9.33203125" defaultRowHeight="18"/>
  <cols>
    <col min="1" max="1" width="7.1640625" style="24" customWidth="1"/>
    <col min="2" max="2" width="17.6640625" style="24" customWidth="1"/>
    <col min="3" max="3" width="27" style="24" customWidth="1"/>
    <col min="4" max="4" width="10.5" style="24" customWidth="1"/>
    <col min="5" max="35" width="4" style="24" customWidth="1"/>
    <col min="36" max="36" width="4.6640625" style="24" bestFit="1" customWidth="1"/>
    <col min="37" max="38" width="3.6640625" style="24" bestFit="1" customWidth="1"/>
    <col min="39" max="16384" width="9.33203125" style="24"/>
  </cols>
  <sheetData>
    <row r="1" spans="1:3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ht="30.75" customHeight="1">
      <c r="A3" s="443" t="s">
        <v>1163</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c r="A7" s="175">
        <v>1</v>
      </c>
      <c r="B7" s="149" t="s">
        <v>1164</v>
      </c>
      <c r="C7" s="3" t="s">
        <v>1165</v>
      </c>
      <c r="D7" s="4" t="s">
        <v>1166</v>
      </c>
      <c r="E7" s="150"/>
      <c r="F7" s="96"/>
      <c r="G7" s="96"/>
      <c r="H7" s="96"/>
      <c r="I7" s="95"/>
      <c r="J7" s="96" t="s">
        <v>8</v>
      </c>
      <c r="K7" s="96"/>
      <c r="L7" s="96"/>
      <c r="M7" s="96"/>
      <c r="N7" s="96"/>
      <c r="O7" s="96"/>
      <c r="P7" s="96"/>
      <c r="Q7" s="95" t="s">
        <v>6</v>
      </c>
      <c r="R7" s="96"/>
      <c r="S7" s="96"/>
      <c r="T7" s="96"/>
      <c r="U7" s="96"/>
      <c r="V7" s="95" t="s">
        <v>6</v>
      </c>
      <c r="W7" s="96"/>
      <c r="X7" s="96"/>
      <c r="Y7" s="96"/>
      <c r="Z7" s="96"/>
      <c r="AA7" s="96"/>
      <c r="AB7" s="96"/>
      <c r="AC7" s="96"/>
      <c r="AD7" s="96"/>
      <c r="AE7" s="96"/>
      <c r="AF7" s="96"/>
      <c r="AG7" s="96"/>
      <c r="AH7" s="96"/>
      <c r="AI7" s="96"/>
      <c r="AJ7" s="19">
        <f>COUNTIF(E7:AI7,"K")+2*COUNTIF(E7:AI7,"2K")+COUNTIF(E7:AI7,"TK")+COUNTIF(E7:AI7,"KT")+COUNTIF(E7:AI7,"PK")+COUNTIF(E7:AI7,"KP")+2*COUNTIF(E7:AI7,"K2")</f>
        <v>2</v>
      </c>
      <c r="AK7" s="336">
        <f>COUNTIF(F7:AJ7,"P")+2*COUNTIF(F7:AJ7,"2P")+COUNTIF(F7:AJ7,"TP")+COUNTIF(F7:AJ7,"PT")+COUNTIF(F7:AJ7,"PK")+COUNTIF(F7:AJ7,"KP")+2*COUNTIF(F7:AJ7,"P2")</f>
        <v>0</v>
      </c>
      <c r="AL7" s="336">
        <f>COUNTIF(E7:AI7,"T")+2*COUNTIF(E7:AI7,"2T")+2*COUNTIF(E7:AI7,"T2")+COUNTIF(E7:AI7,"PT")+COUNTIF(E7:AI7,"TP")</f>
        <v>1</v>
      </c>
    </row>
    <row r="8" spans="1:38" s="25" customFormat="1">
      <c r="A8" s="175">
        <v>2</v>
      </c>
      <c r="B8" s="149" t="s">
        <v>1167</v>
      </c>
      <c r="C8" s="3" t="s">
        <v>1168</v>
      </c>
      <c r="D8" s="4" t="s">
        <v>1169</v>
      </c>
      <c r="E8" s="150"/>
      <c r="F8" s="96"/>
      <c r="G8" s="96"/>
      <c r="H8" s="96"/>
      <c r="I8" s="95"/>
      <c r="J8" s="96"/>
      <c r="K8" s="96" t="s">
        <v>6</v>
      </c>
      <c r="L8" s="96"/>
      <c r="M8" s="96"/>
      <c r="N8" s="96"/>
      <c r="O8" s="96"/>
      <c r="P8" s="96"/>
      <c r="Q8" s="95"/>
      <c r="R8" s="96"/>
      <c r="S8" s="96"/>
      <c r="T8" s="96"/>
      <c r="U8" s="96"/>
      <c r="V8" s="95"/>
      <c r="W8" s="96"/>
      <c r="X8" s="96"/>
      <c r="Y8" s="96"/>
      <c r="Z8" s="96"/>
      <c r="AA8" s="96"/>
      <c r="AB8" s="96"/>
      <c r="AC8" s="96"/>
      <c r="AD8" s="96"/>
      <c r="AE8" s="96"/>
      <c r="AF8" s="96"/>
      <c r="AG8" s="96"/>
      <c r="AH8" s="96"/>
      <c r="AI8" s="96"/>
      <c r="AJ8" s="19">
        <f t="shared" ref="AJ8:AJ42" si="2">COUNTIF(E8:AI8,"K")+2*COUNTIF(E8:AI8,"2K")+COUNTIF(E8:AI8,"TK")+COUNTIF(E8:AI8,"KT")+COUNTIF(E8:AI8,"PK")+COUNTIF(E8:AI8,"KP")+2*COUNTIF(E8:AI8,"K2")</f>
        <v>1</v>
      </c>
      <c r="AK8" s="336">
        <f t="shared" ref="AK8:AK42" si="3">COUNTIF(F8:AJ8,"P")+2*COUNTIF(F8:AJ8,"2P")+COUNTIF(F8:AJ8,"TP")+COUNTIF(F8:AJ8,"PT")+COUNTIF(F8:AJ8,"PK")+COUNTIF(F8:AJ8,"KP")+2*COUNTIF(F8:AJ8,"P2")</f>
        <v>0</v>
      </c>
      <c r="AL8" s="336">
        <f t="shared" ref="AL8:AL42" si="4">COUNTIF(E8:AI8,"T")+2*COUNTIF(E8:AI8,"2T")+2*COUNTIF(E8:AI8,"T2")+COUNTIF(E8:AI8,"PT")+COUNTIF(E8:AI8,"TP")</f>
        <v>0</v>
      </c>
    </row>
    <row r="9" spans="1:38" s="25" customFormat="1">
      <c r="A9" s="175">
        <v>3</v>
      </c>
      <c r="B9" s="149">
        <v>2010200073</v>
      </c>
      <c r="C9" s="3" t="s">
        <v>1170</v>
      </c>
      <c r="D9" s="4" t="s">
        <v>40</v>
      </c>
      <c r="E9" s="150"/>
      <c r="F9" s="96" t="s">
        <v>6</v>
      </c>
      <c r="G9" s="96"/>
      <c r="H9" s="96"/>
      <c r="I9" s="95"/>
      <c r="J9" s="96" t="s">
        <v>6</v>
      </c>
      <c r="K9" s="96" t="s">
        <v>6</v>
      </c>
      <c r="L9" s="96"/>
      <c r="M9" s="96" t="s">
        <v>6</v>
      </c>
      <c r="N9" s="96"/>
      <c r="O9" s="96" t="s">
        <v>6</v>
      </c>
      <c r="P9" s="96"/>
      <c r="Q9" s="95" t="s">
        <v>6</v>
      </c>
      <c r="R9" s="96" t="s">
        <v>6</v>
      </c>
      <c r="S9" s="96"/>
      <c r="T9" s="96" t="s">
        <v>6</v>
      </c>
      <c r="U9" s="96"/>
      <c r="V9" s="95" t="s">
        <v>6</v>
      </c>
      <c r="W9" s="96"/>
      <c r="X9" s="96"/>
      <c r="Y9" s="96"/>
      <c r="Z9" s="96"/>
      <c r="AA9" s="96"/>
      <c r="AB9" s="96"/>
      <c r="AC9" s="96"/>
      <c r="AD9" s="96"/>
      <c r="AE9" s="96"/>
      <c r="AF9" s="96"/>
      <c r="AG9" s="96"/>
      <c r="AH9" s="96"/>
      <c r="AI9" s="96"/>
      <c r="AJ9" s="19">
        <f t="shared" si="2"/>
        <v>9</v>
      </c>
      <c r="AK9" s="336">
        <f t="shared" si="3"/>
        <v>0</v>
      </c>
      <c r="AL9" s="336">
        <f t="shared" si="4"/>
        <v>0</v>
      </c>
    </row>
    <row r="10" spans="1:38" s="25" customFormat="1">
      <c r="A10" s="175">
        <v>4</v>
      </c>
      <c r="B10" s="149" t="s">
        <v>1171</v>
      </c>
      <c r="C10" s="3" t="s">
        <v>1172</v>
      </c>
      <c r="D10" s="4" t="s">
        <v>134</v>
      </c>
      <c r="E10" s="150"/>
      <c r="F10" s="96"/>
      <c r="G10" s="96"/>
      <c r="H10" s="96"/>
      <c r="I10" s="95"/>
      <c r="J10" s="96"/>
      <c r="K10" s="96"/>
      <c r="L10" s="96"/>
      <c r="M10" s="96"/>
      <c r="N10" s="96"/>
      <c r="O10" s="96"/>
      <c r="P10" s="96"/>
      <c r="Q10" s="95"/>
      <c r="R10" s="96"/>
      <c r="S10" s="96"/>
      <c r="T10" s="96"/>
      <c r="U10" s="96"/>
      <c r="V10" s="95" t="s">
        <v>6</v>
      </c>
      <c r="W10" s="96"/>
      <c r="X10" s="96"/>
      <c r="Y10" s="96"/>
      <c r="Z10" s="96"/>
      <c r="AA10" s="96"/>
      <c r="AB10" s="96"/>
      <c r="AC10" s="96"/>
      <c r="AD10" s="96"/>
      <c r="AE10" s="96"/>
      <c r="AF10" s="96"/>
      <c r="AG10" s="96"/>
      <c r="AH10" s="96"/>
      <c r="AI10" s="96"/>
      <c r="AJ10" s="19">
        <f t="shared" si="2"/>
        <v>1</v>
      </c>
      <c r="AK10" s="336">
        <f t="shared" si="3"/>
        <v>0</v>
      </c>
      <c r="AL10" s="336">
        <f t="shared" si="4"/>
        <v>0</v>
      </c>
    </row>
    <row r="11" spans="1:38" s="25" customFormat="1">
      <c r="A11" s="175">
        <v>5</v>
      </c>
      <c r="B11" s="149" t="s">
        <v>1173</v>
      </c>
      <c r="C11" s="3" t="s">
        <v>1174</v>
      </c>
      <c r="D11" s="4" t="s">
        <v>1175</v>
      </c>
      <c r="E11" s="150"/>
      <c r="F11" s="96"/>
      <c r="G11" s="96"/>
      <c r="H11" s="96"/>
      <c r="I11" s="95"/>
      <c r="J11" s="96" t="s">
        <v>6</v>
      </c>
      <c r="K11" s="96"/>
      <c r="L11" s="96"/>
      <c r="M11" s="96"/>
      <c r="N11" s="96"/>
      <c r="O11" s="96"/>
      <c r="P11" s="96"/>
      <c r="Q11" s="95"/>
      <c r="R11" s="96"/>
      <c r="S11" s="96"/>
      <c r="T11" s="96"/>
      <c r="U11" s="96"/>
      <c r="V11" s="95" t="s">
        <v>6</v>
      </c>
      <c r="W11" s="96"/>
      <c r="X11" s="96"/>
      <c r="Y11" s="96"/>
      <c r="Z11" s="96"/>
      <c r="AA11" s="96"/>
      <c r="AB11" s="96"/>
      <c r="AC11" s="96"/>
      <c r="AD11" s="96"/>
      <c r="AE11" s="96"/>
      <c r="AF11" s="96"/>
      <c r="AG11" s="96"/>
      <c r="AH11" s="96"/>
      <c r="AI11" s="96"/>
      <c r="AJ11" s="19">
        <f t="shared" si="2"/>
        <v>2</v>
      </c>
      <c r="AK11" s="336">
        <f t="shared" si="3"/>
        <v>0</v>
      </c>
      <c r="AL11" s="336">
        <f t="shared" si="4"/>
        <v>0</v>
      </c>
    </row>
    <row r="12" spans="1:38" s="25" customFormat="1">
      <c r="A12" s="175">
        <v>6</v>
      </c>
      <c r="B12" s="149" t="s">
        <v>1176</v>
      </c>
      <c r="C12" s="3" t="s">
        <v>187</v>
      </c>
      <c r="D12" s="4" t="s">
        <v>70</v>
      </c>
      <c r="E12" s="96"/>
      <c r="F12" s="96" t="s">
        <v>6</v>
      </c>
      <c r="G12" s="96"/>
      <c r="H12" s="96"/>
      <c r="I12" s="95"/>
      <c r="J12" s="96"/>
      <c r="K12" s="96" t="s">
        <v>6</v>
      </c>
      <c r="L12" s="96"/>
      <c r="M12" s="96" t="s">
        <v>6</v>
      </c>
      <c r="N12" s="96"/>
      <c r="O12" s="96" t="s">
        <v>6</v>
      </c>
      <c r="P12" s="96"/>
      <c r="Q12" s="95"/>
      <c r="R12" s="96" t="s">
        <v>6</v>
      </c>
      <c r="S12" s="96"/>
      <c r="T12" s="96"/>
      <c r="U12" s="96"/>
      <c r="V12" s="95"/>
      <c r="W12" s="96"/>
      <c r="X12" s="96"/>
      <c r="Y12" s="96"/>
      <c r="Z12" s="96"/>
      <c r="AA12" s="96"/>
      <c r="AB12" s="96"/>
      <c r="AC12" s="96"/>
      <c r="AD12" s="96"/>
      <c r="AE12" s="96"/>
      <c r="AF12" s="96"/>
      <c r="AG12" s="96"/>
      <c r="AH12" s="96"/>
      <c r="AI12" s="96"/>
      <c r="AJ12" s="19">
        <f t="shared" si="2"/>
        <v>5</v>
      </c>
      <c r="AK12" s="336">
        <f t="shared" si="3"/>
        <v>0</v>
      </c>
      <c r="AL12" s="336">
        <f t="shared" si="4"/>
        <v>0</v>
      </c>
    </row>
    <row r="13" spans="1:38" s="25" customFormat="1">
      <c r="A13" s="175">
        <v>7</v>
      </c>
      <c r="B13" s="149" t="s">
        <v>1177</v>
      </c>
      <c r="C13" s="3" t="s">
        <v>1178</v>
      </c>
      <c r="D13" s="4" t="s">
        <v>928</v>
      </c>
      <c r="E13" s="96"/>
      <c r="F13" s="96"/>
      <c r="G13" s="96"/>
      <c r="H13" s="96"/>
      <c r="I13" s="95"/>
      <c r="J13" s="96"/>
      <c r="K13" s="96"/>
      <c r="L13" s="96"/>
      <c r="M13" s="96"/>
      <c r="N13" s="96"/>
      <c r="O13" s="96"/>
      <c r="P13" s="96"/>
      <c r="Q13" s="95"/>
      <c r="R13" s="96"/>
      <c r="S13" s="96"/>
      <c r="T13" s="96"/>
      <c r="U13" s="96"/>
      <c r="V13" s="95"/>
      <c r="W13" s="96"/>
      <c r="X13" s="96"/>
      <c r="Y13" s="96"/>
      <c r="Z13" s="96"/>
      <c r="AA13" s="96"/>
      <c r="AB13" s="96"/>
      <c r="AC13" s="96"/>
      <c r="AD13" s="96"/>
      <c r="AE13" s="96"/>
      <c r="AF13" s="96"/>
      <c r="AG13" s="96"/>
      <c r="AH13" s="96"/>
      <c r="AI13" s="96"/>
      <c r="AJ13" s="19">
        <f t="shared" si="2"/>
        <v>0</v>
      </c>
      <c r="AK13" s="336">
        <f t="shared" si="3"/>
        <v>0</v>
      </c>
      <c r="AL13" s="336">
        <f t="shared" si="4"/>
        <v>0</v>
      </c>
    </row>
    <row r="14" spans="1:38" s="25" customFormat="1">
      <c r="A14" s="175">
        <v>8</v>
      </c>
      <c r="B14" s="149" t="s">
        <v>1179</v>
      </c>
      <c r="C14" s="3" t="s">
        <v>1180</v>
      </c>
      <c r="D14" s="4" t="s">
        <v>41</v>
      </c>
      <c r="E14" s="96"/>
      <c r="F14" s="96"/>
      <c r="G14" s="96"/>
      <c r="H14" s="96"/>
      <c r="I14" s="95"/>
      <c r="J14" s="96"/>
      <c r="K14" s="96"/>
      <c r="L14" s="96"/>
      <c r="M14" s="96"/>
      <c r="N14" s="96"/>
      <c r="O14" s="96"/>
      <c r="P14" s="96"/>
      <c r="Q14" s="95"/>
      <c r="R14" s="96"/>
      <c r="S14" s="96"/>
      <c r="T14" s="96"/>
      <c r="U14" s="96"/>
      <c r="V14" s="95"/>
      <c r="W14" s="96"/>
      <c r="X14" s="96"/>
      <c r="Y14" s="96"/>
      <c r="Z14" s="96"/>
      <c r="AA14" s="96"/>
      <c r="AB14" s="96"/>
      <c r="AC14" s="96"/>
      <c r="AD14" s="96"/>
      <c r="AE14" s="96"/>
      <c r="AF14" s="96"/>
      <c r="AG14" s="96"/>
      <c r="AH14" s="96"/>
      <c r="AI14" s="96"/>
      <c r="AJ14" s="19">
        <f t="shared" si="2"/>
        <v>0</v>
      </c>
      <c r="AK14" s="336">
        <f t="shared" si="3"/>
        <v>0</v>
      </c>
      <c r="AL14" s="336">
        <f t="shared" si="4"/>
        <v>0</v>
      </c>
    </row>
    <row r="15" spans="1:38" s="25" customFormat="1">
      <c r="A15" s="175">
        <v>9</v>
      </c>
      <c r="B15" s="149" t="s">
        <v>1181</v>
      </c>
      <c r="C15" s="3" t="s">
        <v>1182</v>
      </c>
      <c r="D15" s="4" t="s">
        <v>1183</v>
      </c>
      <c r="E15" s="96"/>
      <c r="F15" s="96"/>
      <c r="G15" s="96"/>
      <c r="H15" s="96"/>
      <c r="I15" s="95"/>
      <c r="J15" s="96"/>
      <c r="K15" s="96"/>
      <c r="L15" s="96"/>
      <c r="M15" s="96" t="s">
        <v>6</v>
      </c>
      <c r="N15" s="96"/>
      <c r="O15" s="96" t="s">
        <v>7</v>
      </c>
      <c r="P15" s="96"/>
      <c r="Q15" s="95" t="s">
        <v>6</v>
      </c>
      <c r="R15" s="96" t="s">
        <v>6</v>
      </c>
      <c r="S15" s="96"/>
      <c r="T15" s="96" t="s">
        <v>6</v>
      </c>
      <c r="U15" s="96"/>
      <c r="V15" s="95" t="s">
        <v>6</v>
      </c>
      <c r="W15" s="96"/>
      <c r="X15" s="96"/>
      <c r="Y15" s="96"/>
      <c r="Z15" s="96"/>
      <c r="AA15" s="96"/>
      <c r="AB15" s="96"/>
      <c r="AC15" s="96"/>
      <c r="AD15" s="96"/>
      <c r="AE15" s="96"/>
      <c r="AF15" s="96"/>
      <c r="AG15" s="96"/>
      <c r="AH15" s="96"/>
      <c r="AI15" s="96"/>
      <c r="AJ15" s="19">
        <f t="shared" si="2"/>
        <v>5</v>
      </c>
      <c r="AK15" s="336">
        <f t="shared" si="3"/>
        <v>1</v>
      </c>
      <c r="AL15" s="336">
        <f t="shared" si="4"/>
        <v>0</v>
      </c>
    </row>
    <row r="16" spans="1:38" s="25" customFormat="1">
      <c r="A16" s="175">
        <v>10</v>
      </c>
      <c r="B16" s="149" t="s">
        <v>1184</v>
      </c>
      <c r="C16" s="3" t="s">
        <v>1185</v>
      </c>
      <c r="D16" s="4" t="s">
        <v>15</v>
      </c>
      <c r="E16" s="96"/>
      <c r="F16" s="96"/>
      <c r="G16" s="96"/>
      <c r="H16" s="96"/>
      <c r="I16" s="95"/>
      <c r="J16" s="96"/>
      <c r="K16" s="96"/>
      <c r="L16" s="96"/>
      <c r="M16" s="96"/>
      <c r="N16" s="96"/>
      <c r="O16" s="96"/>
      <c r="P16" s="96"/>
      <c r="Q16" s="95"/>
      <c r="R16" s="96"/>
      <c r="S16" s="96"/>
      <c r="T16" s="96"/>
      <c r="U16" s="96"/>
      <c r="V16" s="95"/>
      <c r="W16" s="96"/>
      <c r="X16" s="96"/>
      <c r="Y16" s="96"/>
      <c r="Z16" s="96"/>
      <c r="AA16" s="96"/>
      <c r="AB16" s="96"/>
      <c r="AC16" s="96"/>
      <c r="AD16" s="96"/>
      <c r="AE16" s="96"/>
      <c r="AF16" s="96"/>
      <c r="AG16" s="96"/>
      <c r="AH16" s="96"/>
      <c r="AI16" s="96"/>
      <c r="AJ16" s="19">
        <f t="shared" si="2"/>
        <v>0</v>
      </c>
      <c r="AK16" s="336">
        <f t="shared" si="3"/>
        <v>0</v>
      </c>
      <c r="AL16" s="336">
        <f t="shared" si="4"/>
        <v>0</v>
      </c>
    </row>
    <row r="17" spans="1:38" s="25" customFormat="1">
      <c r="A17" s="175">
        <v>11</v>
      </c>
      <c r="B17" s="149" t="s">
        <v>1186</v>
      </c>
      <c r="C17" s="3" t="s">
        <v>1187</v>
      </c>
      <c r="D17" s="4" t="s">
        <v>1188</v>
      </c>
      <c r="E17" s="96"/>
      <c r="F17" s="96"/>
      <c r="G17" s="96"/>
      <c r="H17" s="96"/>
      <c r="I17" s="95"/>
      <c r="J17" s="96"/>
      <c r="K17" s="96"/>
      <c r="L17" s="96"/>
      <c r="M17" s="96"/>
      <c r="N17" s="96"/>
      <c r="O17" s="96"/>
      <c r="P17" s="96"/>
      <c r="Q17" s="95"/>
      <c r="R17" s="96"/>
      <c r="S17" s="96"/>
      <c r="T17" s="96"/>
      <c r="U17" s="96"/>
      <c r="V17" s="95" t="s">
        <v>6</v>
      </c>
      <c r="W17" s="96"/>
      <c r="X17" s="96"/>
      <c r="Y17" s="96"/>
      <c r="Z17" s="96"/>
      <c r="AA17" s="96"/>
      <c r="AB17" s="96"/>
      <c r="AC17" s="96"/>
      <c r="AD17" s="96"/>
      <c r="AE17" s="96"/>
      <c r="AF17" s="96"/>
      <c r="AG17" s="96"/>
      <c r="AH17" s="96"/>
      <c r="AI17" s="96"/>
      <c r="AJ17" s="19">
        <f t="shared" si="2"/>
        <v>1</v>
      </c>
      <c r="AK17" s="336">
        <f t="shared" si="3"/>
        <v>0</v>
      </c>
      <c r="AL17" s="336">
        <f t="shared" si="4"/>
        <v>0</v>
      </c>
    </row>
    <row r="18" spans="1:38" s="25" customFormat="1">
      <c r="A18" s="175">
        <v>12</v>
      </c>
      <c r="B18" s="149" t="s">
        <v>1189</v>
      </c>
      <c r="C18" s="3" t="s">
        <v>1190</v>
      </c>
      <c r="D18" s="4" t="s">
        <v>1191</v>
      </c>
      <c r="E18" s="96"/>
      <c r="F18" s="96"/>
      <c r="G18" s="96"/>
      <c r="H18" s="96"/>
      <c r="I18" s="95"/>
      <c r="J18" s="96"/>
      <c r="K18" s="96"/>
      <c r="L18" s="96"/>
      <c r="M18" s="96"/>
      <c r="N18" s="96"/>
      <c r="O18" s="96"/>
      <c r="P18" s="96"/>
      <c r="Q18" s="95"/>
      <c r="R18" s="96"/>
      <c r="S18" s="96"/>
      <c r="T18" s="96"/>
      <c r="U18" s="96"/>
      <c r="V18" s="95"/>
      <c r="W18" s="96"/>
      <c r="X18" s="96"/>
      <c r="Y18" s="96"/>
      <c r="Z18" s="96"/>
      <c r="AA18" s="96"/>
      <c r="AB18" s="96"/>
      <c r="AC18" s="96"/>
      <c r="AD18" s="96"/>
      <c r="AE18" s="96"/>
      <c r="AF18" s="96"/>
      <c r="AG18" s="96"/>
      <c r="AH18" s="96"/>
      <c r="AI18" s="96"/>
      <c r="AJ18" s="19">
        <f t="shared" si="2"/>
        <v>0</v>
      </c>
      <c r="AK18" s="336">
        <f t="shared" si="3"/>
        <v>0</v>
      </c>
      <c r="AL18" s="336">
        <f t="shared" si="4"/>
        <v>0</v>
      </c>
    </row>
    <row r="19" spans="1:38" s="25" customFormat="1">
      <c r="A19" s="175">
        <v>13</v>
      </c>
      <c r="B19" s="149" t="s">
        <v>1192</v>
      </c>
      <c r="C19" s="3" t="s">
        <v>1193</v>
      </c>
      <c r="D19" s="4" t="s">
        <v>122</v>
      </c>
      <c r="E19" s="96"/>
      <c r="F19" s="151" t="s">
        <v>6</v>
      </c>
      <c r="G19" s="151"/>
      <c r="H19" s="151"/>
      <c r="I19" s="95"/>
      <c r="J19" s="151" t="s">
        <v>6</v>
      </c>
      <c r="K19" s="151"/>
      <c r="L19" s="151"/>
      <c r="M19" s="151"/>
      <c r="N19" s="151"/>
      <c r="O19" s="151"/>
      <c r="P19" s="151"/>
      <c r="Q19" s="95"/>
      <c r="R19" s="151"/>
      <c r="S19" s="151"/>
      <c r="T19" s="151"/>
      <c r="U19" s="151"/>
      <c r="V19" s="95" t="s">
        <v>6</v>
      </c>
      <c r="W19" s="151"/>
      <c r="X19" s="151"/>
      <c r="Y19" s="151"/>
      <c r="Z19" s="151"/>
      <c r="AA19" s="151"/>
      <c r="AB19" s="151"/>
      <c r="AC19" s="151"/>
      <c r="AD19" s="151"/>
      <c r="AE19" s="151"/>
      <c r="AF19" s="151"/>
      <c r="AG19" s="151"/>
      <c r="AH19" s="151"/>
      <c r="AI19" s="151"/>
      <c r="AJ19" s="19">
        <f t="shared" si="2"/>
        <v>3</v>
      </c>
      <c r="AK19" s="336">
        <f t="shared" si="3"/>
        <v>0</v>
      </c>
      <c r="AL19" s="336">
        <f t="shared" si="4"/>
        <v>0</v>
      </c>
    </row>
    <row r="20" spans="1:38" s="25" customFormat="1">
      <c r="A20" s="175">
        <v>14</v>
      </c>
      <c r="B20" s="149" t="s">
        <v>1194</v>
      </c>
      <c r="C20" s="3" t="s">
        <v>1195</v>
      </c>
      <c r="D20" s="4" t="s">
        <v>122</v>
      </c>
      <c r="E20" s="96"/>
      <c r="F20" s="96" t="s">
        <v>6</v>
      </c>
      <c r="G20" s="96"/>
      <c r="H20" s="96"/>
      <c r="I20" s="95"/>
      <c r="J20" s="96"/>
      <c r="K20" s="96"/>
      <c r="L20" s="96"/>
      <c r="M20" s="96" t="s">
        <v>7</v>
      </c>
      <c r="N20" s="96"/>
      <c r="O20" s="96"/>
      <c r="P20" s="96"/>
      <c r="Q20" s="95"/>
      <c r="R20" s="96"/>
      <c r="S20" s="96"/>
      <c r="T20" s="96"/>
      <c r="U20" s="96"/>
      <c r="V20" s="95" t="s">
        <v>6</v>
      </c>
      <c r="W20" s="96"/>
      <c r="X20" s="96"/>
      <c r="Y20" s="96"/>
      <c r="Z20" s="96"/>
      <c r="AA20" s="96"/>
      <c r="AB20" s="96"/>
      <c r="AC20" s="96"/>
      <c r="AD20" s="96"/>
      <c r="AE20" s="96"/>
      <c r="AF20" s="96"/>
      <c r="AG20" s="96"/>
      <c r="AH20" s="96"/>
      <c r="AI20" s="96"/>
      <c r="AJ20" s="19">
        <f t="shared" si="2"/>
        <v>2</v>
      </c>
      <c r="AK20" s="336">
        <f t="shared" si="3"/>
        <v>1</v>
      </c>
      <c r="AL20" s="336">
        <f t="shared" si="4"/>
        <v>0</v>
      </c>
    </row>
    <row r="21" spans="1:38" s="25" customFormat="1">
      <c r="A21" s="175">
        <v>15</v>
      </c>
      <c r="B21" s="149" t="s">
        <v>1196</v>
      </c>
      <c r="C21" s="3" t="s">
        <v>1197</v>
      </c>
      <c r="D21" s="4" t="s">
        <v>666</v>
      </c>
      <c r="E21" s="96"/>
      <c r="F21" s="96"/>
      <c r="G21" s="96"/>
      <c r="H21" s="96"/>
      <c r="I21" s="95"/>
      <c r="J21" s="96"/>
      <c r="K21" s="96"/>
      <c r="M21" s="96"/>
      <c r="N21" s="96"/>
      <c r="O21" s="96"/>
      <c r="P21" s="96"/>
      <c r="Q21" s="95"/>
      <c r="R21" s="96"/>
      <c r="S21" s="96"/>
      <c r="T21" s="96"/>
      <c r="U21" s="96"/>
      <c r="V21" s="95" t="s">
        <v>7</v>
      </c>
      <c r="W21" s="96"/>
      <c r="X21" s="96"/>
      <c r="Y21" s="96"/>
      <c r="Z21" s="96"/>
      <c r="AA21" s="96"/>
      <c r="AB21" s="96"/>
      <c r="AC21" s="96"/>
      <c r="AD21" s="96"/>
      <c r="AE21" s="96"/>
      <c r="AF21" s="96"/>
      <c r="AG21" s="96"/>
      <c r="AH21" s="96"/>
      <c r="AI21" s="96"/>
      <c r="AJ21" s="19">
        <f t="shared" si="2"/>
        <v>0</v>
      </c>
      <c r="AK21" s="336">
        <f t="shared" si="3"/>
        <v>1</v>
      </c>
      <c r="AL21" s="336">
        <f t="shared" si="4"/>
        <v>0</v>
      </c>
    </row>
    <row r="22" spans="1:38" s="33" customFormat="1">
      <c r="A22" s="175">
        <v>16</v>
      </c>
      <c r="B22" s="149">
        <v>2010200075</v>
      </c>
      <c r="C22" s="3" t="s">
        <v>1198</v>
      </c>
      <c r="D22" s="4" t="s">
        <v>85</v>
      </c>
      <c r="E22" s="96"/>
      <c r="F22" s="96"/>
      <c r="G22" s="96"/>
      <c r="H22" s="96"/>
      <c r="I22" s="95"/>
      <c r="J22" s="96"/>
      <c r="K22" s="96" t="s">
        <v>6</v>
      </c>
      <c r="L22" s="96"/>
      <c r="M22" s="96" t="s">
        <v>6</v>
      </c>
      <c r="N22" s="96"/>
      <c r="O22" s="96"/>
      <c r="P22" s="96"/>
      <c r="Q22" s="95" t="s">
        <v>8</v>
      </c>
      <c r="R22" s="96"/>
      <c r="S22" s="96" t="s">
        <v>8</v>
      </c>
      <c r="T22" s="96" t="s">
        <v>6</v>
      </c>
      <c r="U22" s="96"/>
      <c r="V22" s="95" t="s">
        <v>6</v>
      </c>
      <c r="W22" s="96"/>
      <c r="X22" s="96"/>
      <c r="Y22" s="96"/>
      <c r="Z22" s="96"/>
      <c r="AA22" s="96"/>
      <c r="AB22" s="96"/>
      <c r="AC22" s="96"/>
      <c r="AD22" s="96"/>
      <c r="AE22" s="96"/>
      <c r="AF22" s="96"/>
      <c r="AG22" s="96"/>
      <c r="AH22" s="96"/>
      <c r="AI22" s="96"/>
      <c r="AJ22" s="19">
        <f t="shared" si="2"/>
        <v>4</v>
      </c>
      <c r="AK22" s="336">
        <f t="shared" si="3"/>
        <v>0</v>
      </c>
      <c r="AL22" s="336">
        <f t="shared" si="4"/>
        <v>2</v>
      </c>
    </row>
    <row r="23" spans="1:38" s="145" customFormat="1">
      <c r="A23" s="176">
        <v>17</v>
      </c>
      <c r="B23" s="149" t="s">
        <v>1199</v>
      </c>
      <c r="C23" s="3" t="s">
        <v>1200</v>
      </c>
      <c r="D23" s="4" t="s">
        <v>103</v>
      </c>
      <c r="E23" s="96"/>
      <c r="F23" s="96"/>
      <c r="G23" s="96"/>
      <c r="H23" s="96"/>
      <c r="I23" s="95"/>
      <c r="J23" s="96"/>
      <c r="K23" s="96"/>
      <c r="L23" s="96"/>
      <c r="M23" s="96"/>
      <c r="N23" s="96"/>
      <c r="O23" s="96"/>
      <c r="P23" s="96"/>
      <c r="Q23" s="95"/>
      <c r="R23" s="96"/>
      <c r="S23" s="96"/>
      <c r="T23" s="96"/>
      <c r="U23" s="96"/>
      <c r="V23" s="95"/>
      <c r="W23" s="96"/>
      <c r="X23" s="96"/>
      <c r="Y23" s="96"/>
      <c r="Z23" s="96"/>
      <c r="AA23" s="96"/>
      <c r="AB23" s="96"/>
      <c r="AC23" s="96"/>
      <c r="AD23" s="96"/>
      <c r="AE23" s="96"/>
      <c r="AF23" s="96"/>
      <c r="AG23" s="96"/>
      <c r="AH23" s="96"/>
      <c r="AI23" s="96"/>
      <c r="AJ23" s="19">
        <f t="shared" si="2"/>
        <v>0</v>
      </c>
      <c r="AK23" s="336">
        <f t="shared" si="3"/>
        <v>0</v>
      </c>
      <c r="AL23" s="336">
        <f t="shared" si="4"/>
        <v>0</v>
      </c>
    </row>
    <row r="24" spans="1:38" s="145" customFormat="1">
      <c r="A24" s="176">
        <v>18</v>
      </c>
      <c r="B24" s="149" t="s">
        <v>1201</v>
      </c>
      <c r="C24" s="3" t="s">
        <v>919</v>
      </c>
      <c r="D24" s="4" t="s">
        <v>103</v>
      </c>
      <c r="E24" s="96"/>
      <c r="F24" s="96"/>
      <c r="G24" s="96"/>
      <c r="H24" s="96"/>
      <c r="I24" s="95"/>
      <c r="J24" s="96"/>
      <c r="K24" s="96"/>
      <c r="L24" s="96"/>
      <c r="M24" s="96"/>
      <c r="N24" s="96"/>
      <c r="O24" s="96"/>
      <c r="P24" s="96"/>
      <c r="Q24" s="95"/>
      <c r="R24" s="96"/>
      <c r="S24" s="96"/>
      <c r="T24" s="96"/>
      <c r="U24" s="96"/>
      <c r="V24" s="95" t="s">
        <v>6</v>
      </c>
      <c r="W24" s="96"/>
      <c r="X24" s="96"/>
      <c r="Y24" s="96"/>
      <c r="Z24" s="96"/>
      <c r="AA24" s="96"/>
      <c r="AB24" s="96"/>
      <c r="AC24" s="96"/>
      <c r="AD24" s="96"/>
      <c r="AE24" s="96"/>
      <c r="AF24" s="96"/>
      <c r="AG24" s="96"/>
      <c r="AH24" s="96"/>
      <c r="AI24" s="96"/>
      <c r="AJ24" s="19">
        <f t="shared" si="2"/>
        <v>1</v>
      </c>
      <c r="AK24" s="336">
        <f t="shared" si="3"/>
        <v>0</v>
      </c>
      <c r="AL24" s="336">
        <f t="shared" si="4"/>
        <v>0</v>
      </c>
    </row>
    <row r="25" spans="1:38" s="145" customFormat="1">
      <c r="A25" s="176">
        <v>19</v>
      </c>
      <c r="B25" s="149" t="s">
        <v>1202</v>
      </c>
      <c r="C25" s="3" t="s">
        <v>1203</v>
      </c>
      <c r="D25" s="4" t="s">
        <v>103</v>
      </c>
      <c r="E25" s="96"/>
      <c r="F25" s="96" t="s">
        <v>6</v>
      </c>
      <c r="G25" s="96"/>
      <c r="H25" s="96" t="s">
        <v>8</v>
      </c>
      <c r="I25" s="95"/>
      <c r="J25" s="96"/>
      <c r="K25" s="96" t="s">
        <v>8</v>
      </c>
      <c r="L25" s="96"/>
      <c r="M25" s="96" t="s">
        <v>7</v>
      </c>
      <c r="N25" s="96"/>
      <c r="O25" s="96" t="s">
        <v>7</v>
      </c>
      <c r="P25" s="96"/>
      <c r="Q25" s="95"/>
      <c r="R25" s="96"/>
      <c r="S25" s="96"/>
      <c r="T25" s="96" t="s">
        <v>6</v>
      </c>
      <c r="U25" s="96"/>
      <c r="V25" s="95" t="s">
        <v>6</v>
      </c>
      <c r="W25" s="96"/>
      <c r="X25" s="96"/>
      <c r="Y25" s="96"/>
      <c r="Z25" s="96"/>
      <c r="AA25" s="96"/>
      <c r="AB25" s="96"/>
      <c r="AC25" s="96"/>
      <c r="AD25" s="96"/>
      <c r="AE25" s="96"/>
      <c r="AF25" s="96"/>
      <c r="AG25" s="96"/>
      <c r="AH25" s="96"/>
      <c r="AI25" s="96"/>
      <c r="AJ25" s="19">
        <f t="shared" si="2"/>
        <v>3</v>
      </c>
      <c r="AK25" s="336">
        <f t="shared" si="3"/>
        <v>2</v>
      </c>
      <c r="AL25" s="336">
        <f t="shared" si="4"/>
        <v>2</v>
      </c>
    </row>
    <row r="26" spans="1:38" s="145" customFormat="1">
      <c r="A26" s="176">
        <v>20</v>
      </c>
      <c r="B26" s="149" t="s">
        <v>1204</v>
      </c>
      <c r="C26" s="3" t="s">
        <v>1205</v>
      </c>
      <c r="D26" s="4" t="s">
        <v>103</v>
      </c>
      <c r="E26" s="96"/>
      <c r="F26" s="96"/>
      <c r="G26" s="96"/>
      <c r="H26" s="96"/>
      <c r="I26" s="95"/>
      <c r="J26" s="96" t="s">
        <v>6</v>
      </c>
      <c r="K26" s="96"/>
      <c r="L26" s="96"/>
      <c r="M26" s="96"/>
      <c r="N26" s="96"/>
      <c r="O26" s="96"/>
      <c r="P26" s="96"/>
      <c r="Q26" s="95" t="s">
        <v>6</v>
      </c>
      <c r="R26" s="96"/>
      <c r="S26" s="96"/>
      <c r="T26" s="96"/>
      <c r="U26" s="96"/>
      <c r="V26" s="95" t="s">
        <v>6</v>
      </c>
      <c r="W26" s="96"/>
      <c r="X26" s="96"/>
      <c r="Y26" s="96"/>
      <c r="Z26" s="96"/>
      <c r="AA26" s="96"/>
      <c r="AB26" s="96"/>
      <c r="AC26" s="96"/>
      <c r="AD26" s="96"/>
      <c r="AE26" s="96"/>
      <c r="AF26" s="96"/>
      <c r="AG26" s="96"/>
      <c r="AH26" s="96"/>
      <c r="AI26" s="96"/>
      <c r="AJ26" s="19">
        <f t="shared" si="2"/>
        <v>3</v>
      </c>
      <c r="AK26" s="336">
        <f t="shared" si="3"/>
        <v>0</v>
      </c>
      <c r="AL26" s="336">
        <f t="shared" si="4"/>
        <v>0</v>
      </c>
    </row>
    <row r="27" spans="1:38" s="25" customFormat="1">
      <c r="A27" s="175">
        <v>21</v>
      </c>
      <c r="B27" s="149" t="s">
        <v>961</v>
      </c>
      <c r="C27" s="3" t="s">
        <v>962</v>
      </c>
      <c r="D27" s="4" t="s">
        <v>87</v>
      </c>
      <c r="E27" s="96"/>
      <c r="F27" s="96"/>
      <c r="G27" s="96"/>
      <c r="H27" s="96"/>
      <c r="I27" s="95"/>
      <c r="J27" s="96"/>
      <c r="K27" s="96"/>
      <c r="L27" s="96"/>
      <c r="M27" s="96"/>
      <c r="N27" s="96"/>
      <c r="O27" s="96"/>
      <c r="P27" s="96"/>
      <c r="Q27" s="95" t="s">
        <v>6</v>
      </c>
      <c r="R27" s="96"/>
      <c r="S27" s="96"/>
      <c r="T27" s="96" t="s">
        <v>6</v>
      </c>
      <c r="U27" s="96"/>
      <c r="V27" s="95" t="s">
        <v>6</v>
      </c>
      <c r="W27" s="96"/>
      <c r="X27" s="96"/>
      <c r="Y27" s="96"/>
      <c r="Z27" s="96"/>
      <c r="AA27" s="96"/>
      <c r="AB27" s="96"/>
      <c r="AC27" s="96"/>
      <c r="AD27" s="96"/>
      <c r="AE27" s="96"/>
      <c r="AF27" s="96"/>
      <c r="AG27" s="96"/>
      <c r="AH27" s="96"/>
      <c r="AI27" s="96"/>
      <c r="AJ27" s="19">
        <f t="shared" si="2"/>
        <v>3</v>
      </c>
      <c r="AK27" s="336">
        <f t="shared" si="3"/>
        <v>0</v>
      </c>
      <c r="AL27" s="336">
        <f t="shared" si="4"/>
        <v>0</v>
      </c>
    </row>
    <row r="28" spans="1:38" s="25" customFormat="1">
      <c r="A28" s="175">
        <v>22</v>
      </c>
      <c r="B28" s="149" t="s">
        <v>965</v>
      </c>
      <c r="C28" s="3" t="s">
        <v>966</v>
      </c>
      <c r="D28" s="4" t="s">
        <v>79</v>
      </c>
      <c r="E28" s="96"/>
      <c r="F28" s="96"/>
      <c r="G28" s="96"/>
      <c r="H28" s="96"/>
      <c r="I28" s="95"/>
      <c r="J28" s="96"/>
      <c r="K28" s="96"/>
      <c r="L28" s="96"/>
      <c r="M28" s="96"/>
      <c r="N28" s="96"/>
      <c r="O28" s="96"/>
      <c r="P28" s="96"/>
      <c r="Q28" s="95"/>
      <c r="R28" s="96"/>
      <c r="S28" s="96"/>
      <c r="T28" s="96"/>
      <c r="U28" s="96"/>
      <c r="V28" s="95" t="s">
        <v>6</v>
      </c>
      <c r="W28" s="96"/>
      <c r="X28" s="96"/>
      <c r="Y28" s="96"/>
      <c r="Z28" s="96"/>
      <c r="AA28" s="96"/>
      <c r="AB28" s="96"/>
      <c r="AC28" s="96"/>
      <c r="AD28" s="96"/>
      <c r="AE28" s="96"/>
      <c r="AF28" s="96"/>
      <c r="AG28" s="96"/>
      <c r="AH28" s="96"/>
      <c r="AI28" s="96"/>
      <c r="AJ28" s="19">
        <f t="shared" si="2"/>
        <v>1</v>
      </c>
      <c r="AK28" s="336">
        <f t="shared" si="3"/>
        <v>0</v>
      </c>
      <c r="AL28" s="336">
        <f t="shared" si="4"/>
        <v>0</v>
      </c>
    </row>
    <row r="29" spans="1:38" s="25" customFormat="1">
      <c r="A29" s="175">
        <v>23</v>
      </c>
      <c r="B29" s="149" t="s">
        <v>967</v>
      </c>
      <c r="C29" s="3" t="s">
        <v>64</v>
      </c>
      <c r="D29" s="4" t="s">
        <v>9</v>
      </c>
      <c r="E29" s="150"/>
      <c r="F29" s="96"/>
      <c r="G29" s="96"/>
      <c r="H29" s="96"/>
      <c r="I29" s="95"/>
      <c r="J29" s="96"/>
      <c r="K29" s="96"/>
      <c r="L29" s="96"/>
      <c r="M29" s="96"/>
      <c r="N29" s="96"/>
      <c r="O29" s="96"/>
      <c r="P29" s="96"/>
      <c r="Q29" s="95" t="s">
        <v>6</v>
      </c>
      <c r="R29" s="96"/>
      <c r="S29" s="96"/>
      <c r="T29" s="96" t="s">
        <v>6</v>
      </c>
      <c r="U29" s="96"/>
      <c r="V29" s="95" t="s">
        <v>8</v>
      </c>
      <c r="W29" s="96"/>
      <c r="X29" s="96"/>
      <c r="Y29" s="96"/>
      <c r="Z29" s="96"/>
      <c r="AA29" s="96"/>
      <c r="AB29" s="96"/>
      <c r="AC29" s="96"/>
      <c r="AD29" s="96"/>
      <c r="AE29" s="96"/>
      <c r="AF29" s="96"/>
      <c r="AG29" s="96"/>
      <c r="AH29" s="96"/>
      <c r="AI29" s="96"/>
      <c r="AJ29" s="19">
        <f t="shared" si="2"/>
        <v>2</v>
      </c>
      <c r="AK29" s="336">
        <f t="shared" si="3"/>
        <v>0</v>
      </c>
      <c r="AL29" s="336">
        <f t="shared" si="4"/>
        <v>1</v>
      </c>
    </row>
    <row r="30" spans="1:38" s="25" customFormat="1">
      <c r="A30" s="175">
        <v>24</v>
      </c>
      <c r="B30" s="149" t="s">
        <v>968</v>
      </c>
      <c r="C30" s="3" t="s">
        <v>25</v>
      </c>
      <c r="D30" s="4" t="s">
        <v>180</v>
      </c>
      <c r="E30" s="150"/>
      <c r="F30" s="96"/>
      <c r="G30" s="96"/>
      <c r="H30" s="96"/>
      <c r="I30" s="95"/>
      <c r="J30" s="96"/>
      <c r="K30" s="96"/>
      <c r="L30" s="96"/>
      <c r="M30" s="96"/>
      <c r="N30" s="96"/>
      <c r="O30" s="96"/>
      <c r="P30" s="96"/>
      <c r="Q30" s="95"/>
      <c r="R30" s="96"/>
      <c r="S30" s="96"/>
      <c r="T30" s="96"/>
      <c r="U30" s="96"/>
      <c r="V30" s="95" t="s">
        <v>6</v>
      </c>
      <c r="W30" s="96"/>
      <c r="X30" s="96"/>
      <c r="Y30" s="96"/>
      <c r="Z30" s="96"/>
      <c r="AA30" s="96"/>
      <c r="AB30" s="96"/>
      <c r="AC30" s="96"/>
      <c r="AD30" s="96"/>
      <c r="AE30" s="96"/>
      <c r="AF30" s="96"/>
      <c r="AG30" s="96"/>
      <c r="AH30" s="96"/>
      <c r="AI30" s="96"/>
      <c r="AJ30" s="19">
        <f t="shared" si="2"/>
        <v>1</v>
      </c>
      <c r="AK30" s="336">
        <f t="shared" si="3"/>
        <v>0</v>
      </c>
      <c r="AL30" s="336">
        <f t="shared" si="4"/>
        <v>0</v>
      </c>
    </row>
    <row r="31" spans="1:38" s="25" customFormat="1">
      <c r="A31" s="175">
        <v>25</v>
      </c>
      <c r="B31" s="149" t="s">
        <v>969</v>
      </c>
      <c r="C31" s="3" t="s">
        <v>970</v>
      </c>
      <c r="D31" s="4" t="s">
        <v>180</v>
      </c>
      <c r="E31" s="150"/>
      <c r="F31" s="96"/>
      <c r="G31" s="96"/>
      <c r="H31" s="96" t="s">
        <v>6</v>
      </c>
      <c r="I31" s="95"/>
      <c r="J31" s="96"/>
      <c r="K31" s="96"/>
      <c r="L31" s="96"/>
      <c r="M31" s="96"/>
      <c r="N31" s="96"/>
      <c r="O31" s="96"/>
      <c r="P31" s="96"/>
      <c r="Q31" s="95"/>
      <c r="R31" s="96"/>
      <c r="S31" s="96"/>
      <c r="T31" s="96"/>
      <c r="U31" s="96"/>
      <c r="V31" s="95" t="s">
        <v>6</v>
      </c>
      <c r="W31" s="96"/>
      <c r="X31" s="96"/>
      <c r="Y31" s="96"/>
      <c r="Z31" s="96"/>
      <c r="AA31" s="96"/>
      <c r="AB31" s="96"/>
      <c r="AC31" s="96"/>
      <c r="AD31" s="96"/>
      <c r="AE31" s="96"/>
      <c r="AF31" s="96"/>
      <c r="AG31" s="96"/>
      <c r="AH31" s="96"/>
      <c r="AI31" s="96"/>
      <c r="AJ31" s="19">
        <f t="shared" si="2"/>
        <v>2</v>
      </c>
      <c r="AK31" s="336">
        <f t="shared" si="3"/>
        <v>0</v>
      </c>
      <c r="AL31" s="336">
        <f t="shared" si="4"/>
        <v>0</v>
      </c>
    </row>
    <row r="32" spans="1:38" s="25" customFormat="1">
      <c r="A32" s="175">
        <v>26</v>
      </c>
      <c r="B32" s="149" t="s">
        <v>971</v>
      </c>
      <c r="C32" s="3" t="s">
        <v>972</v>
      </c>
      <c r="D32" s="4" t="s">
        <v>109</v>
      </c>
      <c r="E32" s="150"/>
      <c r="F32" s="96"/>
      <c r="G32" s="96"/>
      <c r="H32" s="96"/>
      <c r="I32" s="95"/>
      <c r="J32" s="96"/>
      <c r="K32" s="96"/>
      <c r="L32" s="96"/>
      <c r="M32" s="96"/>
      <c r="N32" s="96"/>
      <c r="O32" s="96"/>
      <c r="P32" s="96"/>
      <c r="Q32" s="95"/>
      <c r="R32" s="96"/>
      <c r="S32" s="96"/>
      <c r="T32" s="96"/>
      <c r="U32" s="96"/>
      <c r="V32" s="95"/>
      <c r="W32" s="96"/>
      <c r="X32" s="96"/>
      <c r="Y32" s="96"/>
      <c r="Z32" s="96"/>
      <c r="AA32" s="96"/>
      <c r="AB32" s="96"/>
      <c r="AC32" s="96"/>
      <c r="AD32" s="96"/>
      <c r="AE32" s="96"/>
      <c r="AF32" s="96"/>
      <c r="AG32" s="96"/>
      <c r="AH32" s="96"/>
      <c r="AI32" s="96"/>
      <c r="AJ32" s="19">
        <f t="shared" si="2"/>
        <v>0</v>
      </c>
      <c r="AK32" s="336">
        <f t="shared" si="3"/>
        <v>0</v>
      </c>
      <c r="AL32" s="336">
        <f t="shared" si="4"/>
        <v>0</v>
      </c>
    </row>
    <row r="33" spans="1:41" s="25" customFormat="1">
      <c r="A33" s="175">
        <v>27</v>
      </c>
      <c r="B33" s="149" t="s">
        <v>973</v>
      </c>
      <c r="C33" s="3" t="s">
        <v>974</v>
      </c>
      <c r="D33" s="4" t="s">
        <v>940</v>
      </c>
      <c r="E33" s="150"/>
      <c r="F33" s="96"/>
      <c r="G33" s="96"/>
      <c r="H33" s="96"/>
      <c r="I33" s="95"/>
      <c r="J33" s="96"/>
      <c r="K33" s="96"/>
      <c r="L33" s="96"/>
      <c r="M33" s="96"/>
      <c r="N33" s="96"/>
      <c r="O33" s="96"/>
      <c r="P33" s="96"/>
      <c r="Q33" s="95"/>
      <c r="R33" s="96"/>
      <c r="S33" s="96"/>
      <c r="T33" s="96"/>
      <c r="U33" s="96"/>
      <c r="V33" s="95" t="s">
        <v>6</v>
      </c>
      <c r="W33" s="96"/>
      <c r="X33" s="96"/>
      <c r="Y33" s="96"/>
      <c r="Z33" s="96"/>
      <c r="AA33" s="96"/>
      <c r="AB33" s="96"/>
      <c r="AC33" s="96"/>
      <c r="AD33" s="96"/>
      <c r="AE33" s="96"/>
      <c r="AF33" s="96"/>
      <c r="AG33" s="96"/>
      <c r="AH33" s="96"/>
      <c r="AI33" s="96"/>
      <c r="AJ33" s="19">
        <f t="shared" si="2"/>
        <v>1</v>
      </c>
      <c r="AK33" s="336">
        <f t="shared" si="3"/>
        <v>0</v>
      </c>
      <c r="AL33" s="336">
        <f t="shared" si="4"/>
        <v>0</v>
      </c>
    </row>
    <row r="34" spans="1:41" s="25" customFormat="1" ht="21" customHeight="1">
      <c r="A34" s="175">
        <v>28</v>
      </c>
      <c r="B34" s="149" t="s">
        <v>975</v>
      </c>
      <c r="C34" s="3" t="s">
        <v>976</v>
      </c>
      <c r="D34" s="4" t="s">
        <v>697</v>
      </c>
      <c r="E34" s="150"/>
      <c r="F34" s="96"/>
      <c r="G34" s="96"/>
      <c r="H34" s="96"/>
      <c r="I34" s="95"/>
      <c r="J34" s="96"/>
      <c r="K34" s="96"/>
      <c r="L34" s="96"/>
      <c r="M34" s="96"/>
      <c r="N34" s="96"/>
      <c r="O34" s="96"/>
      <c r="P34" s="96"/>
      <c r="Q34" s="95"/>
      <c r="R34" s="96"/>
      <c r="S34" s="96"/>
      <c r="T34" s="96"/>
      <c r="U34" s="96"/>
      <c r="V34" s="95" t="s">
        <v>6</v>
      </c>
      <c r="W34" s="96"/>
      <c r="X34" s="96"/>
      <c r="Y34" s="96"/>
      <c r="Z34" s="96"/>
      <c r="AA34" s="96"/>
      <c r="AB34" s="96"/>
      <c r="AC34" s="96"/>
      <c r="AD34" s="96"/>
      <c r="AE34" s="96"/>
      <c r="AF34" s="96"/>
      <c r="AG34" s="96"/>
      <c r="AH34" s="96"/>
      <c r="AI34" s="96"/>
      <c r="AJ34" s="19">
        <f t="shared" si="2"/>
        <v>1</v>
      </c>
      <c r="AK34" s="336">
        <f t="shared" si="3"/>
        <v>0</v>
      </c>
      <c r="AL34" s="336">
        <f t="shared" si="4"/>
        <v>0</v>
      </c>
    </row>
    <row r="35" spans="1:41" s="25" customFormat="1" ht="21" customHeight="1">
      <c r="A35" s="175">
        <v>29</v>
      </c>
      <c r="B35" s="149" t="s">
        <v>977</v>
      </c>
      <c r="C35" s="3" t="s">
        <v>978</v>
      </c>
      <c r="D35" s="4" t="s">
        <v>66</v>
      </c>
      <c r="E35" s="150"/>
      <c r="F35" s="96"/>
      <c r="G35" s="96"/>
      <c r="H35" s="96" t="s">
        <v>6</v>
      </c>
      <c r="I35" s="96"/>
      <c r="J35" s="96"/>
      <c r="K35" s="96" t="s">
        <v>6</v>
      </c>
      <c r="L35" s="96"/>
      <c r="M35" s="96"/>
      <c r="N35" s="96"/>
      <c r="O35" s="96"/>
      <c r="P35" s="96"/>
      <c r="Q35" s="96"/>
      <c r="R35" s="96"/>
      <c r="S35" s="96"/>
      <c r="T35" s="96"/>
      <c r="U35" s="96"/>
      <c r="V35" s="96" t="s">
        <v>6</v>
      </c>
      <c r="W35" s="96"/>
      <c r="X35" s="96"/>
      <c r="Y35" s="96"/>
      <c r="Z35" s="96"/>
      <c r="AA35" s="96"/>
      <c r="AB35" s="96"/>
      <c r="AC35" s="96"/>
      <c r="AD35" s="96"/>
      <c r="AE35" s="96"/>
      <c r="AF35" s="96"/>
      <c r="AG35" s="96"/>
      <c r="AH35" s="96"/>
      <c r="AI35" s="96"/>
      <c r="AJ35" s="19">
        <f t="shared" si="2"/>
        <v>3</v>
      </c>
      <c r="AK35" s="336">
        <f t="shared" si="3"/>
        <v>0</v>
      </c>
      <c r="AL35" s="336">
        <f t="shared" si="4"/>
        <v>0</v>
      </c>
    </row>
    <row r="36" spans="1:41" s="25" customFormat="1" ht="21" customHeight="1">
      <c r="A36" s="175">
        <v>30</v>
      </c>
      <c r="B36" s="149" t="s">
        <v>979</v>
      </c>
      <c r="C36" s="3" t="s">
        <v>980</v>
      </c>
      <c r="D36" s="4" t="s">
        <v>947</v>
      </c>
      <c r="E36" s="150"/>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0</v>
      </c>
    </row>
    <row r="37" spans="1:41" s="25" customFormat="1" ht="21" customHeight="1">
      <c r="A37" s="175">
        <v>31</v>
      </c>
      <c r="B37" s="149" t="s">
        <v>981</v>
      </c>
      <c r="C37" s="3" t="s">
        <v>982</v>
      </c>
      <c r="D37" s="4" t="s">
        <v>952</v>
      </c>
      <c r="E37" s="150"/>
      <c r="F37" s="96" t="s">
        <v>6</v>
      </c>
      <c r="G37" s="96"/>
      <c r="H37" s="96" t="s">
        <v>8</v>
      </c>
      <c r="I37" s="96"/>
      <c r="J37" s="96"/>
      <c r="K37" s="96" t="s">
        <v>8</v>
      </c>
      <c r="L37" s="96"/>
      <c r="M37" s="96" t="s">
        <v>6</v>
      </c>
      <c r="N37" s="96"/>
      <c r="O37" s="96"/>
      <c r="P37" s="96"/>
      <c r="Q37" s="96"/>
      <c r="R37" s="96"/>
      <c r="S37" s="96"/>
      <c r="T37" s="96" t="s">
        <v>6</v>
      </c>
      <c r="U37" s="96"/>
      <c r="V37" s="96" t="s">
        <v>6</v>
      </c>
      <c r="W37" s="96"/>
      <c r="X37" s="96"/>
      <c r="Y37" s="96"/>
      <c r="Z37" s="96"/>
      <c r="AA37" s="96"/>
      <c r="AB37" s="96"/>
      <c r="AC37" s="96"/>
      <c r="AD37" s="96"/>
      <c r="AE37" s="96"/>
      <c r="AF37" s="96"/>
      <c r="AG37" s="96"/>
      <c r="AH37" s="96"/>
      <c r="AI37" s="96"/>
      <c r="AJ37" s="19">
        <f t="shared" si="2"/>
        <v>4</v>
      </c>
      <c r="AK37" s="336">
        <f t="shared" si="3"/>
        <v>0</v>
      </c>
      <c r="AL37" s="336">
        <f t="shared" si="4"/>
        <v>2</v>
      </c>
    </row>
    <row r="38" spans="1:41" s="33" customFormat="1" ht="21" customHeight="1">
      <c r="A38" s="175">
        <v>32</v>
      </c>
      <c r="B38" s="149" t="s">
        <v>983</v>
      </c>
      <c r="C38" s="3" t="s">
        <v>984</v>
      </c>
      <c r="D38" s="4" t="s">
        <v>985</v>
      </c>
      <c r="E38" s="150"/>
      <c r="F38" s="96"/>
      <c r="G38" s="96"/>
      <c r="H38" s="96"/>
      <c r="I38" s="96"/>
      <c r="J38" s="96"/>
      <c r="K38" s="96"/>
      <c r="L38" s="96"/>
      <c r="M38" s="96"/>
      <c r="N38" s="96"/>
      <c r="O38" s="96"/>
      <c r="P38" s="96"/>
      <c r="Q38" s="96"/>
      <c r="R38" s="96"/>
      <c r="S38" s="96"/>
      <c r="T38" s="96"/>
      <c r="U38" s="96"/>
      <c r="V38" s="96" t="s">
        <v>6</v>
      </c>
      <c r="W38" s="96"/>
      <c r="X38" s="96"/>
      <c r="Y38" s="96"/>
      <c r="Z38" s="96"/>
      <c r="AA38" s="96"/>
      <c r="AB38" s="96"/>
      <c r="AC38" s="96"/>
      <c r="AD38" s="96"/>
      <c r="AE38" s="96"/>
      <c r="AF38" s="96"/>
      <c r="AG38" s="96"/>
      <c r="AH38" s="96"/>
      <c r="AI38" s="224"/>
      <c r="AJ38" s="19">
        <f t="shared" si="2"/>
        <v>1</v>
      </c>
      <c r="AK38" s="336">
        <f t="shared" si="3"/>
        <v>0</v>
      </c>
      <c r="AL38" s="336">
        <f t="shared" si="4"/>
        <v>0</v>
      </c>
    </row>
    <row r="39" spans="1:41" s="25" customFormat="1" ht="21" customHeight="1">
      <c r="A39" s="175">
        <v>33</v>
      </c>
      <c r="B39" s="149" t="s">
        <v>986</v>
      </c>
      <c r="C39" s="3" t="s">
        <v>987</v>
      </c>
      <c r="D39" s="4" t="s">
        <v>107</v>
      </c>
      <c r="E39" s="150"/>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0</v>
      </c>
      <c r="AK39" s="336">
        <f t="shared" si="3"/>
        <v>0</v>
      </c>
      <c r="AL39" s="336">
        <f t="shared" si="4"/>
        <v>0</v>
      </c>
    </row>
    <row r="40" spans="1:41" s="25" customFormat="1" ht="21" customHeight="1">
      <c r="A40" s="175">
        <v>34</v>
      </c>
      <c r="B40" s="149" t="s">
        <v>988</v>
      </c>
      <c r="C40" s="3" t="s">
        <v>989</v>
      </c>
      <c r="D40" s="4" t="s">
        <v>125</v>
      </c>
      <c r="E40" s="150"/>
      <c r="F40" s="96"/>
      <c r="G40" s="96"/>
      <c r="H40" s="96"/>
      <c r="I40" s="96"/>
      <c r="J40" s="96"/>
      <c r="K40" s="96"/>
      <c r="L40" s="96"/>
      <c r="M40" s="96"/>
      <c r="N40" s="96"/>
      <c r="O40" s="96"/>
      <c r="P40" s="96"/>
      <c r="Q40" s="96" t="s">
        <v>6</v>
      </c>
      <c r="R40" s="96"/>
      <c r="S40" s="96"/>
      <c r="T40" s="96"/>
      <c r="U40" s="96"/>
      <c r="V40" s="96"/>
      <c r="W40" s="96"/>
      <c r="X40" s="96"/>
      <c r="Y40" s="96"/>
      <c r="Z40" s="96"/>
      <c r="AA40" s="96"/>
      <c r="AB40" s="96"/>
      <c r="AC40" s="96"/>
      <c r="AD40" s="96"/>
      <c r="AE40" s="96"/>
      <c r="AF40" s="96"/>
      <c r="AG40" s="96"/>
      <c r="AH40" s="96"/>
      <c r="AI40" s="96"/>
      <c r="AJ40" s="19">
        <f t="shared" si="2"/>
        <v>1</v>
      </c>
      <c r="AK40" s="336">
        <f t="shared" si="3"/>
        <v>0</v>
      </c>
      <c r="AL40" s="336">
        <f t="shared" si="4"/>
        <v>0</v>
      </c>
    </row>
    <row r="41" spans="1:41" s="25" customFormat="1" ht="21" customHeight="1">
      <c r="A41" s="175">
        <v>35</v>
      </c>
      <c r="B41" s="149" t="s">
        <v>990</v>
      </c>
      <c r="C41" s="3" t="s">
        <v>991</v>
      </c>
      <c r="D41" s="4" t="s">
        <v>89</v>
      </c>
      <c r="E41" s="150"/>
      <c r="F41" s="96"/>
      <c r="G41" s="96"/>
      <c r="H41" s="96"/>
      <c r="I41" s="96"/>
      <c r="J41" s="96"/>
      <c r="K41" s="96"/>
      <c r="L41" s="96"/>
      <c r="M41" s="96"/>
      <c r="N41" s="96"/>
      <c r="O41" s="96"/>
      <c r="P41" s="96"/>
      <c r="Q41" s="96"/>
      <c r="R41" s="96"/>
      <c r="S41" s="96"/>
      <c r="T41" s="96"/>
      <c r="U41" s="96"/>
      <c r="V41" s="96" t="s">
        <v>6</v>
      </c>
      <c r="W41" s="96"/>
      <c r="X41" s="96"/>
      <c r="Y41" s="96"/>
      <c r="Z41" s="96"/>
      <c r="AA41" s="96"/>
      <c r="AB41" s="96"/>
      <c r="AC41" s="96"/>
      <c r="AD41" s="96"/>
      <c r="AE41" s="96"/>
      <c r="AF41" s="96"/>
      <c r="AG41" s="96"/>
      <c r="AH41" s="96"/>
      <c r="AI41" s="96"/>
      <c r="AJ41" s="19">
        <f t="shared" si="2"/>
        <v>1</v>
      </c>
      <c r="AK41" s="336">
        <f t="shared" si="3"/>
        <v>0</v>
      </c>
      <c r="AL41" s="336">
        <f t="shared" si="4"/>
        <v>0</v>
      </c>
    </row>
    <row r="42" spans="1:41" s="25" customFormat="1" ht="21" customHeight="1">
      <c r="A42" s="175">
        <v>36</v>
      </c>
      <c r="B42" s="149" t="s">
        <v>992</v>
      </c>
      <c r="C42" s="3" t="s">
        <v>993</v>
      </c>
      <c r="D42" s="4" t="s">
        <v>90</v>
      </c>
      <c r="E42" s="150"/>
      <c r="F42" s="96"/>
      <c r="G42" s="96"/>
      <c r="H42" s="96" t="s">
        <v>6</v>
      </c>
      <c r="I42" s="96"/>
      <c r="J42" s="96"/>
      <c r="K42" s="96"/>
      <c r="L42" s="96"/>
      <c r="M42" s="96"/>
      <c r="N42" s="96"/>
      <c r="O42" s="96"/>
      <c r="P42" s="96"/>
      <c r="Q42" s="96"/>
      <c r="R42" s="96"/>
      <c r="S42" s="96"/>
      <c r="T42" s="96"/>
      <c r="U42" s="96"/>
      <c r="V42" s="96" t="s">
        <v>6</v>
      </c>
      <c r="W42" s="96"/>
      <c r="X42" s="96"/>
      <c r="Y42" s="96"/>
      <c r="Z42" s="96"/>
      <c r="AA42" s="96"/>
      <c r="AB42" s="96"/>
      <c r="AC42" s="96"/>
      <c r="AD42" s="96"/>
      <c r="AE42" s="96"/>
      <c r="AF42" s="96"/>
      <c r="AG42" s="96"/>
      <c r="AH42" s="96"/>
      <c r="AI42" s="96"/>
      <c r="AJ42" s="19">
        <f t="shared" si="2"/>
        <v>2</v>
      </c>
      <c r="AK42" s="336">
        <f t="shared" si="3"/>
        <v>0</v>
      </c>
      <c r="AL42" s="336">
        <f t="shared" si="4"/>
        <v>0</v>
      </c>
    </row>
    <row r="43" spans="1:41" s="25" customFormat="1" ht="21" customHeight="1">
      <c r="A43" s="428" t="s">
        <v>10</v>
      </c>
      <c r="B43" s="428"/>
      <c r="C43" s="428"/>
      <c r="D43" s="428"/>
      <c r="E43" s="428"/>
      <c r="F43" s="428"/>
      <c r="G43" s="428"/>
      <c r="H43" s="428"/>
      <c r="I43" s="428"/>
      <c r="J43" s="428"/>
      <c r="K43" s="428"/>
      <c r="L43" s="428"/>
      <c r="M43" s="428"/>
      <c r="N43" s="428"/>
      <c r="O43" s="428"/>
      <c r="P43" s="428"/>
      <c r="Q43" s="428"/>
      <c r="R43" s="428"/>
      <c r="S43" s="428"/>
      <c r="T43" s="428"/>
      <c r="U43" s="428"/>
      <c r="V43" s="428"/>
      <c r="W43" s="428"/>
      <c r="X43" s="428"/>
      <c r="Y43" s="428"/>
      <c r="Z43" s="428"/>
      <c r="AA43" s="428"/>
      <c r="AB43" s="428"/>
      <c r="AC43" s="428"/>
      <c r="AD43" s="428"/>
      <c r="AE43" s="428"/>
      <c r="AF43" s="428"/>
      <c r="AG43" s="428"/>
      <c r="AH43" s="428"/>
      <c r="AI43" s="428"/>
      <c r="AJ43" s="19">
        <f>SUM(AJ7:AJ42)</f>
        <v>65</v>
      </c>
      <c r="AK43" s="19">
        <f>SUM(AK7:AK42)</f>
        <v>5</v>
      </c>
      <c r="AL43" s="19">
        <f>SUM(AL7:AL42)</f>
        <v>8</v>
      </c>
      <c r="AM43" s="24"/>
      <c r="AN43" s="24"/>
      <c r="AO43" s="24"/>
    </row>
    <row r="44" spans="1:41" s="25" customFormat="1" ht="21" customHeight="1">
      <c r="A44" s="429" t="s">
        <v>2804</v>
      </c>
      <c r="B44" s="430"/>
      <c r="C44" s="430"/>
      <c r="D44" s="430"/>
      <c r="E44" s="430"/>
      <c r="F44" s="430"/>
      <c r="G44" s="430"/>
      <c r="H44" s="430"/>
      <c r="I44" s="430"/>
      <c r="J44" s="430"/>
      <c r="K44" s="430"/>
      <c r="L44" s="430"/>
      <c r="M44" s="430"/>
      <c r="N44" s="430"/>
      <c r="O44" s="430"/>
      <c r="P44" s="430"/>
      <c r="Q44" s="430"/>
      <c r="R44" s="430"/>
      <c r="S44" s="430"/>
      <c r="T44" s="430"/>
      <c r="U44" s="430"/>
      <c r="V44" s="430"/>
      <c r="W44" s="430"/>
      <c r="X44" s="430"/>
      <c r="Y44" s="430"/>
      <c r="Z44" s="430"/>
      <c r="AA44" s="430"/>
      <c r="AB44" s="430"/>
      <c r="AC44" s="430"/>
      <c r="AD44" s="430"/>
      <c r="AE44" s="430"/>
      <c r="AF44" s="430"/>
      <c r="AG44" s="430"/>
      <c r="AH44" s="430"/>
      <c r="AI44" s="430"/>
      <c r="AJ44" s="430"/>
      <c r="AK44" s="430"/>
      <c r="AL44" s="431"/>
      <c r="AM44" s="338"/>
      <c r="AN44" s="338"/>
    </row>
    <row r="45" spans="1:41">
      <c r="C45" s="425"/>
      <c r="D45" s="425"/>
      <c r="E45" s="425"/>
      <c r="F45" s="425"/>
      <c r="G45" s="425"/>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1">
      <c r="C46" s="425"/>
      <c r="D46" s="425"/>
      <c r="E46" s="425"/>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1">
      <c r="C47" s="425"/>
      <c r="D47" s="425"/>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sheetData>
  <mergeCells count="20">
    <mergeCell ref="A1:P1"/>
    <mergeCell ref="Q1:AL1"/>
    <mergeCell ref="A2:P2"/>
    <mergeCell ref="Q2:AL2"/>
    <mergeCell ref="A3:AL3"/>
    <mergeCell ref="I4:L4"/>
    <mergeCell ref="M4:N4"/>
    <mergeCell ref="O4:Q4"/>
    <mergeCell ref="R4:T4"/>
    <mergeCell ref="C47:D47"/>
    <mergeCell ref="C46:E46"/>
    <mergeCell ref="A44:AL44"/>
    <mergeCell ref="C45:G45"/>
    <mergeCell ref="AL5:AL6"/>
    <mergeCell ref="A5:A6"/>
    <mergeCell ref="B5:B6"/>
    <mergeCell ref="C5:D6"/>
    <mergeCell ref="AJ5:AJ6"/>
    <mergeCell ref="AK5:AK6"/>
    <mergeCell ref="A43:AI43"/>
  </mergeCells>
  <conditionalFormatting sqref="E6:AI20 E21:K21 M21:AI21 E22:AI42">
    <cfRule type="expression" dxfId="113"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62C60E6-063C-4C2C-82F9-54D1D4E2A6EE}">
            <xm:f>IF('TQW20'!E$6="CN",1,0)</xm:f>
            <x14:dxf>
              <fill>
                <patternFill>
                  <bgColor theme="8" tint="0.59996337778862885"/>
                </patternFill>
              </fill>
            </x14:dxf>
          </x14:cfRule>
          <xm:sqref>E6:AI6</xm:sqref>
        </x14:conditionalFormatting>
        <x14:conditionalFormatting xmlns:xm="http://schemas.microsoft.com/office/excel/2006/main">
          <x14:cfRule type="expression" priority="2" id="{3AAC111A-E779-40F0-987B-3A1B582A394A}">
            <xm:f>IF('TQW20'!E$6="CN",1,0)</xm:f>
            <x14:dxf>
              <fill>
                <patternFill>
                  <bgColor theme="8" tint="0.79998168889431442"/>
                </patternFill>
              </fill>
            </x14:dxf>
          </x14:cfRule>
          <xm:sqref>E6:AI6</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
  <sheetViews>
    <sheetView topLeftCell="A4" zoomScale="85" zoomScaleNormal="85" workbookViewId="0">
      <selection activeCell="Y14" sqref="Y14"/>
    </sheetView>
  </sheetViews>
  <sheetFormatPr defaultColWidth="9.33203125" defaultRowHeight="18"/>
  <cols>
    <col min="1" max="1" width="8.6640625" style="24" customWidth="1"/>
    <col min="2" max="2" width="14" style="24" customWidth="1"/>
    <col min="3" max="3" width="24.5" style="24" customWidth="1"/>
    <col min="4" max="4" width="9.6640625" style="24" customWidth="1"/>
    <col min="5" max="35" width="4" style="24" customWidth="1"/>
    <col min="36" max="36" width="4.5" style="24" bestFit="1" customWidth="1"/>
    <col min="37" max="37" width="4" style="24" bestFit="1" customWidth="1"/>
    <col min="38" max="38" width="3.83203125" style="24" bestFit="1" customWidth="1"/>
    <col min="39" max="16384" width="9.33203125" style="24"/>
  </cols>
  <sheetData>
    <row r="1" spans="1:3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ht="22.5">
      <c r="A3" s="443" t="s">
        <v>1206</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31.5">
      <c r="A7" s="5">
        <v>1</v>
      </c>
      <c r="B7" s="149" t="s">
        <v>1207</v>
      </c>
      <c r="C7" s="3" t="s">
        <v>1208</v>
      </c>
      <c r="D7" s="4" t="s">
        <v>47</v>
      </c>
      <c r="E7" s="150"/>
      <c r="F7" s="95"/>
      <c r="G7" s="96"/>
      <c r="H7" s="96"/>
      <c r="I7" s="95"/>
      <c r="J7" s="96"/>
      <c r="K7" s="96"/>
      <c r="L7" s="96"/>
      <c r="M7" s="96"/>
      <c r="N7" s="96"/>
      <c r="O7" s="95"/>
      <c r="P7" s="96"/>
      <c r="Q7" s="96"/>
      <c r="R7" s="96"/>
      <c r="S7" s="96"/>
      <c r="T7" s="96"/>
      <c r="U7" s="96"/>
      <c r="V7" s="95"/>
      <c r="W7" s="95"/>
      <c r="X7" s="95"/>
      <c r="Y7" s="96"/>
      <c r="Z7" s="96"/>
      <c r="AA7" s="96"/>
      <c r="AB7" s="96"/>
      <c r="AC7" s="96"/>
      <c r="AD7" s="95"/>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c r="A8" s="5">
        <v>2</v>
      </c>
      <c r="B8" s="149">
        <v>2010060050</v>
      </c>
      <c r="C8" s="3" t="s">
        <v>1209</v>
      </c>
      <c r="D8" s="4" t="s">
        <v>61</v>
      </c>
      <c r="E8" s="150"/>
      <c r="F8" s="95" t="s">
        <v>6</v>
      </c>
      <c r="G8" s="96"/>
      <c r="H8" s="96" t="s">
        <v>6</v>
      </c>
      <c r="I8" s="95"/>
      <c r="J8" s="96" t="s">
        <v>6</v>
      </c>
      <c r="K8" s="96" t="s">
        <v>6</v>
      </c>
      <c r="L8" s="96"/>
      <c r="M8" s="96"/>
      <c r="N8" s="96"/>
      <c r="O8" s="95" t="s">
        <v>6</v>
      </c>
      <c r="P8" s="96" t="s">
        <v>6</v>
      </c>
      <c r="Q8" s="96"/>
      <c r="R8" s="96" t="s">
        <v>6</v>
      </c>
      <c r="S8" s="96"/>
      <c r="T8" s="96" t="s">
        <v>6</v>
      </c>
      <c r="U8" s="96"/>
      <c r="V8" s="95" t="s">
        <v>6</v>
      </c>
      <c r="W8" s="95" t="s">
        <v>6</v>
      </c>
      <c r="X8" s="95"/>
      <c r="Y8" s="96"/>
      <c r="Z8" s="96"/>
      <c r="AA8" s="96"/>
      <c r="AB8" s="96"/>
      <c r="AC8" s="96"/>
      <c r="AD8" s="95"/>
      <c r="AE8" s="96"/>
      <c r="AF8" s="96"/>
      <c r="AG8" s="96"/>
      <c r="AH8" s="96"/>
      <c r="AI8" s="96"/>
      <c r="AJ8" s="19">
        <f t="shared" ref="AJ8:AJ45" si="2">COUNTIF(E8:AI8,"K")+2*COUNTIF(E8:AI8,"2K")+COUNTIF(E8:AI8,"TK")+COUNTIF(E8:AI8,"KT")+COUNTIF(E8:AI8,"PK")+COUNTIF(E8:AI8,"KP")+2*COUNTIF(E8:AI8,"K2")</f>
        <v>10</v>
      </c>
      <c r="AK8" s="336">
        <f t="shared" ref="AK8:AK45" si="3">COUNTIF(F8:AJ8,"P")+2*COUNTIF(F8:AJ8,"2P")+COUNTIF(F8:AJ8,"TP")+COUNTIF(F8:AJ8,"PT")+COUNTIF(F8:AJ8,"PK")+COUNTIF(F8:AJ8,"KP")+2*COUNTIF(F8:AJ8,"P2")</f>
        <v>0</v>
      </c>
      <c r="AL8" s="336">
        <f t="shared" ref="AL8:AL45" si="4">COUNTIF(E8:AI8,"T")+2*COUNTIF(E8:AI8,"2T")+2*COUNTIF(E8:AI8,"T2")+COUNTIF(E8:AI8,"PT")+COUNTIF(E8:AI8,"TP")</f>
        <v>0</v>
      </c>
    </row>
    <row r="9" spans="1:38" s="25" customFormat="1" ht="31.5">
      <c r="A9" s="5">
        <v>3</v>
      </c>
      <c r="B9" s="149" t="s">
        <v>1210</v>
      </c>
      <c r="C9" s="3" t="s">
        <v>1211</v>
      </c>
      <c r="D9" s="4" t="s">
        <v>960</v>
      </c>
      <c r="E9" s="150"/>
      <c r="F9" s="95"/>
      <c r="G9" s="96"/>
      <c r="H9" s="96"/>
      <c r="I9" s="95"/>
      <c r="J9" s="96" t="s">
        <v>7</v>
      </c>
      <c r="K9" s="96" t="s">
        <v>7</v>
      </c>
      <c r="L9" s="96"/>
      <c r="M9" s="96"/>
      <c r="N9" s="96"/>
      <c r="O9" s="95"/>
      <c r="P9" s="96"/>
      <c r="Q9" s="96"/>
      <c r="R9" s="96"/>
      <c r="S9" s="96"/>
      <c r="T9" s="96"/>
      <c r="U9" s="96"/>
      <c r="V9" s="95"/>
      <c r="W9" s="95"/>
      <c r="X9" s="95"/>
      <c r="Y9" s="96"/>
      <c r="Z9" s="96"/>
      <c r="AA9" s="96"/>
      <c r="AB9" s="96"/>
      <c r="AC9" s="96"/>
      <c r="AD9" s="95"/>
      <c r="AE9" s="96"/>
      <c r="AF9" s="96"/>
      <c r="AG9" s="96"/>
      <c r="AH9" s="96"/>
      <c r="AI9" s="96"/>
      <c r="AJ9" s="19">
        <f t="shared" si="2"/>
        <v>0</v>
      </c>
      <c r="AK9" s="336">
        <f t="shared" si="3"/>
        <v>2</v>
      </c>
      <c r="AL9" s="336">
        <f t="shared" si="4"/>
        <v>0</v>
      </c>
    </row>
    <row r="10" spans="1:38" s="25" customFormat="1" ht="31.5">
      <c r="A10" s="5">
        <v>4</v>
      </c>
      <c r="B10" s="149" t="s">
        <v>1212</v>
      </c>
      <c r="C10" s="3" t="s">
        <v>1213</v>
      </c>
      <c r="D10" s="4" t="s">
        <v>997</v>
      </c>
      <c r="E10" s="150"/>
      <c r="F10" s="95"/>
      <c r="G10" s="96"/>
      <c r="H10" s="96"/>
      <c r="I10" s="95"/>
      <c r="J10" s="96"/>
      <c r="K10" s="96"/>
      <c r="L10" s="96"/>
      <c r="M10" s="96"/>
      <c r="N10" s="96"/>
      <c r="O10" s="95"/>
      <c r="P10" s="96"/>
      <c r="Q10" s="96"/>
      <c r="R10" s="96"/>
      <c r="S10" s="96"/>
      <c r="T10" s="96"/>
      <c r="U10" s="96"/>
      <c r="V10" s="95"/>
      <c r="W10" s="95"/>
      <c r="X10" s="95"/>
      <c r="Y10" s="96"/>
      <c r="Z10" s="96"/>
      <c r="AA10" s="96"/>
      <c r="AB10" s="96"/>
      <c r="AC10" s="96"/>
      <c r="AD10" s="95"/>
      <c r="AE10" s="96"/>
      <c r="AF10" s="96"/>
      <c r="AG10" s="96"/>
      <c r="AH10" s="96"/>
      <c r="AI10" s="96"/>
      <c r="AJ10" s="19">
        <f t="shared" si="2"/>
        <v>0</v>
      </c>
      <c r="AK10" s="336">
        <f t="shared" si="3"/>
        <v>0</v>
      </c>
      <c r="AL10" s="336">
        <f t="shared" si="4"/>
        <v>0</v>
      </c>
    </row>
    <row r="11" spans="1:38" s="25" customFormat="1" ht="31.5">
      <c r="A11" s="5">
        <v>5</v>
      </c>
      <c r="B11" s="149" t="s">
        <v>1214</v>
      </c>
      <c r="C11" s="3" t="s">
        <v>1215</v>
      </c>
      <c r="D11" s="4" t="s">
        <v>1052</v>
      </c>
      <c r="E11" s="150"/>
      <c r="F11" s="95"/>
      <c r="G11" s="96"/>
      <c r="H11" s="96"/>
      <c r="I11" s="95"/>
      <c r="J11" s="96"/>
      <c r="K11" s="96"/>
      <c r="L11" s="96"/>
      <c r="M11" s="96"/>
      <c r="N11" s="96"/>
      <c r="O11" s="95"/>
      <c r="P11" s="96"/>
      <c r="Q11" s="96"/>
      <c r="R11" s="96"/>
      <c r="S11" s="96"/>
      <c r="T11" s="96"/>
      <c r="U11" s="96"/>
      <c r="V11" s="95"/>
      <c r="W11" s="95"/>
      <c r="X11" s="95"/>
      <c r="Y11" s="96"/>
      <c r="Z11" s="96"/>
      <c r="AA11" s="96"/>
      <c r="AB11" s="96"/>
      <c r="AC11" s="96"/>
      <c r="AD11" s="95"/>
      <c r="AE11" s="96"/>
      <c r="AF11" s="96"/>
      <c r="AG11" s="96"/>
      <c r="AH11" s="96"/>
      <c r="AI11" s="96"/>
      <c r="AJ11" s="19">
        <f t="shared" si="2"/>
        <v>0</v>
      </c>
      <c r="AK11" s="336">
        <f t="shared" si="3"/>
        <v>0</v>
      </c>
      <c r="AL11" s="336">
        <f t="shared" si="4"/>
        <v>0</v>
      </c>
    </row>
    <row r="12" spans="1:38" s="25" customFormat="1" ht="31.5">
      <c r="A12" s="5">
        <v>6</v>
      </c>
      <c r="B12" s="149" t="s">
        <v>1216</v>
      </c>
      <c r="C12" s="3" t="s">
        <v>121</v>
      </c>
      <c r="D12" s="4" t="s">
        <v>117</v>
      </c>
      <c r="E12" s="96"/>
      <c r="F12" s="95"/>
      <c r="G12" s="96"/>
      <c r="H12" s="96"/>
      <c r="I12" s="95"/>
      <c r="J12" s="96"/>
      <c r="K12" s="96"/>
      <c r="L12" s="96"/>
      <c r="M12" s="96"/>
      <c r="N12" s="96"/>
      <c r="O12" s="95"/>
      <c r="P12" s="96"/>
      <c r="Q12" s="96"/>
      <c r="R12" s="96"/>
      <c r="S12" s="96"/>
      <c r="T12" s="96"/>
      <c r="U12" s="96"/>
      <c r="V12" s="95"/>
      <c r="W12" s="95"/>
      <c r="X12" s="95"/>
      <c r="Y12" s="96"/>
      <c r="Z12" s="96"/>
      <c r="AA12" s="96"/>
      <c r="AB12" s="96"/>
      <c r="AC12" s="96"/>
      <c r="AD12" s="95"/>
      <c r="AE12" s="96"/>
      <c r="AF12" s="96"/>
      <c r="AG12" s="96"/>
      <c r="AH12" s="96"/>
      <c r="AI12" s="96"/>
      <c r="AJ12" s="19">
        <f t="shared" si="2"/>
        <v>0</v>
      </c>
      <c r="AK12" s="336">
        <f t="shared" si="3"/>
        <v>0</v>
      </c>
      <c r="AL12" s="336">
        <f t="shared" si="4"/>
        <v>0</v>
      </c>
    </row>
    <row r="13" spans="1:38" s="25" customFormat="1" ht="31.5">
      <c r="A13" s="5">
        <v>7</v>
      </c>
      <c r="B13" s="149" t="s">
        <v>1217</v>
      </c>
      <c r="C13" s="3" t="s">
        <v>980</v>
      </c>
      <c r="D13" s="4" t="s">
        <v>117</v>
      </c>
      <c r="E13" s="96"/>
      <c r="F13" s="95" t="s">
        <v>6</v>
      </c>
      <c r="G13" s="96"/>
      <c r="H13" s="96"/>
      <c r="I13" s="95"/>
      <c r="J13" s="96" t="s">
        <v>6</v>
      </c>
      <c r="K13" s="96" t="s">
        <v>8</v>
      </c>
      <c r="L13" s="96"/>
      <c r="M13" s="96"/>
      <c r="N13" s="96"/>
      <c r="O13" s="95"/>
      <c r="P13" s="96"/>
      <c r="Q13" s="96"/>
      <c r="R13" s="96"/>
      <c r="S13" s="96"/>
      <c r="T13" s="96"/>
      <c r="U13" s="96"/>
      <c r="V13" s="95"/>
      <c r="W13" s="95"/>
      <c r="X13" s="95"/>
      <c r="Y13" s="96"/>
      <c r="Z13" s="96"/>
      <c r="AA13" s="96"/>
      <c r="AB13" s="96"/>
      <c r="AC13" s="96"/>
      <c r="AD13" s="95"/>
      <c r="AE13" s="96"/>
      <c r="AF13" s="96"/>
      <c r="AG13" s="96"/>
      <c r="AH13" s="96"/>
      <c r="AI13" s="96"/>
      <c r="AJ13" s="19">
        <f t="shared" si="2"/>
        <v>2</v>
      </c>
      <c r="AK13" s="336">
        <f t="shared" si="3"/>
        <v>0</v>
      </c>
      <c r="AL13" s="336">
        <f t="shared" si="4"/>
        <v>1</v>
      </c>
    </row>
    <row r="14" spans="1:38" s="25" customFormat="1" ht="31.5">
      <c r="A14" s="5">
        <v>8</v>
      </c>
      <c r="B14" s="149" t="s">
        <v>1218</v>
      </c>
      <c r="C14" s="3" t="s">
        <v>1219</v>
      </c>
      <c r="D14" s="4" t="s">
        <v>50</v>
      </c>
      <c r="E14" s="96"/>
      <c r="F14" s="95" t="s">
        <v>6</v>
      </c>
      <c r="G14" s="96"/>
      <c r="H14" s="96"/>
      <c r="I14" s="95"/>
      <c r="J14" s="96"/>
      <c r="K14" s="96"/>
      <c r="L14" s="96"/>
      <c r="M14" s="96" t="s">
        <v>6</v>
      </c>
      <c r="N14" s="96"/>
      <c r="O14" s="95"/>
      <c r="P14" s="96" t="s">
        <v>6</v>
      </c>
      <c r="Q14" s="96"/>
      <c r="R14" s="96"/>
      <c r="S14" s="96"/>
      <c r="T14" s="96" t="s">
        <v>6</v>
      </c>
      <c r="U14" s="96"/>
      <c r="V14" s="95"/>
      <c r="W14" s="95" t="s">
        <v>6</v>
      </c>
      <c r="X14" s="95"/>
      <c r="Y14" s="96"/>
      <c r="Z14" s="96"/>
      <c r="AA14" s="96"/>
      <c r="AB14" s="96"/>
      <c r="AC14" s="96"/>
      <c r="AD14" s="95"/>
      <c r="AE14" s="96"/>
      <c r="AF14" s="96"/>
      <c r="AG14" s="96"/>
      <c r="AH14" s="96"/>
      <c r="AI14" s="96"/>
      <c r="AJ14" s="19">
        <f t="shared" si="2"/>
        <v>5</v>
      </c>
      <c r="AK14" s="336">
        <f t="shared" si="3"/>
        <v>0</v>
      </c>
      <c r="AL14" s="336">
        <f t="shared" si="4"/>
        <v>0</v>
      </c>
    </row>
    <row r="15" spans="1:38" s="25" customFormat="1" ht="31.5">
      <c r="A15" s="5">
        <v>9</v>
      </c>
      <c r="B15" s="149" t="s">
        <v>1220</v>
      </c>
      <c r="C15" s="3" t="s">
        <v>919</v>
      </c>
      <c r="D15" s="4" t="s">
        <v>925</v>
      </c>
      <c r="E15" s="96"/>
      <c r="F15" s="95"/>
      <c r="G15" s="96"/>
      <c r="H15" s="96"/>
      <c r="I15" s="95"/>
      <c r="J15" s="96"/>
      <c r="K15" s="96"/>
      <c r="L15" s="96"/>
      <c r="M15" s="96"/>
      <c r="N15" s="96"/>
      <c r="O15" s="95"/>
      <c r="P15" s="96"/>
      <c r="Q15" s="96"/>
      <c r="R15" s="96"/>
      <c r="S15" s="96"/>
      <c r="T15" s="96"/>
      <c r="U15" s="96"/>
      <c r="V15" s="95"/>
      <c r="W15" s="95"/>
      <c r="X15" s="95"/>
      <c r="Y15" s="96"/>
      <c r="Z15" s="96"/>
      <c r="AA15" s="96"/>
      <c r="AB15" s="96"/>
      <c r="AC15" s="96"/>
      <c r="AD15" s="95"/>
      <c r="AE15" s="96"/>
      <c r="AF15" s="96"/>
      <c r="AG15" s="96"/>
      <c r="AH15" s="96"/>
      <c r="AI15" s="96"/>
      <c r="AJ15" s="19">
        <f t="shared" si="2"/>
        <v>0</v>
      </c>
      <c r="AK15" s="336">
        <f t="shared" si="3"/>
        <v>0</v>
      </c>
      <c r="AL15" s="336">
        <f t="shared" si="4"/>
        <v>0</v>
      </c>
    </row>
    <row r="16" spans="1:38" s="25" customFormat="1" ht="31.5">
      <c r="A16" s="5">
        <v>10</v>
      </c>
      <c r="B16" s="149" t="s">
        <v>1221</v>
      </c>
      <c r="C16" s="3" t="s">
        <v>980</v>
      </c>
      <c r="D16" s="4" t="s">
        <v>928</v>
      </c>
      <c r="E16" s="96"/>
      <c r="F16" s="95"/>
      <c r="G16" s="96"/>
      <c r="H16" s="96"/>
      <c r="I16" s="95"/>
      <c r="J16" s="96"/>
      <c r="K16" s="96"/>
      <c r="L16" s="96"/>
      <c r="M16" s="96"/>
      <c r="N16" s="96"/>
      <c r="O16" s="95" t="s">
        <v>7</v>
      </c>
      <c r="P16" s="96"/>
      <c r="Q16" s="96"/>
      <c r="R16" s="96"/>
      <c r="S16" s="96"/>
      <c r="T16" s="96"/>
      <c r="U16" s="96"/>
      <c r="V16" s="95"/>
      <c r="W16" s="95"/>
      <c r="X16" s="95"/>
      <c r="Y16" s="96"/>
      <c r="Z16" s="96"/>
      <c r="AA16" s="96"/>
      <c r="AB16" s="96"/>
      <c r="AC16" s="96"/>
      <c r="AD16" s="95"/>
      <c r="AE16" s="96"/>
      <c r="AF16" s="96"/>
      <c r="AG16" s="96"/>
      <c r="AH16" s="96"/>
      <c r="AI16" s="96"/>
      <c r="AJ16" s="19">
        <f t="shared" si="2"/>
        <v>0</v>
      </c>
      <c r="AK16" s="336">
        <f t="shared" si="3"/>
        <v>1</v>
      </c>
      <c r="AL16" s="336">
        <f t="shared" si="4"/>
        <v>0</v>
      </c>
    </row>
    <row r="17" spans="1:38" s="25" customFormat="1" ht="31.5">
      <c r="A17" s="5">
        <v>11</v>
      </c>
      <c r="B17" s="149" t="s">
        <v>1222</v>
      </c>
      <c r="C17" s="3" t="s">
        <v>1223</v>
      </c>
      <c r="D17" s="4" t="s">
        <v>108</v>
      </c>
      <c r="E17" s="96"/>
      <c r="F17" s="95"/>
      <c r="G17" s="96"/>
      <c r="H17" s="96"/>
      <c r="I17" s="95"/>
      <c r="J17" s="96" t="s">
        <v>6</v>
      </c>
      <c r="K17" s="96" t="s">
        <v>8</v>
      </c>
      <c r="L17" s="96"/>
      <c r="M17" s="96"/>
      <c r="N17" s="96"/>
      <c r="O17" s="95"/>
      <c r="P17" s="96"/>
      <c r="Q17" s="96"/>
      <c r="R17" s="96"/>
      <c r="S17" s="96"/>
      <c r="T17" s="96"/>
      <c r="U17" s="96"/>
      <c r="V17" s="95"/>
      <c r="W17" s="95"/>
      <c r="X17" s="95"/>
      <c r="Y17" s="96"/>
      <c r="Z17" s="96"/>
      <c r="AA17" s="96"/>
      <c r="AB17" s="96"/>
      <c r="AC17" s="96"/>
      <c r="AD17" s="95"/>
      <c r="AE17" s="96"/>
      <c r="AF17" s="96"/>
      <c r="AG17" s="96"/>
      <c r="AH17" s="96"/>
      <c r="AI17" s="96"/>
      <c r="AJ17" s="19">
        <f t="shared" si="2"/>
        <v>1</v>
      </c>
      <c r="AK17" s="336">
        <f t="shared" si="3"/>
        <v>0</v>
      </c>
      <c r="AL17" s="336">
        <f t="shared" si="4"/>
        <v>1</v>
      </c>
    </row>
    <row r="18" spans="1:38" s="25" customFormat="1" ht="31.5">
      <c r="A18" s="5">
        <v>12</v>
      </c>
      <c r="B18" s="149" t="s">
        <v>1224</v>
      </c>
      <c r="C18" s="3" t="s">
        <v>1225</v>
      </c>
      <c r="D18" s="4" t="s">
        <v>15</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row>
    <row r="19" spans="1:38" s="25" customFormat="1">
      <c r="A19" s="5">
        <v>13</v>
      </c>
      <c r="B19" s="149">
        <v>2010200074</v>
      </c>
      <c r="C19" s="3" t="s">
        <v>472</v>
      </c>
      <c r="D19" s="4" t="s">
        <v>15</v>
      </c>
      <c r="E19" s="96"/>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9">
        <f t="shared" si="2"/>
        <v>0</v>
      </c>
      <c r="AK19" s="336">
        <f t="shared" si="3"/>
        <v>0</v>
      </c>
      <c r="AL19" s="336">
        <f t="shared" si="4"/>
        <v>0</v>
      </c>
    </row>
    <row r="20" spans="1:38" s="145" customFormat="1" ht="31.5">
      <c r="A20" s="22">
        <v>14</v>
      </c>
      <c r="B20" s="149" t="s">
        <v>1226</v>
      </c>
      <c r="C20" s="3" t="s">
        <v>1227</v>
      </c>
      <c r="D20" s="4" t="s">
        <v>42</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row>
    <row r="21" spans="1:38" s="145" customFormat="1" ht="31.5">
      <c r="A21" s="22">
        <v>15</v>
      </c>
      <c r="B21" s="149" t="s">
        <v>1228</v>
      </c>
      <c r="C21" s="3" t="s">
        <v>1229</v>
      </c>
      <c r="D21" s="4" t="s">
        <v>86</v>
      </c>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38" s="25" customFormat="1" ht="31.5">
      <c r="A22" s="5">
        <v>16</v>
      </c>
      <c r="B22" s="149" t="s">
        <v>1230</v>
      </c>
      <c r="C22" s="3" t="s">
        <v>980</v>
      </c>
      <c r="D22" s="4" t="s">
        <v>1231</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row>
    <row r="23" spans="1:38" s="25" customFormat="1" ht="31.5">
      <c r="A23" s="5">
        <v>17</v>
      </c>
      <c r="B23" s="149" t="s">
        <v>1232</v>
      </c>
      <c r="C23" s="3" t="s">
        <v>1233</v>
      </c>
      <c r="D23" s="4" t="s">
        <v>103</v>
      </c>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38" s="25" customFormat="1" ht="31.5">
      <c r="A24" s="5">
        <v>18</v>
      </c>
      <c r="B24" s="149" t="s">
        <v>1234</v>
      </c>
      <c r="C24" s="3" t="s">
        <v>1235</v>
      </c>
      <c r="D24" s="4" t="s">
        <v>103</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38" s="25" customFormat="1" ht="31.5">
      <c r="A25" s="5">
        <v>19</v>
      </c>
      <c r="B25" s="149" t="s">
        <v>1236</v>
      </c>
      <c r="C25" s="3" t="s">
        <v>1203</v>
      </c>
      <c r="D25" s="4" t="s">
        <v>103</v>
      </c>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row>
    <row r="26" spans="1:38" s="25" customFormat="1" ht="31.5">
      <c r="A26" s="5">
        <v>20</v>
      </c>
      <c r="B26" s="149" t="s">
        <v>1237</v>
      </c>
      <c r="C26" s="3" t="s">
        <v>1238</v>
      </c>
      <c r="D26" s="4" t="s">
        <v>87</v>
      </c>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row>
    <row r="27" spans="1:38" s="25" customFormat="1" ht="31.5">
      <c r="A27" s="5">
        <v>21</v>
      </c>
      <c r="B27" s="149" t="s">
        <v>963</v>
      </c>
      <c r="C27" s="3" t="s">
        <v>214</v>
      </c>
      <c r="D27" s="4" t="s">
        <v>78</v>
      </c>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row>
    <row r="28" spans="1:38" s="25" customFormat="1" ht="31.5">
      <c r="A28" s="5">
        <v>22</v>
      </c>
      <c r="B28" s="149" t="s">
        <v>1239</v>
      </c>
      <c r="C28" s="3" t="s">
        <v>88</v>
      </c>
      <c r="D28" s="4" t="s">
        <v>78</v>
      </c>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38" s="25" customFormat="1" ht="31.5">
      <c r="A29" s="5">
        <v>23</v>
      </c>
      <c r="B29" s="149" t="s">
        <v>1240</v>
      </c>
      <c r="C29" s="3" t="s">
        <v>1241</v>
      </c>
      <c r="D29" s="4" t="s">
        <v>79</v>
      </c>
      <c r="E29" s="150"/>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row>
    <row r="30" spans="1:38" s="25" customFormat="1" ht="31.5">
      <c r="A30" s="5">
        <v>24</v>
      </c>
      <c r="B30" s="149" t="s">
        <v>1242</v>
      </c>
      <c r="C30" s="3" t="s">
        <v>204</v>
      </c>
      <c r="D30" s="4" t="s">
        <v>79</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row>
    <row r="31" spans="1:38" s="25" customFormat="1" ht="31.5">
      <c r="A31" s="5">
        <v>25</v>
      </c>
      <c r="B31" s="149" t="s">
        <v>1243</v>
      </c>
      <c r="C31" s="3" t="s">
        <v>1244</v>
      </c>
      <c r="D31" s="4" t="s">
        <v>79</v>
      </c>
      <c r="E31" s="150"/>
      <c r="F31" s="96" t="s">
        <v>6</v>
      </c>
      <c r="G31" s="96"/>
      <c r="H31" s="96"/>
      <c r="I31" s="96"/>
      <c r="J31" s="96"/>
      <c r="K31" s="96"/>
      <c r="L31" s="96"/>
      <c r="M31" s="96" t="s">
        <v>6</v>
      </c>
      <c r="N31" s="96"/>
      <c r="O31" s="96"/>
      <c r="P31" s="96"/>
      <c r="Q31" s="96"/>
      <c r="R31" s="96"/>
      <c r="S31" s="96"/>
      <c r="T31" s="96"/>
      <c r="U31" s="96"/>
      <c r="V31" s="96"/>
      <c r="W31" s="96"/>
      <c r="X31" s="96"/>
      <c r="Y31" s="96"/>
      <c r="Z31" s="96"/>
      <c r="AA31" s="96"/>
      <c r="AB31" s="96"/>
      <c r="AC31" s="96"/>
      <c r="AD31" s="96"/>
      <c r="AE31" s="96"/>
      <c r="AF31" s="96"/>
      <c r="AG31" s="96"/>
      <c r="AH31" s="96"/>
      <c r="AI31" s="96"/>
      <c r="AJ31" s="19">
        <f t="shared" si="2"/>
        <v>2</v>
      </c>
      <c r="AK31" s="336">
        <f t="shared" si="3"/>
        <v>0</v>
      </c>
      <c r="AL31" s="336">
        <f t="shared" si="4"/>
        <v>0</v>
      </c>
    </row>
    <row r="32" spans="1:38" s="25" customFormat="1" ht="31.5">
      <c r="A32" s="5">
        <v>26</v>
      </c>
      <c r="B32" s="149" t="s">
        <v>1245</v>
      </c>
      <c r="C32" s="3" t="s">
        <v>980</v>
      </c>
      <c r="D32" s="4" t="s">
        <v>1246</v>
      </c>
      <c r="E32" s="150"/>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0</v>
      </c>
      <c r="AL32" s="336">
        <f t="shared" si="4"/>
        <v>0</v>
      </c>
    </row>
    <row r="33" spans="1:39" s="25" customFormat="1" ht="31.5">
      <c r="A33" s="5">
        <v>27</v>
      </c>
      <c r="B33" s="149" t="s">
        <v>1247</v>
      </c>
      <c r="C33" s="3" t="s">
        <v>1248</v>
      </c>
      <c r="D33" s="4" t="s">
        <v>180</v>
      </c>
      <c r="E33" s="150"/>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0</v>
      </c>
      <c r="AL33" s="336">
        <f t="shared" si="4"/>
        <v>0</v>
      </c>
    </row>
    <row r="34" spans="1:39" s="25" customFormat="1" ht="21" customHeight="1">
      <c r="A34" s="5">
        <v>28</v>
      </c>
      <c r="B34" s="149" t="s">
        <v>1249</v>
      </c>
      <c r="C34" s="3" t="s">
        <v>1250</v>
      </c>
      <c r="D34" s="4" t="s">
        <v>940</v>
      </c>
      <c r="E34" s="150"/>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row>
    <row r="35" spans="1:39" s="25" customFormat="1" ht="21" customHeight="1">
      <c r="A35" s="5">
        <v>29</v>
      </c>
      <c r="B35" s="149" t="s">
        <v>1251</v>
      </c>
      <c r="C35" s="3" t="s">
        <v>80</v>
      </c>
      <c r="D35" s="4" t="s">
        <v>940</v>
      </c>
      <c r="E35" s="150"/>
      <c r="F35" s="96" t="s">
        <v>6</v>
      </c>
      <c r="G35" s="96"/>
      <c r="H35" s="96" t="s">
        <v>6</v>
      </c>
      <c r="I35" s="96"/>
      <c r="J35" s="96" t="s">
        <v>6</v>
      </c>
      <c r="K35" s="96" t="s">
        <v>6</v>
      </c>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4</v>
      </c>
      <c r="AK35" s="336">
        <f t="shared" si="3"/>
        <v>0</v>
      </c>
      <c r="AL35" s="336">
        <f t="shared" si="4"/>
        <v>0</v>
      </c>
    </row>
    <row r="36" spans="1:39" s="25" customFormat="1" ht="21" customHeight="1">
      <c r="A36" s="5">
        <v>30</v>
      </c>
      <c r="B36" s="149" t="s">
        <v>1252</v>
      </c>
      <c r="C36" s="3" t="s">
        <v>515</v>
      </c>
      <c r="D36" s="4" t="s">
        <v>67</v>
      </c>
      <c r="E36" s="150"/>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0</v>
      </c>
    </row>
    <row r="37" spans="1:39" s="25" customFormat="1" ht="21" customHeight="1">
      <c r="A37" s="5">
        <v>31</v>
      </c>
      <c r="B37" s="149" t="s">
        <v>1253</v>
      </c>
      <c r="C37" s="3" t="s">
        <v>1254</v>
      </c>
      <c r="D37" s="4" t="s">
        <v>378</v>
      </c>
      <c r="E37" s="150"/>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0</v>
      </c>
      <c r="AK37" s="336">
        <f t="shared" si="3"/>
        <v>0</v>
      </c>
      <c r="AL37" s="336">
        <f t="shared" si="4"/>
        <v>0</v>
      </c>
    </row>
    <row r="38" spans="1:39" s="25" customFormat="1" ht="21" customHeight="1">
      <c r="A38" s="5">
        <v>32</v>
      </c>
      <c r="B38" s="149" t="s">
        <v>1255</v>
      </c>
      <c r="C38" s="3" t="s">
        <v>1256</v>
      </c>
      <c r="D38" s="4" t="s">
        <v>378</v>
      </c>
      <c r="E38" s="150"/>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19">
        <f t="shared" si="2"/>
        <v>0</v>
      </c>
      <c r="AK38" s="336">
        <f t="shared" si="3"/>
        <v>0</v>
      </c>
      <c r="AL38" s="336">
        <f t="shared" si="4"/>
        <v>0</v>
      </c>
    </row>
    <row r="39" spans="1:39" s="25" customFormat="1" ht="21" customHeight="1">
      <c r="A39" s="5">
        <v>33</v>
      </c>
      <c r="B39" s="149" t="s">
        <v>1257</v>
      </c>
      <c r="C39" s="3" t="s">
        <v>1258</v>
      </c>
      <c r="D39" s="4" t="s">
        <v>952</v>
      </c>
      <c r="E39" s="150"/>
      <c r="F39" s="96"/>
      <c r="G39" s="96"/>
      <c r="H39" s="96"/>
      <c r="I39" s="96"/>
      <c r="J39" s="96" t="s">
        <v>7</v>
      </c>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0</v>
      </c>
      <c r="AK39" s="336">
        <f t="shared" si="3"/>
        <v>1</v>
      </c>
      <c r="AL39" s="336">
        <f t="shared" si="4"/>
        <v>0</v>
      </c>
    </row>
    <row r="40" spans="1:39" s="25" customFormat="1" ht="21" customHeight="1">
      <c r="A40" s="5">
        <v>34</v>
      </c>
      <c r="B40" s="149" t="s">
        <v>1259</v>
      </c>
      <c r="C40" s="3" t="s">
        <v>1260</v>
      </c>
      <c r="D40" s="4" t="s">
        <v>952</v>
      </c>
      <c r="E40" s="150"/>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19">
        <f t="shared" si="2"/>
        <v>0</v>
      </c>
      <c r="AK40" s="336">
        <f t="shared" si="3"/>
        <v>0</v>
      </c>
      <c r="AL40" s="336">
        <f t="shared" si="4"/>
        <v>0</v>
      </c>
    </row>
    <row r="41" spans="1:39" s="25" customFormat="1" ht="21" customHeight="1">
      <c r="A41" s="5">
        <v>35</v>
      </c>
      <c r="B41" s="149" t="s">
        <v>1261</v>
      </c>
      <c r="C41" s="3" t="s">
        <v>16</v>
      </c>
      <c r="D41" s="4" t="s">
        <v>59</v>
      </c>
      <c r="E41" s="150"/>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19">
        <f t="shared" si="2"/>
        <v>0</v>
      </c>
      <c r="AK41" s="336">
        <f t="shared" si="3"/>
        <v>0</v>
      </c>
      <c r="AL41" s="336">
        <f t="shared" si="4"/>
        <v>0</v>
      </c>
    </row>
    <row r="42" spans="1:39" s="25" customFormat="1" ht="21" customHeight="1">
      <c r="A42" s="5">
        <v>36</v>
      </c>
      <c r="B42" s="149" t="s">
        <v>1262</v>
      </c>
      <c r="C42" s="3" t="s">
        <v>1263</v>
      </c>
      <c r="D42" s="4" t="s">
        <v>1264</v>
      </c>
      <c r="E42" s="150"/>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19">
        <f t="shared" si="2"/>
        <v>0</v>
      </c>
      <c r="AK42" s="336">
        <f t="shared" si="3"/>
        <v>0</v>
      </c>
      <c r="AL42" s="336">
        <f t="shared" si="4"/>
        <v>0</v>
      </c>
    </row>
    <row r="43" spans="1:39" s="25" customFormat="1" ht="21" customHeight="1">
      <c r="A43" s="5">
        <v>37</v>
      </c>
      <c r="B43" s="149" t="s">
        <v>1265</v>
      </c>
      <c r="C43" s="3" t="s">
        <v>1266</v>
      </c>
      <c r="D43" s="4" t="s">
        <v>1264</v>
      </c>
      <c r="E43" s="150"/>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19">
        <f t="shared" si="2"/>
        <v>0</v>
      </c>
      <c r="AK43" s="336">
        <f t="shared" si="3"/>
        <v>0</v>
      </c>
      <c r="AL43" s="336">
        <f t="shared" si="4"/>
        <v>0</v>
      </c>
    </row>
    <row r="44" spans="1:39" s="25" customFormat="1" ht="21" customHeight="1">
      <c r="A44" s="5">
        <v>38</v>
      </c>
      <c r="B44" s="149" t="s">
        <v>1267</v>
      </c>
      <c r="C44" s="3" t="s">
        <v>1268</v>
      </c>
      <c r="D44" s="4" t="s">
        <v>89</v>
      </c>
      <c r="E44" s="150"/>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19">
        <f t="shared" si="2"/>
        <v>0</v>
      </c>
      <c r="AK44" s="336">
        <f t="shared" si="3"/>
        <v>0</v>
      </c>
      <c r="AL44" s="336">
        <f t="shared" si="4"/>
        <v>0</v>
      </c>
    </row>
    <row r="45" spans="1:39" s="25" customFormat="1" ht="21" customHeight="1">
      <c r="A45" s="5">
        <v>39</v>
      </c>
      <c r="B45" s="149" t="s">
        <v>1269</v>
      </c>
      <c r="C45" s="3" t="s">
        <v>1270</v>
      </c>
      <c r="D45" s="4" t="s">
        <v>89</v>
      </c>
      <c r="E45" s="150"/>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19">
        <f t="shared" si="2"/>
        <v>0</v>
      </c>
      <c r="AK45" s="336">
        <f t="shared" si="3"/>
        <v>0</v>
      </c>
      <c r="AL45" s="336">
        <f t="shared" si="4"/>
        <v>0</v>
      </c>
    </row>
    <row r="46" spans="1:39" s="25" customFormat="1" ht="21" customHeight="1">
      <c r="A46" s="428" t="s">
        <v>10</v>
      </c>
      <c r="B46" s="428"/>
      <c r="C46" s="428"/>
      <c r="D46" s="428"/>
      <c r="E46" s="428"/>
      <c r="F46" s="428"/>
      <c r="G46" s="428"/>
      <c r="H46" s="428"/>
      <c r="I46" s="428"/>
      <c r="J46" s="428"/>
      <c r="K46" s="428"/>
      <c r="L46" s="428"/>
      <c r="M46" s="428"/>
      <c r="N46" s="428"/>
      <c r="O46" s="428"/>
      <c r="P46" s="428"/>
      <c r="Q46" s="428"/>
      <c r="R46" s="428"/>
      <c r="S46" s="428"/>
      <c r="T46" s="428"/>
      <c r="U46" s="428"/>
      <c r="V46" s="428"/>
      <c r="W46" s="428"/>
      <c r="X46" s="428"/>
      <c r="Y46" s="428"/>
      <c r="Z46" s="428"/>
      <c r="AA46" s="428"/>
      <c r="AB46" s="428"/>
      <c r="AC46" s="428"/>
      <c r="AD46" s="428"/>
      <c r="AE46" s="428"/>
      <c r="AF46" s="428"/>
      <c r="AG46" s="428"/>
      <c r="AH46" s="428"/>
      <c r="AI46" s="428"/>
      <c r="AJ46" s="19">
        <f>SUM(AJ7:AJ45)</f>
        <v>24</v>
      </c>
      <c r="AK46" s="19">
        <f>SUM(AK7:AK45)</f>
        <v>4</v>
      </c>
      <c r="AL46" s="19">
        <f>SUM(AL7:AL45)</f>
        <v>2</v>
      </c>
      <c r="AM46" s="24"/>
    </row>
    <row r="47" spans="1:39" s="25" customFormat="1" ht="21" customHeight="1">
      <c r="A47" s="429" t="s">
        <v>2804</v>
      </c>
      <c r="B47" s="430"/>
      <c r="C47" s="430"/>
      <c r="D47" s="430"/>
      <c r="E47" s="430"/>
      <c r="F47" s="430"/>
      <c r="G47" s="430"/>
      <c r="H47" s="430"/>
      <c r="I47" s="430"/>
      <c r="J47" s="430"/>
      <c r="K47" s="430"/>
      <c r="L47" s="430"/>
      <c r="M47" s="430"/>
      <c r="N47" s="430"/>
      <c r="O47" s="430"/>
      <c r="P47" s="430"/>
      <c r="Q47" s="430"/>
      <c r="R47" s="430"/>
      <c r="S47" s="430"/>
      <c r="T47" s="430"/>
      <c r="U47" s="430"/>
      <c r="V47" s="430"/>
      <c r="W47" s="430"/>
      <c r="X47" s="430"/>
      <c r="Y47" s="430"/>
      <c r="Z47" s="430"/>
      <c r="AA47" s="430"/>
      <c r="AB47" s="430"/>
      <c r="AC47" s="430"/>
      <c r="AD47" s="430"/>
      <c r="AE47" s="430"/>
      <c r="AF47" s="430"/>
      <c r="AG47" s="430"/>
      <c r="AH47" s="430"/>
      <c r="AI47" s="430"/>
      <c r="AJ47" s="430"/>
      <c r="AK47" s="430"/>
      <c r="AL47" s="431"/>
    </row>
    <row r="48" spans="1:39">
      <c r="C48" s="144"/>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25"/>
      <c r="D49" s="425"/>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25"/>
      <c r="D50" s="425"/>
      <c r="E50" s="425"/>
      <c r="F50" s="425"/>
      <c r="G50" s="425"/>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25"/>
      <c r="D51" s="425"/>
      <c r="E51" s="425"/>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row r="52" spans="3:38">
      <c r="C52" s="425"/>
      <c r="D52" s="425"/>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row>
  </sheetData>
  <mergeCells count="21">
    <mergeCell ref="C52:D52"/>
    <mergeCell ref="C51:E51"/>
    <mergeCell ref="A47:AL47"/>
    <mergeCell ref="C49:D49"/>
    <mergeCell ref="C50:G50"/>
    <mergeCell ref="A1:P1"/>
    <mergeCell ref="Q1:AL1"/>
    <mergeCell ref="A2:P2"/>
    <mergeCell ref="Q2:AL2"/>
    <mergeCell ref="A3:AL3"/>
    <mergeCell ref="AL5:AL6"/>
    <mergeCell ref="A5:A6"/>
    <mergeCell ref="B5:B6"/>
    <mergeCell ref="C5:D6"/>
    <mergeCell ref="AJ5:AJ6"/>
    <mergeCell ref="AK5:AK6"/>
    <mergeCell ref="A46:AI46"/>
    <mergeCell ref="I4:L4"/>
    <mergeCell ref="M4:N4"/>
    <mergeCell ref="O4:Q4"/>
    <mergeCell ref="R4:T4"/>
  </mergeCells>
  <conditionalFormatting sqref="E6:AI45">
    <cfRule type="expression" dxfId="110"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362F6C02-E12B-4F52-8C38-ED52D15CC5DD}">
            <xm:f>IF('TQW20'!E$6="CN",1,0)</xm:f>
            <x14:dxf>
              <fill>
                <patternFill>
                  <bgColor theme="8" tint="0.59996337778862885"/>
                </patternFill>
              </fill>
            </x14:dxf>
          </x14:cfRule>
          <xm:sqref>E6:AI6</xm:sqref>
        </x14:conditionalFormatting>
        <x14:conditionalFormatting xmlns:xm="http://schemas.microsoft.com/office/excel/2006/main">
          <x14:cfRule type="expression" priority="2" id="{AB918251-97A9-4AE8-91DA-153072960223}">
            <xm:f>IF('TQW20'!E$6="CN",1,0)</xm:f>
            <x14:dxf>
              <fill>
                <patternFill>
                  <bgColor theme="8" tint="0.79998168889431442"/>
                </patternFill>
              </fill>
            </x14:dxf>
          </x14:cfRule>
          <xm:sqref>E6:AI6</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7"/>
  <sheetViews>
    <sheetView topLeftCell="C5" workbookViewId="0">
      <selection activeCell="V13" sqref="V13"/>
    </sheetView>
  </sheetViews>
  <sheetFormatPr defaultColWidth="9.33203125" defaultRowHeight="18"/>
  <cols>
    <col min="1" max="1" width="8.6640625" style="24" customWidth="1"/>
    <col min="2" max="2" width="18.33203125" style="24" customWidth="1"/>
    <col min="3" max="3" width="23.1640625" style="24" customWidth="1"/>
    <col min="4" max="4" width="10.5" style="24" customWidth="1"/>
    <col min="5" max="35" width="4" style="24" customWidth="1"/>
    <col min="36" max="38" width="5.6640625" style="24" customWidth="1"/>
    <col min="39" max="16384" width="9.33203125" style="24"/>
  </cols>
  <sheetData>
    <row r="1" spans="1:3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ht="33" customHeight="1">
      <c r="A3" s="443" t="s">
        <v>1271</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c r="A7" s="149">
        <v>1</v>
      </c>
      <c r="B7" s="178" t="s">
        <v>1272</v>
      </c>
      <c r="C7" s="179" t="s">
        <v>1273</v>
      </c>
      <c r="D7" s="160" t="s">
        <v>61</v>
      </c>
      <c r="E7" s="150"/>
      <c r="F7" s="96"/>
      <c r="G7" s="96"/>
      <c r="H7" s="96"/>
      <c r="I7" s="96" t="s">
        <v>7</v>
      </c>
      <c r="J7" s="96" t="s">
        <v>6</v>
      </c>
      <c r="K7" s="96" t="s">
        <v>6</v>
      </c>
      <c r="L7" s="96" t="s">
        <v>6</v>
      </c>
      <c r="M7" s="96"/>
      <c r="N7" s="96"/>
      <c r="O7" s="96"/>
      <c r="P7" s="96" t="s">
        <v>6</v>
      </c>
      <c r="Q7" s="96" t="s">
        <v>6</v>
      </c>
      <c r="R7" s="96" t="s">
        <v>6</v>
      </c>
      <c r="S7" s="96" t="s">
        <v>6</v>
      </c>
      <c r="T7" s="96"/>
      <c r="U7" s="96"/>
      <c r="V7" s="96"/>
      <c r="W7" s="96"/>
      <c r="X7" s="96"/>
      <c r="Y7" s="96"/>
      <c r="Z7" s="96"/>
      <c r="AA7" s="96"/>
      <c r="AB7" s="96"/>
      <c r="AC7" s="95"/>
      <c r="AD7" s="96"/>
      <c r="AE7" s="96"/>
      <c r="AF7" s="96"/>
      <c r="AG7" s="96"/>
      <c r="AH7" s="96"/>
      <c r="AI7" s="96"/>
      <c r="AJ7" s="19">
        <f>COUNTIF(E7:AI7,"K")+2*COUNTIF(E7:AI7,"2K")+COUNTIF(E7:AI7,"TK")+COUNTIF(E7:AI7,"KT")+COUNTIF(E7:AI7,"PK")+COUNTIF(E7:AI7,"KP")+2*COUNTIF(E7:AI7,"K2")</f>
        <v>7</v>
      </c>
      <c r="AK7" s="336">
        <f>COUNTIF(F7:AJ7,"P")+2*COUNTIF(F7:AJ7,"2P")+COUNTIF(F7:AJ7,"TP")+COUNTIF(F7:AJ7,"PT")+COUNTIF(F7:AJ7,"PK")+COUNTIF(F7:AJ7,"KP")+2*COUNTIF(F7:AJ7,"P2")</f>
        <v>1</v>
      </c>
      <c r="AL7" s="336">
        <f>COUNTIF(E7:AI7,"T")+2*COUNTIF(E7:AI7,"2T")+2*COUNTIF(E7:AI7,"T2")+COUNTIF(E7:AI7,"PT")+COUNTIF(E7:AI7,"TP")</f>
        <v>0</v>
      </c>
    </row>
    <row r="8" spans="1:38" s="25" customFormat="1">
      <c r="A8" s="149">
        <v>2</v>
      </c>
      <c r="B8" s="178" t="s">
        <v>1274</v>
      </c>
      <c r="C8" s="179" t="s">
        <v>1275</v>
      </c>
      <c r="D8" s="160" t="s">
        <v>1276</v>
      </c>
      <c r="E8" s="150"/>
      <c r="F8" s="96"/>
      <c r="G8" s="96"/>
      <c r="H8" s="96" t="s">
        <v>7</v>
      </c>
      <c r="I8" s="96"/>
      <c r="J8" s="96"/>
      <c r="K8" s="96"/>
      <c r="L8" s="96"/>
      <c r="M8" s="96"/>
      <c r="N8" s="96"/>
      <c r="O8" s="96"/>
      <c r="P8" s="96"/>
      <c r="Q8" s="96"/>
      <c r="R8" s="96"/>
      <c r="S8" s="96"/>
      <c r="T8" s="96"/>
      <c r="U8" s="96"/>
      <c r="V8" s="96"/>
      <c r="W8" s="96"/>
      <c r="X8" s="96"/>
      <c r="Y8" s="96"/>
      <c r="Z8" s="96"/>
      <c r="AA8" s="96"/>
      <c r="AB8" s="96"/>
      <c r="AC8" s="95"/>
      <c r="AD8" s="96"/>
      <c r="AE8" s="96"/>
      <c r="AF8" s="96"/>
      <c r="AG8" s="96"/>
      <c r="AH8" s="96"/>
      <c r="AI8" s="96"/>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1</v>
      </c>
      <c r="AL8" s="336">
        <f t="shared" ref="AL8:AL31" si="4">COUNTIF(E8:AI8,"T")+2*COUNTIF(E8:AI8,"2T")+2*COUNTIF(E8:AI8,"T2")+COUNTIF(E8:AI8,"PT")+COUNTIF(E8:AI8,"TP")</f>
        <v>0</v>
      </c>
    </row>
    <row r="9" spans="1:38" s="25" customFormat="1">
      <c r="A9" s="149">
        <v>3</v>
      </c>
      <c r="B9" s="178" t="s">
        <v>1277</v>
      </c>
      <c r="C9" s="179" t="s">
        <v>1278</v>
      </c>
      <c r="D9" s="160" t="s">
        <v>1279</v>
      </c>
      <c r="E9" s="150"/>
      <c r="F9" s="96"/>
      <c r="G9" s="96"/>
      <c r="H9" s="96"/>
      <c r="I9" s="96"/>
      <c r="J9" s="96"/>
      <c r="K9" s="96"/>
      <c r="L9" s="96"/>
      <c r="M9" s="96"/>
      <c r="N9" s="96"/>
      <c r="O9" s="96"/>
      <c r="P9" s="96"/>
      <c r="Q9" s="96"/>
      <c r="R9" s="96"/>
      <c r="S9" s="96"/>
      <c r="T9" s="96"/>
      <c r="U9" s="96"/>
      <c r="V9" s="96"/>
      <c r="W9" s="96"/>
      <c r="X9" s="96"/>
      <c r="Y9" s="96"/>
      <c r="Z9" s="96"/>
      <c r="AA9" s="96"/>
      <c r="AB9" s="96"/>
      <c r="AC9" s="95"/>
      <c r="AD9" s="96"/>
      <c r="AE9" s="96"/>
      <c r="AF9" s="96"/>
      <c r="AG9" s="96"/>
      <c r="AH9" s="96"/>
      <c r="AI9" s="96"/>
      <c r="AJ9" s="19">
        <f t="shared" si="2"/>
        <v>0</v>
      </c>
      <c r="AK9" s="336">
        <f t="shared" si="3"/>
        <v>0</v>
      </c>
      <c r="AL9" s="336">
        <f t="shared" si="4"/>
        <v>0</v>
      </c>
    </row>
    <row r="10" spans="1:38" s="25" customFormat="1">
      <c r="A10" s="149">
        <v>4</v>
      </c>
      <c r="B10" s="178" t="s">
        <v>1280</v>
      </c>
      <c r="C10" s="179" t="s">
        <v>1281</v>
      </c>
      <c r="D10" s="160" t="s">
        <v>134</v>
      </c>
      <c r="E10" s="150"/>
      <c r="F10" s="96"/>
      <c r="G10" s="96"/>
      <c r="H10" s="96"/>
      <c r="I10" s="96"/>
      <c r="J10" s="96"/>
      <c r="K10" s="96"/>
      <c r="L10" s="96"/>
      <c r="M10" s="96"/>
      <c r="N10" s="96"/>
      <c r="O10" s="96"/>
      <c r="P10" s="96"/>
      <c r="Q10" s="96"/>
      <c r="R10" s="96"/>
      <c r="S10" s="96"/>
      <c r="T10" s="96"/>
      <c r="U10" s="96"/>
      <c r="V10" s="96"/>
      <c r="W10" s="96"/>
      <c r="X10" s="96"/>
      <c r="Y10" s="96"/>
      <c r="Z10" s="96"/>
      <c r="AA10" s="96"/>
      <c r="AB10" s="96"/>
      <c r="AC10" s="95"/>
      <c r="AD10" s="96"/>
      <c r="AE10" s="96"/>
      <c r="AF10" s="96"/>
      <c r="AG10" s="96"/>
      <c r="AH10" s="96"/>
      <c r="AI10" s="96"/>
      <c r="AJ10" s="19">
        <f t="shared" si="2"/>
        <v>0</v>
      </c>
      <c r="AK10" s="336">
        <f t="shared" si="3"/>
        <v>0</v>
      </c>
      <c r="AL10" s="336">
        <f t="shared" si="4"/>
        <v>0</v>
      </c>
    </row>
    <row r="11" spans="1:38" s="25" customFormat="1">
      <c r="A11" s="149">
        <v>5</v>
      </c>
      <c r="B11" s="178" t="s">
        <v>1282</v>
      </c>
      <c r="C11" s="179" t="s">
        <v>1283</v>
      </c>
      <c r="D11" s="160" t="s">
        <v>50</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5"/>
      <c r="AD11" s="96"/>
      <c r="AE11" s="96"/>
      <c r="AF11" s="96"/>
      <c r="AG11" s="96"/>
      <c r="AH11" s="96"/>
      <c r="AI11" s="96"/>
      <c r="AJ11" s="19">
        <f t="shared" si="2"/>
        <v>0</v>
      </c>
      <c r="AK11" s="336">
        <f t="shared" si="3"/>
        <v>0</v>
      </c>
      <c r="AL11" s="336">
        <f t="shared" si="4"/>
        <v>0</v>
      </c>
    </row>
    <row r="12" spans="1:38" s="25" customFormat="1">
      <c r="A12" s="149">
        <v>6</v>
      </c>
      <c r="B12" s="180" t="s">
        <v>1284</v>
      </c>
      <c r="C12" s="181" t="s">
        <v>80</v>
      </c>
      <c r="D12" s="182" t="s">
        <v>70</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5"/>
      <c r="AD12" s="96"/>
      <c r="AE12" s="96"/>
      <c r="AF12" s="96"/>
      <c r="AG12" s="96"/>
      <c r="AH12" s="96"/>
      <c r="AI12" s="96"/>
      <c r="AJ12" s="19">
        <f t="shared" si="2"/>
        <v>0</v>
      </c>
      <c r="AK12" s="336">
        <f t="shared" si="3"/>
        <v>0</v>
      </c>
      <c r="AL12" s="336">
        <f t="shared" si="4"/>
        <v>0</v>
      </c>
    </row>
    <row r="13" spans="1:38" s="184" customFormat="1">
      <c r="A13" s="149">
        <v>7</v>
      </c>
      <c r="B13" s="178" t="s">
        <v>1285</v>
      </c>
      <c r="C13" s="179" t="s">
        <v>1286</v>
      </c>
      <c r="D13" s="160" t="s">
        <v>92</v>
      </c>
      <c r="E13" s="118"/>
      <c r="F13" s="119"/>
      <c r="G13" s="119"/>
      <c r="H13" s="119"/>
      <c r="I13" s="119"/>
      <c r="J13" s="119"/>
      <c r="K13" s="119" t="s">
        <v>7</v>
      </c>
      <c r="L13" s="119"/>
      <c r="M13" s="119"/>
      <c r="N13" s="119"/>
      <c r="O13" s="119"/>
      <c r="P13" s="119"/>
      <c r="Q13" s="119"/>
      <c r="R13" s="119" t="s">
        <v>7</v>
      </c>
      <c r="S13" s="119" t="s">
        <v>6</v>
      </c>
      <c r="T13" s="119"/>
      <c r="U13" s="119"/>
      <c r="V13" s="119" t="s">
        <v>6</v>
      </c>
      <c r="W13" s="119"/>
      <c r="X13" s="119"/>
      <c r="Y13" s="119"/>
      <c r="Z13" s="119"/>
      <c r="AA13" s="119"/>
      <c r="AB13" s="119"/>
      <c r="AC13" s="95"/>
      <c r="AD13" s="119"/>
      <c r="AE13" s="119"/>
      <c r="AF13" s="119"/>
      <c r="AG13" s="119"/>
      <c r="AH13" s="119"/>
      <c r="AI13" s="119"/>
      <c r="AJ13" s="19">
        <f t="shared" si="2"/>
        <v>2</v>
      </c>
      <c r="AK13" s="336">
        <f t="shared" si="3"/>
        <v>2</v>
      </c>
      <c r="AL13" s="336">
        <f t="shared" si="4"/>
        <v>0</v>
      </c>
    </row>
    <row r="14" spans="1:38" s="25" customFormat="1">
      <c r="A14" s="149">
        <v>8</v>
      </c>
      <c r="B14" s="178" t="s">
        <v>1287</v>
      </c>
      <c r="C14" s="179" t="s">
        <v>1288</v>
      </c>
      <c r="D14" s="160" t="s">
        <v>1289</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5"/>
      <c r="AD14" s="96"/>
      <c r="AE14" s="96"/>
      <c r="AF14" s="96"/>
      <c r="AG14" s="96"/>
      <c r="AH14" s="96"/>
      <c r="AI14" s="96"/>
      <c r="AJ14" s="19">
        <f t="shared" si="2"/>
        <v>0</v>
      </c>
      <c r="AK14" s="336">
        <f t="shared" si="3"/>
        <v>0</v>
      </c>
      <c r="AL14" s="336">
        <f t="shared" si="4"/>
        <v>0</v>
      </c>
    </row>
    <row r="15" spans="1:38" s="25" customFormat="1">
      <c r="A15" s="149">
        <v>9</v>
      </c>
      <c r="B15" s="178" t="s">
        <v>1290</v>
      </c>
      <c r="C15" s="179" t="s">
        <v>1291</v>
      </c>
      <c r="D15" s="160" t="s">
        <v>85</v>
      </c>
      <c r="E15" s="150"/>
      <c r="F15" s="96"/>
      <c r="G15" s="96"/>
      <c r="H15" s="96"/>
      <c r="I15" s="96"/>
      <c r="J15" s="96"/>
      <c r="K15" s="96"/>
      <c r="L15" s="96"/>
      <c r="M15" s="96"/>
      <c r="N15" s="96"/>
      <c r="O15" s="96"/>
      <c r="P15" s="96"/>
      <c r="Q15" s="96"/>
      <c r="R15" s="96" t="s">
        <v>8</v>
      </c>
      <c r="S15" s="96"/>
      <c r="T15" s="96"/>
      <c r="U15" s="96"/>
      <c r="V15" s="96"/>
      <c r="W15" s="96"/>
      <c r="X15" s="96"/>
      <c r="Y15" s="96"/>
      <c r="Z15" s="96"/>
      <c r="AA15" s="96"/>
      <c r="AB15" s="96"/>
      <c r="AC15" s="95"/>
      <c r="AD15" s="96"/>
      <c r="AE15" s="96"/>
      <c r="AF15" s="96"/>
      <c r="AG15" s="96"/>
      <c r="AH15" s="96"/>
      <c r="AI15" s="96"/>
      <c r="AJ15" s="19">
        <f t="shared" si="2"/>
        <v>0</v>
      </c>
      <c r="AK15" s="336">
        <f t="shared" si="3"/>
        <v>0</v>
      </c>
      <c r="AL15" s="336">
        <f t="shared" si="4"/>
        <v>1</v>
      </c>
    </row>
    <row r="16" spans="1:38" s="25" customFormat="1">
      <c r="A16" s="149">
        <v>10</v>
      </c>
      <c r="B16" s="178" t="s">
        <v>1292</v>
      </c>
      <c r="C16" s="179" t="s">
        <v>1293</v>
      </c>
      <c r="D16" s="160" t="s">
        <v>85</v>
      </c>
      <c r="E16" s="150"/>
      <c r="F16" s="96"/>
      <c r="G16" s="96"/>
      <c r="H16" s="96"/>
      <c r="I16" s="96"/>
      <c r="J16" s="96"/>
      <c r="K16" s="96"/>
      <c r="L16" s="96"/>
      <c r="M16" s="96"/>
      <c r="N16" s="96"/>
      <c r="O16" s="96"/>
      <c r="P16" s="96"/>
      <c r="Q16" s="96"/>
      <c r="R16" s="96"/>
      <c r="S16" s="96"/>
      <c r="T16" s="96"/>
      <c r="U16" s="96"/>
      <c r="V16" s="96"/>
      <c r="W16" s="96"/>
      <c r="X16" s="96"/>
      <c r="Y16" s="96"/>
      <c r="Z16" s="96"/>
      <c r="AA16" s="96"/>
      <c r="AB16" s="96"/>
      <c r="AC16" s="95"/>
      <c r="AD16" s="96"/>
      <c r="AE16" s="96"/>
      <c r="AF16" s="96"/>
      <c r="AG16" s="96"/>
      <c r="AH16" s="96"/>
      <c r="AI16" s="96"/>
      <c r="AJ16" s="19">
        <f t="shared" si="2"/>
        <v>0</v>
      </c>
      <c r="AK16" s="336">
        <f t="shared" si="3"/>
        <v>0</v>
      </c>
      <c r="AL16" s="336">
        <f t="shared" si="4"/>
        <v>0</v>
      </c>
    </row>
    <row r="17" spans="1:39" s="25" customFormat="1">
      <c r="A17" s="149">
        <v>11</v>
      </c>
      <c r="B17" s="178" t="s">
        <v>1294</v>
      </c>
      <c r="C17" s="179" t="s">
        <v>1295</v>
      </c>
      <c r="D17" s="160" t="s">
        <v>103</v>
      </c>
      <c r="E17" s="150"/>
      <c r="F17" s="96"/>
      <c r="G17" s="96"/>
      <c r="H17" s="96" t="s">
        <v>7</v>
      </c>
      <c r="I17" s="96" t="s">
        <v>7</v>
      </c>
      <c r="J17" s="96" t="s">
        <v>6</v>
      </c>
      <c r="K17" s="96" t="s">
        <v>6</v>
      </c>
      <c r="L17" s="96" t="s">
        <v>6</v>
      </c>
      <c r="M17" s="96"/>
      <c r="N17" s="96"/>
      <c r="O17" s="96" t="s">
        <v>6</v>
      </c>
      <c r="P17" s="473" t="s">
        <v>1491</v>
      </c>
      <c r="Q17" s="474"/>
      <c r="R17" s="474"/>
      <c r="S17" s="474"/>
      <c r="T17" s="474"/>
      <c r="U17" s="474"/>
      <c r="V17" s="474"/>
      <c r="W17" s="474"/>
      <c r="X17" s="474"/>
      <c r="Y17" s="474"/>
      <c r="Z17" s="474"/>
      <c r="AA17" s="474"/>
      <c r="AB17" s="474"/>
      <c r="AC17" s="474"/>
      <c r="AD17" s="474"/>
      <c r="AE17" s="474"/>
      <c r="AF17" s="474"/>
      <c r="AG17" s="474"/>
      <c r="AH17" s="474"/>
      <c r="AI17" s="475"/>
      <c r="AJ17" s="19">
        <f t="shared" si="2"/>
        <v>4</v>
      </c>
      <c r="AK17" s="336">
        <f t="shared" si="3"/>
        <v>2</v>
      </c>
      <c r="AL17" s="336">
        <f t="shared" si="4"/>
        <v>0</v>
      </c>
    </row>
    <row r="18" spans="1:39" s="25" customFormat="1" ht="21" customHeight="1">
      <c r="A18" s="149">
        <v>12</v>
      </c>
      <c r="B18" s="178" t="s">
        <v>1296</v>
      </c>
      <c r="C18" s="179" t="s">
        <v>1297</v>
      </c>
      <c r="D18" s="160" t="s">
        <v>103</v>
      </c>
      <c r="E18" s="151"/>
      <c r="F18" s="96"/>
      <c r="G18" s="151"/>
      <c r="H18" s="151"/>
      <c r="I18" s="151"/>
      <c r="J18" s="151"/>
      <c r="K18" s="151"/>
      <c r="L18" s="151"/>
      <c r="M18" s="151"/>
      <c r="N18" s="151"/>
      <c r="O18" s="151"/>
      <c r="P18" s="151"/>
      <c r="Q18" s="151"/>
      <c r="R18" s="151"/>
      <c r="S18" s="151"/>
      <c r="T18" s="151"/>
      <c r="U18" s="151"/>
      <c r="V18" s="151"/>
      <c r="W18" s="151"/>
      <c r="X18" s="151"/>
      <c r="Y18" s="151"/>
      <c r="Z18" s="151"/>
      <c r="AA18" s="151"/>
      <c r="AB18" s="151"/>
      <c r="AC18" s="95"/>
      <c r="AD18" s="151"/>
      <c r="AE18" s="151"/>
      <c r="AF18" s="151"/>
      <c r="AG18" s="151"/>
      <c r="AH18" s="151"/>
      <c r="AI18" s="151"/>
      <c r="AJ18" s="19">
        <f t="shared" si="2"/>
        <v>0</v>
      </c>
      <c r="AK18" s="336">
        <f t="shared" si="3"/>
        <v>0</v>
      </c>
      <c r="AL18" s="336">
        <f t="shared" si="4"/>
        <v>0</v>
      </c>
    </row>
    <row r="19" spans="1:39" s="25" customFormat="1" ht="21" customHeight="1">
      <c r="A19" s="149">
        <v>13</v>
      </c>
      <c r="B19" s="178" t="s">
        <v>1298</v>
      </c>
      <c r="C19" s="179" t="s">
        <v>1299</v>
      </c>
      <c r="D19" s="160" t="s">
        <v>87</v>
      </c>
      <c r="E19" s="150"/>
      <c r="F19" s="96"/>
      <c r="G19" s="96"/>
      <c r="H19" s="96"/>
      <c r="I19" s="96"/>
      <c r="J19" s="96"/>
      <c r="K19" s="96"/>
      <c r="L19" s="96"/>
      <c r="M19" s="96"/>
      <c r="N19" s="96"/>
      <c r="O19" s="96"/>
      <c r="P19" s="96"/>
      <c r="Q19" s="96"/>
      <c r="R19" s="96"/>
      <c r="S19" s="96"/>
      <c r="T19" s="96"/>
      <c r="U19" s="96"/>
      <c r="V19" s="96"/>
      <c r="W19" s="96"/>
      <c r="X19" s="96"/>
      <c r="Y19" s="96"/>
      <c r="Z19" s="96"/>
      <c r="AA19" s="96"/>
      <c r="AB19" s="96"/>
      <c r="AC19" s="95"/>
      <c r="AD19" s="96"/>
      <c r="AE19" s="96"/>
      <c r="AF19" s="96"/>
      <c r="AG19" s="96"/>
      <c r="AH19" s="96"/>
      <c r="AI19" s="96"/>
      <c r="AJ19" s="19">
        <f t="shared" si="2"/>
        <v>0</v>
      </c>
      <c r="AK19" s="336">
        <f t="shared" si="3"/>
        <v>0</v>
      </c>
      <c r="AL19" s="336">
        <f t="shared" si="4"/>
        <v>0</v>
      </c>
    </row>
    <row r="20" spans="1:39" s="25" customFormat="1" ht="21" customHeight="1">
      <c r="A20" s="149">
        <v>14</v>
      </c>
      <c r="B20" s="178" t="s">
        <v>1300</v>
      </c>
      <c r="C20" s="179" t="s">
        <v>1301</v>
      </c>
      <c r="D20" s="160" t="s">
        <v>87</v>
      </c>
      <c r="E20" s="150"/>
      <c r="F20" s="96"/>
      <c r="G20" s="96"/>
      <c r="H20" s="96"/>
      <c r="I20" s="96"/>
      <c r="J20" s="96"/>
      <c r="K20" s="96"/>
      <c r="L20" s="96"/>
      <c r="M20" s="96"/>
      <c r="N20" s="96"/>
      <c r="O20" s="96"/>
      <c r="P20" s="96"/>
      <c r="Q20" s="96"/>
      <c r="R20" s="96"/>
      <c r="S20" s="96"/>
      <c r="T20" s="96"/>
      <c r="U20" s="96"/>
      <c r="V20" s="96"/>
      <c r="W20" s="96"/>
      <c r="X20" s="96"/>
      <c r="Y20" s="96"/>
      <c r="Z20" s="96"/>
      <c r="AA20" s="96"/>
      <c r="AB20" s="96"/>
      <c r="AC20" s="95"/>
      <c r="AD20" s="96"/>
      <c r="AE20" s="96"/>
      <c r="AF20" s="96"/>
      <c r="AG20" s="96"/>
      <c r="AH20" s="96"/>
      <c r="AI20" s="96"/>
      <c r="AJ20" s="19">
        <f t="shared" si="2"/>
        <v>0</v>
      </c>
      <c r="AK20" s="336">
        <f t="shared" si="3"/>
        <v>0</v>
      </c>
      <c r="AL20" s="336">
        <f t="shared" si="4"/>
        <v>0</v>
      </c>
    </row>
    <row r="21" spans="1:39" s="25" customFormat="1" ht="21" customHeight="1">
      <c r="A21" s="149">
        <v>15</v>
      </c>
      <c r="B21" s="178" t="s">
        <v>1302</v>
      </c>
      <c r="C21" s="179" t="s">
        <v>1303</v>
      </c>
      <c r="D21" s="160" t="s">
        <v>79</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5"/>
      <c r="AD21" s="96"/>
      <c r="AE21" s="96"/>
      <c r="AF21" s="96"/>
      <c r="AG21" s="96"/>
      <c r="AH21" s="96"/>
      <c r="AI21" s="96"/>
      <c r="AJ21" s="19">
        <f t="shared" si="2"/>
        <v>0</v>
      </c>
      <c r="AK21" s="336">
        <f t="shared" si="3"/>
        <v>0</v>
      </c>
      <c r="AL21" s="336">
        <f t="shared" si="4"/>
        <v>0</v>
      </c>
    </row>
    <row r="22" spans="1:39" s="25" customFormat="1" ht="21" customHeight="1">
      <c r="A22" s="149">
        <v>16</v>
      </c>
      <c r="B22" s="178" t="s">
        <v>1304</v>
      </c>
      <c r="C22" s="179" t="s">
        <v>1305</v>
      </c>
      <c r="D22" s="160" t="s">
        <v>1073</v>
      </c>
      <c r="E22" s="150"/>
      <c r="F22" s="96"/>
      <c r="G22" s="96"/>
      <c r="H22" s="96"/>
      <c r="I22" s="96"/>
      <c r="J22" s="96"/>
      <c r="K22" s="96" t="s">
        <v>7</v>
      </c>
      <c r="L22" s="96"/>
      <c r="M22" s="96"/>
      <c r="N22" s="96"/>
      <c r="O22" s="96"/>
      <c r="P22" s="96"/>
      <c r="Q22" s="96"/>
      <c r="R22" s="96" t="s">
        <v>7</v>
      </c>
      <c r="S22" s="96"/>
      <c r="T22" s="96"/>
      <c r="U22" s="96"/>
      <c r="V22" s="96"/>
      <c r="W22" s="96"/>
      <c r="X22" s="96"/>
      <c r="Y22" s="96"/>
      <c r="Z22" s="96"/>
      <c r="AA22" s="96"/>
      <c r="AB22" s="96"/>
      <c r="AC22" s="95"/>
      <c r="AD22" s="96"/>
      <c r="AE22" s="96"/>
      <c r="AF22" s="96"/>
      <c r="AG22" s="96"/>
      <c r="AH22" s="96"/>
      <c r="AI22" s="96"/>
      <c r="AJ22" s="19">
        <f t="shared" si="2"/>
        <v>0</v>
      </c>
      <c r="AK22" s="336">
        <f t="shared" si="3"/>
        <v>2</v>
      </c>
      <c r="AL22" s="336">
        <f t="shared" si="4"/>
        <v>0</v>
      </c>
    </row>
    <row r="23" spans="1:39" s="25" customFormat="1" ht="21" customHeight="1">
      <c r="A23" s="149">
        <v>17</v>
      </c>
      <c r="B23" s="178" t="s">
        <v>1306</v>
      </c>
      <c r="C23" s="179" t="s">
        <v>1307</v>
      </c>
      <c r="D23" s="160" t="s">
        <v>1308</v>
      </c>
      <c r="E23" s="150"/>
      <c r="F23" s="96"/>
      <c r="G23" s="96"/>
      <c r="H23" s="96"/>
      <c r="I23" s="96"/>
      <c r="J23" s="96"/>
      <c r="K23" s="96"/>
      <c r="L23" s="96"/>
      <c r="M23" s="96"/>
      <c r="N23" s="96"/>
      <c r="O23" s="96"/>
      <c r="P23" s="96"/>
      <c r="Q23" s="96"/>
      <c r="R23" s="96"/>
      <c r="S23" s="96"/>
      <c r="T23" s="96"/>
      <c r="U23" s="96"/>
      <c r="V23" s="96"/>
      <c r="W23" s="96"/>
      <c r="X23" s="96"/>
      <c r="Y23" s="96"/>
      <c r="Z23" s="96"/>
      <c r="AA23" s="96"/>
      <c r="AB23" s="96"/>
      <c r="AC23" s="95"/>
      <c r="AD23" s="96"/>
      <c r="AE23" s="96"/>
      <c r="AF23" s="96"/>
      <c r="AG23" s="96"/>
      <c r="AH23" s="96"/>
      <c r="AI23" s="96"/>
      <c r="AJ23" s="19">
        <f t="shared" si="2"/>
        <v>0</v>
      </c>
      <c r="AK23" s="336">
        <f t="shared" si="3"/>
        <v>0</v>
      </c>
      <c r="AL23" s="336">
        <f t="shared" si="4"/>
        <v>0</v>
      </c>
    </row>
    <row r="24" spans="1:39" s="25" customFormat="1" ht="21" customHeight="1">
      <c r="A24" s="149">
        <v>18</v>
      </c>
      <c r="B24" s="178" t="s">
        <v>1309</v>
      </c>
      <c r="C24" s="179" t="s">
        <v>980</v>
      </c>
      <c r="D24" s="160" t="s">
        <v>285</v>
      </c>
      <c r="E24" s="96"/>
      <c r="F24" s="96"/>
      <c r="G24" s="96"/>
      <c r="H24" s="96"/>
      <c r="I24" s="96"/>
      <c r="J24" s="96"/>
      <c r="K24" s="96"/>
      <c r="L24" s="96"/>
      <c r="M24" s="96"/>
      <c r="N24" s="96"/>
      <c r="O24" s="96"/>
      <c r="P24" s="96"/>
      <c r="Q24" s="96"/>
      <c r="R24" s="96" t="s">
        <v>8</v>
      </c>
      <c r="S24" s="96"/>
      <c r="T24" s="96"/>
      <c r="U24" s="96"/>
      <c r="V24" s="96"/>
      <c r="W24" s="96"/>
      <c r="X24" s="96"/>
      <c r="Y24" s="96"/>
      <c r="Z24" s="96"/>
      <c r="AA24" s="96"/>
      <c r="AB24" s="96"/>
      <c r="AC24" s="95"/>
      <c r="AD24" s="96"/>
      <c r="AE24" s="96"/>
      <c r="AF24" s="96"/>
      <c r="AG24" s="96"/>
      <c r="AH24" s="96"/>
      <c r="AI24" s="96"/>
      <c r="AJ24" s="19">
        <f t="shared" si="2"/>
        <v>0</v>
      </c>
      <c r="AK24" s="336">
        <f t="shared" si="3"/>
        <v>0</v>
      </c>
      <c r="AL24" s="336">
        <f t="shared" si="4"/>
        <v>1</v>
      </c>
    </row>
    <row r="25" spans="1:39" s="25" customFormat="1" ht="21" customHeight="1">
      <c r="A25" s="149">
        <v>19</v>
      </c>
      <c r="B25" s="178" t="s">
        <v>1310</v>
      </c>
      <c r="C25" s="179" t="s">
        <v>533</v>
      </c>
      <c r="D25" s="160" t="s">
        <v>1311</v>
      </c>
      <c r="E25" s="150"/>
      <c r="F25" s="96"/>
      <c r="G25" s="96"/>
      <c r="H25" s="96" t="s">
        <v>7</v>
      </c>
      <c r="I25" s="96" t="s">
        <v>7</v>
      </c>
      <c r="J25" s="96" t="s">
        <v>6</v>
      </c>
      <c r="K25" s="96" t="s">
        <v>6</v>
      </c>
      <c r="L25" s="96" t="s">
        <v>6</v>
      </c>
      <c r="M25" s="96"/>
      <c r="N25" s="96"/>
      <c r="O25" s="96" t="s">
        <v>6</v>
      </c>
      <c r="P25" s="476" t="s">
        <v>2867</v>
      </c>
      <c r="Q25" s="477"/>
      <c r="R25" s="477"/>
      <c r="S25" s="477"/>
      <c r="T25" s="477"/>
      <c r="U25" s="477"/>
      <c r="V25" s="477"/>
      <c r="W25" s="477"/>
      <c r="X25" s="477"/>
      <c r="Y25" s="477"/>
      <c r="Z25" s="477"/>
      <c r="AA25" s="477"/>
      <c r="AB25" s="477"/>
      <c r="AC25" s="477"/>
      <c r="AD25" s="477"/>
      <c r="AE25" s="477"/>
      <c r="AF25" s="477"/>
      <c r="AG25" s="477"/>
      <c r="AH25" s="477"/>
      <c r="AI25" s="478"/>
      <c r="AJ25" s="19">
        <f t="shared" si="2"/>
        <v>4</v>
      </c>
      <c r="AK25" s="336">
        <f t="shared" si="3"/>
        <v>2</v>
      </c>
      <c r="AL25" s="336">
        <f t="shared" si="4"/>
        <v>0</v>
      </c>
    </row>
    <row r="26" spans="1:39" s="172" customFormat="1" ht="21" customHeight="1">
      <c r="A26" s="149">
        <v>20</v>
      </c>
      <c r="B26" s="178" t="s">
        <v>1312</v>
      </c>
      <c r="C26" s="179" t="s">
        <v>1313</v>
      </c>
      <c r="D26" s="160" t="s">
        <v>697</v>
      </c>
      <c r="E26" s="137"/>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95"/>
      <c r="AD26" s="138"/>
      <c r="AE26" s="138"/>
      <c r="AF26" s="138"/>
      <c r="AG26" s="138"/>
      <c r="AH26" s="138"/>
      <c r="AI26" s="138"/>
      <c r="AJ26" s="19">
        <f t="shared" si="2"/>
        <v>0</v>
      </c>
      <c r="AK26" s="336">
        <f t="shared" si="3"/>
        <v>0</v>
      </c>
      <c r="AL26" s="336">
        <f t="shared" si="4"/>
        <v>0</v>
      </c>
    </row>
    <row r="27" spans="1:39" s="184" customFormat="1" ht="21" customHeight="1">
      <c r="A27" s="149">
        <v>21</v>
      </c>
      <c r="B27" s="178" t="s">
        <v>1314</v>
      </c>
      <c r="C27" s="179" t="s">
        <v>38</v>
      </c>
      <c r="D27" s="160" t="s">
        <v>81</v>
      </c>
      <c r="E27" s="118"/>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95"/>
      <c r="AD27" s="119"/>
      <c r="AE27" s="119"/>
      <c r="AF27" s="119"/>
      <c r="AG27" s="119"/>
      <c r="AH27" s="119"/>
      <c r="AI27" s="119"/>
      <c r="AJ27" s="19">
        <f t="shared" si="2"/>
        <v>0</v>
      </c>
      <c r="AK27" s="336">
        <f t="shared" si="3"/>
        <v>0</v>
      </c>
      <c r="AL27" s="336">
        <f t="shared" si="4"/>
        <v>0</v>
      </c>
    </row>
    <row r="28" spans="1:39" s="25" customFormat="1" ht="21" customHeight="1">
      <c r="A28" s="149">
        <v>22</v>
      </c>
      <c r="B28" s="178" t="s">
        <v>1315</v>
      </c>
      <c r="C28" s="179" t="s">
        <v>1316</v>
      </c>
      <c r="D28" s="160" t="s">
        <v>107</v>
      </c>
      <c r="E28" s="135"/>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85"/>
      <c r="AD28" s="136"/>
      <c r="AE28" s="136"/>
      <c r="AF28" s="136"/>
      <c r="AG28" s="136"/>
      <c r="AH28" s="136"/>
      <c r="AI28" s="136"/>
      <c r="AJ28" s="19">
        <f t="shared" si="2"/>
        <v>0</v>
      </c>
      <c r="AK28" s="336">
        <f t="shared" si="3"/>
        <v>0</v>
      </c>
      <c r="AL28" s="336">
        <f t="shared" si="4"/>
        <v>0</v>
      </c>
    </row>
    <row r="29" spans="1:39" s="25" customFormat="1" ht="21" customHeight="1">
      <c r="A29" s="149">
        <v>23</v>
      </c>
      <c r="B29" s="178" t="s">
        <v>1317</v>
      </c>
      <c r="C29" s="179" t="s">
        <v>1313</v>
      </c>
      <c r="D29" s="160" t="s">
        <v>89</v>
      </c>
      <c r="E29" s="150"/>
      <c r="F29" s="96"/>
      <c r="G29" s="96"/>
      <c r="H29" s="96"/>
      <c r="I29" s="96"/>
      <c r="J29" s="96"/>
      <c r="K29" s="96"/>
      <c r="L29" s="96"/>
      <c r="M29" s="96"/>
      <c r="N29" s="96"/>
      <c r="O29" s="96"/>
      <c r="P29" s="96"/>
      <c r="Q29" s="96"/>
      <c r="R29" s="96"/>
      <c r="S29" s="96"/>
      <c r="T29" s="96"/>
      <c r="U29" s="96"/>
      <c r="V29" s="96"/>
      <c r="W29" s="96"/>
      <c r="X29" s="96"/>
      <c r="Y29" s="96"/>
      <c r="Z29" s="96"/>
      <c r="AA29" s="96"/>
      <c r="AB29" s="96"/>
      <c r="AC29" s="95"/>
      <c r="AD29" s="96"/>
      <c r="AE29" s="96"/>
      <c r="AF29" s="96"/>
      <c r="AG29" s="96"/>
      <c r="AH29" s="96"/>
      <c r="AI29" s="96"/>
      <c r="AJ29" s="19">
        <f t="shared" si="2"/>
        <v>0</v>
      </c>
      <c r="AK29" s="336">
        <f t="shared" si="3"/>
        <v>0</v>
      </c>
      <c r="AL29" s="336">
        <f t="shared" si="4"/>
        <v>0</v>
      </c>
    </row>
    <row r="30" spans="1:39" s="25" customFormat="1" ht="21" customHeight="1">
      <c r="A30" s="149">
        <v>24</v>
      </c>
      <c r="B30" s="178" t="s">
        <v>1318</v>
      </c>
      <c r="C30" s="179" t="s">
        <v>204</v>
      </c>
      <c r="D30" s="160" t="s">
        <v>1319</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5"/>
      <c r="AD30" s="96"/>
      <c r="AE30" s="96"/>
      <c r="AF30" s="96"/>
      <c r="AG30" s="96"/>
      <c r="AH30" s="96"/>
      <c r="AI30" s="96"/>
      <c r="AJ30" s="19">
        <f t="shared" si="2"/>
        <v>0</v>
      </c>
      <c r="AK30" s="336">
        <f t="shared" si="3"/>
        <v>0</v>
      </c>
      <c r="AL30" s="336">
        <f t="shared" si="4"/>
        <v>0</v>
      </c>
    </row>
    <row r="31" spans="1:39" s="25" customFormat="1" ht="21" customHeight="1">
      <c r="A31" s="149">
        <v>25</v>
      </c>
      <c r="B31" s="186" t="s">
        <v>1320</v>
      </c>
      <c r="C31" s="187" t="s">
        <v>1321</v>
      </c>
      <c r="D31" s="167" t="s">
        <v>89</v>
      </c>
      <c r="E31" s="479" t="s">
        <v>1162</v>
      </c>
      <c r="F31" s="480"/>
      <c r="G31" s="480"/>
      <c r="H31" s="480"/>
      <c r="I31" s="480"/>
      <c r="J31" s="480"/>
      <c r="K31" s="480"/>
      <c r="L31" s="480"/>
      <c r="M31" s="480"/>
      <c r="N31" s="480"/>
      <c r="O31" s="480"/>
      <c r="P31" s="480"/>
      <c r="Q31" s="480"/>
      <c r="R31" s="480"/>
      <c r="S31" s="480"/>
      <c r="T31" s="480"/>
      <c r="U31" s="480"/>
      <c r="V31" s="480"/>
      <c r="W31" s="480"/>
      <c r="X31" s="480"/>
      <c r="Y31" s="480"/>
      <c r="Z31" s="480"/>
      <c r="AA31" s="480"/>
      <c r="AB31" s="480"/>
      <c r="AC31" s="480"/>
      <c r="AD31" s="480"/>
      <c r="AE31" s="480"/>
      <c r="AF31" s="480"/>
      <c r="AG31" s="480"/>
      <c r="AH31" s="480"/>
      <c r="AI31" s="481"/>
      <c r="AJ31" s="19">
        <f t="shared" si="2"/>
        <v>0</v>
      </c>
      <c r="AK31" s="336">
        <f t="shared" si="3"/>
        <v>0</v>
      </c>
      <c r="AL31" s="336">
        <f t="shared" si="4"/>
        <v>0</v>
      </c>
    </row>
    <row r="32" spans="1:39" s="25" customFormat="1" ht="21" customHeight="1">
      <c r="A32" s="428" t="s">
        <v>10</v>
      </c>
      <c r="B32" s="428"/>
      <c r="C32" s="428"/>
      <c r="D32" s="428"/>
      <c r="E32" s="428"/>
      <c r="F32" s="428"/>
      <c r="G32" s="428"/>
      <c r="H32" s="428"/>
      <c r="I32" s="428"/>
      <c r="J32" s="428"/>
      <c r="K32" s="428"/>
      <c r="L32" s="428"/>
      <c r="M32" s="428"/>
      <c r="N32" s="428"/>
      <c r="O32" s="428"/>
      <c r="P32" s="428"/>
      <c r="Q32" s="428"/>
      <c r="R32" s="428"/>
      <c r="S32" s="428"/>
      <c r="T32" s="428"/>
      <c r="U32" s="428"/>
      <c r="V32" s="428"/>
      <c r="W32" s="428"/>
      <c r="X32" s="428"/>
      <c r="Y32" s="428"/>
      <c r="Z32" s="428"/>
      <c r="AA32" s="428"/>
      <c r="AB32" s="428"/>
      <c r="AC32" s="428"/>
      <c r="AD32" s="428"/>
      <c r="AE32" s="428"/>
      <c r="AF32" s="428"/>
      <c r="AG32" s="428"/>
      <c r="AH32" s="428"/>
      <c r="AI32" s="428"/>
      <c r="AJ32" s="19">
        <f>SUM(AJ7:AJ30)</f>
        <v>17</v>
      </c>
      <c r="AK32" s="19">
        <f>SUM(AK7:AK30)</f>
        <v>10</v>
      </c>
      <c r="AL32" s="19">
        <f>SUM(AL7:AL30)</f>
        <v>2</v>
      </c>
      <c r="AM32" s="24"/>
    </row>
    <row r="33" spans="1:38" s="25" customFormat="1" ht="21" customHeight="1">
      <c r="A33" s="429" t="s">
        <v>2804</v>
      </c>
      <c r="B33" s="430"/>
      <c r="C33" s="430"/>
      <c r="D33" s="430"/>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1"/>
    </row>
    <row r="34" spans="1:38">
      <c r="C34" s="425"/>
      <c r="D34" s="425"/>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38">
      <c r="C35" s="425"/>
      <c r="D35" s="425"/>
      <c r="E35" s="425"/>
      <c r="F35" s="425"/>
      <c r="G35" s="425"/>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38">
      <c r="C36" s="425"/>
      <c r="D36" s="425"/>
      <c r="E36" s="425"/>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38">
      <c r="C37" s="425"/>
      <c r="D37" s="425"/>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sheetData>
  <mergeCells count="24">
    <mergeCell ref="P17:AI17"/>
    <mergeCell ref="P25:AI25"/>
    <mergeCell ref="C37:D37"/>
    <mergeCell ref="C34:D34"/>
    <mergeCell ref="C35:G35"/>
    <mergeCell ref="E31:AI31"/>
    <mergeCell ref="A32:AI32"/>
    <mergeCell ref="C36:E36"/>
    <mergeCell ref="AJ5:AJ6"/>
    <mergeCell ref="AK5:AK6"/>
    <mergeCell ref="A33:AL33"/>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16 E18:AI24 E17:P17 E26:AI30 E25:P25">
    <cfRule type="expression" dxfId="107" priority="1">
      <formula>IF(E$6="CN",1,0)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EA60CDD3-C816-4A71-88CF-75EF0BF2AFD0}">
            <xm:f>IF('TQW20'!E$6="CN",1,0)</xm:f>
            <x14:dxf>
              <fill>
                <patternFill>
                  <bgColor theme="8" tint="0.59996337778862885"/>
                </patternFill>
              </fill>
            </x14:dxf>
          </x14:cfRule>
          <xm:sqref>E6:AI6</xm:sqref>
        </x14:conditionalFormatting>
        <x14:conditionalFormatting xmlns:xm="http://schemas.microsoft.com/office/excel/2006/main">
          <x14:cfRule type="expression" priority="2" id="{8F09F6B9-E06C-4DFC-AC17-5EE972F71328}">
            <xm:f>IF('TQW20'!E$6="CN",1,0)</xm:f>
            <x14:dxf>
              <fill>
                <patternFill>
                  <bgColor theme="8" tint="0.79998168889431442"/>
                </patternFill>
              </fill>
            </x14:dxf>
          </x14:cfRule>
          <xm:sqref>E6:AI6</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6"/>
  <sheetViews>
    <sheetView topLeftCell="A7" workbookViewId="0">
      <selection activeCell="T18" sqref="T18"/>
    </sheetView>
  </sheetViews>
  <sheetFormatPr defaultColWidth="9.33203125" defaultRowHeight="18"/>
  <cols>
    <col min="1" max="1" width="6.83203125" style="24" customWidth="1"/>
    <col min="2" max="2" width="15.5" style="24" customWidth="1"/>
    <col min="3" max="3" width="24.83203125" style="24" customWidth="1"/>
    <col min="4" max="4" width="9.5" style="24" customWidth="1"/>
    <col min="5" max="35" width="4" style="24" customWidth="1"/>
    <col min="36" max="38" width="7" style="24" customWidth="1"/>
    <col min="39" max="16384" width="9.33203125" style="24"/>
  </cols>
  <sheetData>
    <row r="1" spans="1:3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ht="32.25" customHeight="1">
      <c r="A3" s="443" t="s">
        <v>1322</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21" customHeight="1">
      <c r="A7" s="122">
        <v>1</v>
      </c>
      <c r="B7" s="122" t="s">
        <v>1323</v>
      </c>
      <c r="C7" s="123" t="s">
        <v>592</v>
      </c>
      <c r="D7" s="131" t="s">
        <v>19</v>
      </c>
      <c r="E7" s="97"/>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ht="21" customHeight="1">
      <c r="A8" s="122">
        <v>2</v>
      </c>
      <c r="B8" s="122" t="s">
        <v>1324</v>
      </c>
      <c r="C8" s="123" t="s">
        <v>1325</v>
      </c>
      <c r="D8" s="131" t="s">
        <v>1326</v>
      </c>
      <c r="E8" s="97"/>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28" si="2">COUNTIF(E8:AI8,"K")+2*COUNTIF(E8:AI8,"2K")+COUNTIF(E8:AI8,"TK")+COUNTIF(E8:AI8,"KT")+COUNTIF(E8:AI8,"PK")+COUNTIF(E8:AI8,"KP")+2*COUNTIF(E8:AI8,"K2")</f>
        <v>0</v>
      </c>
      <c r="AK8" s="336">
        <f t="shared" ref="AK8:AK28" si="3">COUNTIF(F8:AJ8,"P")+2*COUNTIF(F8:AJ8,"2P")+COUNTIF(F8:AJ8,"TP")+COUNTIF(F8:AJ8,"PT")+COUNTIF(F8:AJ8,"PK")+COUNTIF(F8:AJ8,"KP")+2*COUNTIF(F8:AJ8,"P2")</f>
        <v>0</v>
      </c>
      <c r="AL8" s="336">
        <f t="shared" ref="AL8:AL28" si="4">COUNTIF(E8:AI8,"T")+2*COUNTIF(E8:AI8,"2T")+2*COUNTIF(E8:AI8,"T2")+COUNTIF(E8:AI8,"PT")+COUNTIF(E8:AI8,"TP")</f>
        <v>0</v>
      </c>
    </row>
    <row r="9" spans="1:38" s="25" customFormat="1" ht="21" customHeight="1">
      <c r="A9" s="122">
        <v>3</v>
      </c>
      <c r="B9" s="122" t="s">
        <v>1327</v>
      </c>
      <c r="C9" s="123" t="s">
        <v>1328</v>
      </c>
      <c r="D9" s="131" t="s">
        <v>925</v>
      </c>
      <c r="E9" s="97"/>
      <c r="F9" s="96"/>
      <c r="G9" s="96"/>
      <c r="H9" s="96"/>
      <c r="I9" s="96" t="s">
        <v>7</v>
      </c>
      <c r="J9" s="96" t="s">
        <v>7</v>
      </c>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2</v>
      </c>
      <c r="AL9" s="336">
        <f t="shared" si="4"/>
        <v>0</v>
      </c>
    </row>
    <row r="10" spans="1:38" s="25" customFormat="1" ht="21" customHeight="1">
      <c r="A10" s="122">
        <v>4</v>
      </c>
      <c r="B10" s="122" t="s">
        <v>1329</v>
      </c>
      <c r="C10" s="188" t="s">
        <v>1330</v>
      </c>
      <c r="D10" s="189" t="s">
        <v>14</v>
      </c>
      <c r="E10" s="97"/>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25" customFormat="1" ht="21" customHeight="1">
      <c r="A11" s="122">
        <v>5</v>
      </c>
      <c r="B11" s="190" t="s">
        <v>1331</v>
      </c>
      <c r="C11" s="191" t="s">
        <v>1332</v>
      </c>
      <c r="D11" s="192" t="s">
        <v>108</v>
      </c>
      <c r="E11" s="97"/>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row>
    <row r="12" spans="1:38" s="25" customFormat="1" ht="21" customHeight="1">
      <c r="A12" s="122">
        <v>6</v>
      </c>
      <c r="B12" s="180" t="s">
        <v>1333</v>
      </c>
      <c r="C12" s="181" t="s">
        <v>1102</v>
      </c>
      <c r="D12" s="182" t="s">
        <v>20</v>
      </c>
      <c r="E12" s="96"/>
      <c r="F12" s="96"/>
      <c r="G12" s="96"/>
      <c r="H12" s="96"/>
      <c r="I12" s="96"/>
      <c r="J12" s="96"/>
      <c r="K12" s="96" t="s">
        <v>7</v>
      </c>
      <c r="L12" s="96"/>
      <c r="M12" s="96"/>
      <c r="N12" s="96"/>
      <c r="O12" s="96"/>
      <c r="P12" s="96"/>
      <c r="Q12" s="96"/>
      <c r="R12" s="96"/>
      <c r="S12" s="96"/>
      <c r="T12" s="96" t="s">
        <v>7</v>
      </c>
      <c r="U12" s="96"/>
      <c r="V12" s="96"/>
      <c r="W12" s="96"/>
      <c r="X12" s="96"/>
      <c r="Y12" s="96"/>
      <c r="Z12" s="96"/>
      <c r="AA12" s="96"/>
      <c r="AB12" s="96"/>
      <c r="AC12" s="96"/>
      <c r="AD12" s="96"/>
      <c r="AE12" s="96"/>
      <c r="AF12" s="96"/>
      <c r="AG12" s="96"/>
      <c r="AH12" s="96"/>
      <c r="AI12" s="96"/>
      <c r="AJ12" s="19">
        <f t="shared" si="2"/>
        <v>0</v>
      </c>
      <c r="AK12" s="336">
        <f t="shared" si="3"/>
        <v>2</v>
      </c>
      <c r="AL12" s="336">
        <f t="shared" si="4"/>
        <v>0</v>
      </c>
    </row>
    <row r="13" spans="1:38" s="25" customFormat="1" ht="21" customHeight="1">
      <c r="A13" s="122">
        <v>7</v>
      </c>
      <c r="B13" s="122" t="s">
        <v>1334</v>
      </c>
      <c r="C13" s="123" t="s">
        <v>1335</v>
      </c>
      <c r="D13" s="131" t="s">
        <v>666</v>
      </c>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row>
    <row r="14" spans="1:38" s="25" customFormat="1" ht="21" customHeight="1">
      <c r="A14" s="122">
        <v>8</v>
      </c>
      <c r="B14" s="122" t="s">
        <v>1336</v>
      </c>
      <c r="C14" s="123" t="s">
        <v>1337</v>
      </c>
      <c r="D14" s="131" t="s">
        <v>1338</v>
      </c>
      <c r="E14" s="96"/>
      <c r="F14" s="96" t="s">
        <v>7</v>
      </c>
      <c r="G14" s="96"/>
      <c r="H14" s="96"/>
      <c r="I14" s="96"/>
      <c r="J14" s="96"/>
      <c r="K14" s="96"/>
      <c r="L14" s="96"/>
      <c r="M14" s="96"/>
      <c r="N14" s="96"/>
      <c r="O14" s="96"/>
      <c r="P14" s="96" t="s">
        <v>7</v>
      </c>
      <c r="Q14" s="96"/>
      <c r="R14" s="96"/>
      <c r="S14" s="96"/>
      <c r="T14" s="96"/>
      <c r="U14" s="96"/>
      <c r="V14" s="96"/>
      <c r="W14" s="96"/>
      <c r="X14" s="96"/>
      <c r="Y14" s="96"/>
      <c r="Z14" s="96"/>
      <c r="AA14" s="96"/>
      <c r="AB14" s="96"/>
      <c r="AC14" s="96"/>
      <c r="AD14" s="96"/>
      <c r="AE14" s="96"/>
      <c r="AF14" s="96"/>
      <c r="AG14" s="96"/>
      <c r="AH14" s="96"/>
      <c r="AI14" s="96"/>
      <c r="AJ14" s="19">
        <f t="shared" si="2"/>
        <v>0</v>
      </c>
      <c r="AK14" s="336">
        <f t="shared" si="3"/>
        <v>2</v>
      </c>
      <c r="AL14" s="336">
        <f t="shared" si="4"/>
        <v>0</v>
      </c>
    </row>
    <row r="15" spans="1:38" s="25" customFormat="1" ht="21" customHeight="1">
      <c r="A15" s="122">
        <v>9</v>
      </c>
      <c r="B15" s="122" t="s">
        <v>1339</v>
      </c>
      <c r="C15" s="123" t="s">
        <v>1340</v>
      </c>
      <c r="D15" s="131" t="s">
        <v>87</v>
      </c>
      <c r="E15" s="96"/>
      <c r="F15" s="96"/>
      <c r="G15" s="96"/>
      <c r="H15" s="96"/>
      <c r="I15" s="96"/>
      <c r="J15" s="96"/>
      <c r="K15" s="96"/>
      <c r="L15" s="96"/>
      <c r="M15" s="96"/>
      <c r="N15" s="96"/>
      <c r="O15" s="96"/>
      <c r="P15" s="96" t="s">
        <v>7</v>
      </c>
      <c r="Q15" s="96"/>
      <c r="R15" s="96"/>
      <c r="S15" s="96"/>
      <c r="T15" s="96"/>
      <c r="U15" s="96"/>
      <c r="V15" s="96"/>
      <c r="W15" s="96"/>
      <c r="X15" s="96"/>
      <c r="Y15" s="96"/>
      <c r="Z15" s="96"/>
      <c r="AA15" s="96"/>
      <c r="AB15" s="96"/>
      <c r="AC15" s="96"/>
      <c r="AD15" s="96"/>
      <c r="AE15" s="96"/>
      <c r="AF15" s="96"/>
      <c r="AG15" s="96"/>
      <c r="AH15" s="96"/>
      <c r="AI15" s="96"/>
      <c r="AJ15" s="19">
        <f t="shared" si="2"/>
        <v>0</v>
      </c>
      <c r="AK15" s="336">
        <f t="shared" si="3"/>
        <v>1</v>
      </c>
      <c r="AL15" s="336">
        <f t="shared" si="4"/>
        <v>0</v>
      </c>
    </row>
    <row r="16" spans="1:38" s="25" customFormat="1" ht="21" customHeight="1">
      <c r="A16" s="122">
        <v>10</v>
      </c>
      <c r="B16" s="122" t="s">
        <v>1341</v>
      </c>
      <c r="C16" s="123" t="s">
        <v>962</v>
      </c>
      <c r="D16" s="131" t="s">
        <v>87</v>
      </c>
      <c r="E16" s="96"/>
      <c r="F16" s="96"/>
      <c r="G16" s="96"/>
      <c r="H16" s="96"/>
      <c r="I16" s="96" t="s">
        <v>7</v>
      </c>
      <c r="J16" s="96"/>
      <c r="K16" s="96"/>
      <c r="L16" s="96" t="s">
        <v>7</v>
      </c>
      <c r="M16" s="96"/>
      <c r="N16" s="96"/>
      <c r="O16" s="96"/>
      <c r="P16" s="96"/>
      <c r="Q16" s="96"/>
      <c r="R16" s="96"/>
      <c r="S16" s="96"/>
      <c r="T16" s="96" t="s">
        <v>7</v>
      </c>
      <c r="U16" s="96"/>
      <c r="V16" s="96"/>
      <c r="W16" s="96"/>
      <c r="X16" s="96"/>
      <c r="Y16" s="96"/>
      <c r="Z16" s="96"/>
      <c r="AA16" s="96"/>
      <c r="AB16" s="96"/>
      <c r="AC16" s="96"/>
      <c r="AD16" s="96"/>
      <c r="AE16" s="96"/>
      <c r="AF16" s="96"/>
      <c r="AG16" s="96"/>
      <c r="AH16" s="96"/>
      <c r="AI16" s="96"/>
      <c r="AJ16" s="19">
        <f t="shared" si="2"/>
        <v>0</v>
      </c>
      <c r="AK16" s="336">
        <f t="shared" si="3"/>
        <v>3</v>
      </c>
      <c r="AL16" s="336">
        <f t="shared" si="4"/>
        <v>0</v>
      </c>
    </row>
    <row r="17" spans="1:39" s="25" customFormat="1" ht="21" customHeight="1">
      <c r="A17" s="122">
        <v>11</v>
      </c>
      <c r="B17" s="122" t="s">
        <v>1342</v>
      </c>
      <c r="C17" s="123" t="s">
        <v>1343</v>
      </c>
      <c r="D17" s="131" t="s">
        <v>21</v>
      </c>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row>
    <row r="18" spans="1:39" s="25" customFormat="1" ht="21" customHeight="1">
      <c r="A18" s="122">
        <v>12</v>
      </c>
      <c r="B18" s="122" t="s">
        <v>1344</v>
      </c>
      <c r="C18" s="123" t="s">
        <v>1345</v>
      </c>
      <c r="D18" s="131" t="s">
        <v>1346</v>
      </c>
      <c r="E18" s="96"/>
      <c r="F18" s="96"/>
      <c r="G18" s="96"/>
      <c r="H18" s="96"/>
      <c r="I18" s="96"/>
      <c r="J18" s="96"/>
      <c r="K18" s="96"/>
      <c r="L18" s="96"/>
      <c r="M18" s="96"/>
      <c r="N18" s="96"/>
      <c r="O18" s="96"/>
      <c r="P18" s="96"/>
      <c r="Q18" s="96"/>
      <c r="R18" s="96"/>
      <c r="S18" s="96"/>
      <c r="T18" s="96" t="s">
        <v>7</v>
      </c>
      <c r="U18" s="96"/>
      <c r="V18" s="96"/>
      <c r="W18" s="96"/>
      <c r="X18" s="96"/>
      <c r="Y18" s="96"/>
      <c r="Z18" s="96"/>
      <c r="AA18" s="96"/>
      <c r="AB18" s="96"/>
      <c r="AC18" s="96"/>
      <c r="AD18" s="96"/>
      <c r="AE18" s="96"/>
      <c r="AF18" s="96"/>
      <c r="AG18" s="96"/>
      <c r="AH18" s="96"/>
      <c r="AI18" s="96"/>
      <c r="AJ18" s="19">
        <f t="shared" si="2"/>
        <v>0</v>
      </c>
      <c r="AK18" s="336">
        <f t="shared" si="3"/>
        <v>1</v>
      </c>
      <c r="AL18" s="336">
        <f t="shared" si="4"/>
        <v>0</v>
      </c>
    </row>
    <row r="19" spans="1:39" s="25" customFormat="1" ht="21" customHeight="1">
      <c r="A19" s="122">
        <v>13</v>
      </c>
      <c r="B19" s="122" t="s">
        <v>1347</v>
      </c>
      <c r="C19" s="123" t="s">
        <v>1254</v>
      </c>
      <c r="D19" s="131" t="s">
        <v>45</v>
      </c>
      <c r="E19" s="96"/>
      <c r="F19" s="97"/>
      <c r="G19" s="97"/>
      <c r="H19" s="96"/>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19">
        <f t="shared" si="2"/>
        <v>0</v>
      </c>
      <c r="AK19" s="336">
        <f t="shared" si="3"/>
        <v>0</v>
      </c>
      <c r="AL19" s="336">
        <f t="shared" si="4"/>
        <v>0</v>
      </c>
    </row>
    <row r="20" spans="1:39" s="25" customFormat="1" ht="21" customHeight="1">
      <c r="A20" s="122">
        <v>14</v>
      </c>
      <c r="B20" s="122" t="s">
        <v>1348</v>
      </c>
      <c r="C20" s="123" t="s">
        <v>91</v>
      </c>
      <c r="D20" s="131" t="s">
        <v>22</v>
      </c>
      <c r="E20" s="96"/>
      <c r="F20" s="96" t="s">
        <v>2805</v>
      </c>
      <c r="G20" s="96"/>
      <c r="H20" s="96"/>
      <c r="I20" s="96" t="s">
        <v>7</v>
      </c>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3</v>
      </c>
      <c r="AL20" s="336">
        <f t="shared" si="4"/>
        <v>0</v>
      </c>
    </row>
    <row r="21" spans="1:39" s="25" customFormat="1" ht="21" customHeight="1">
      <c r="A21" s="122">
        <v>15</v>
      </c>
      <c r="B21" s="122" t="s">
        <v>1349</v>
      </c>
      <c r="C21" s="123" t="s">
        <v>1350</v>
      </c>
      <c r="D21" s="131" t="s">
        <v>940</v>
      </c>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39" s="25" customFormat="1" ht="21" customHeight="1">
      <c r="A22" s="122">
        <v>16</v>
      </c>
      <c r="B22" s="122" t="s">
        <v>1351</v>
      </c>
      <c r="C22" s="123" t="s">
        <v>1352</v>
      </c>
      <c r="D22" s="131" t="s">
        <v>940</v>
      </c>
      <c r="E22" s="96"/>
      <c r="F22" s="96"/>
      <c r="G22" s="96"/>
      <c r="H22" s="96"/>
      <c r="I22" s="96"/>
      <c r="J22" s="96"/>
      <c r="K22" s="96"/>
      <c r="L22" s="96"/>
      <c r="M22" s="96" t="s">
        <v>2805</v>
      </c>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2</v>
      </c>
      <c r="AL22" s="336">
        <f t="shared" si="4"/>
        <v>0</v>
      </c>
    </row>
    <row r="23" spans="1:39" s="25" customFormat="1" ht="21" customHeight="1">
      <c r="A23" s="122">
        <v>17</v>
      </c>
      <c r="B23" s="122" t="s">
        <v>1353</v>
      </c>
      <c r="C23" s="123" t="s">
        <v>1354</v>
      </c>
      <c r="D23" s="131" t="s">
        <v>940</v>
      </c>
      <c r="E23" s="96"/>
      <c r="F23" s="96"/>
      <c r="G23" s="96"/>
      <c r="H23" s="96"/>
      <c r="I23" s="96"/>
      <c r="J23" s="96"/>
      <c r="K23" s="96"/>
      <c r="L23" s="96" t="s">
        <v>7</v>
      </c>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1</v>
      </c>
      <c r="AL23" s="336">
        <f t="shared" si="4"/>
        <v>0</v>
      </c>
    </row>
    <row r="24" spans="1:39" s="25" customFormat="1" ht="21" customHeight="1">
      <c r="A24" s="122">
        <v>18</v>
      </c>
      <c r="B24" s="122" t="s">
        <v>1355</v>
      </c>
      <c r="C24" s="123" t="s">
        <v>1356</v>
      </c>
      <c r="D24" s="131" t="s">
        <v>378</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39" s="25" customFormat="1" ht="21" customHeight="1">
      <c r="A25" s="122">
        <v>19</v>
      </c>
      <c r="B25" s="122" t="s">
        <v>1357</v>
      </c>
      <c r="C25" s="123" t="s">
        <v>1358</v>
      </c>
      <c r="D25" s="131" t="s">
        <v>107</v>
      </c>
      <c r="E25" s="96"/>
      <c r="F25" s="96"/>
      <c r="G25" s="96"/>
      <c r="H25" s="96"/>
      <c r="I25" s="96"/>
      <c r="J25" s="96"/>
      <c r="K25" s="96"/>
      <c r="L25" s="96"/>
      <c r="M25" s="96"/>
      <c r="N25" s="96"/>
      <c r="O25" s="96"/>
      <c r="P25" s="96" t="s">
        <v>7</v>
      </c>
      <c r="Q25" s="96"/>
      <c r="R25" s="96"/>
      <c r="S25" s="96"/>
      <c r="T25" s="96"/>
      <c r="U25" s="96"/>
      <c r="V25" s="96"/>
      <c r="W25" s="96"/>
      <c r="X25" s="96"/>
      <c r="Y25" s="96"/>
      <c r="Z25" s="96"/>
      <c r="AA25" s="96"/>
      <c r="AB25" s="96"/>
      <c r="AC25" s="96"/>
      <c r="AD25" s="96"/>
      <c r="AE25" s="96"/>
      <c r="AF25" s="96"/>
      <c r="AG25" s="96"/>
      <c r="AH25" s="96"/>
      <c r="AI25" s="96"/>
      <c r="AJ25" s="19">
        <f t="shared" si="2"/>
        <v>0</v>
      </c>
      <c r="AK25" s="336">
        <f t="shared" si="3"/>
        <v>1</v>
      </c>
      <c r="AL25" s="336">
        <f t="shared" si="4"/>
        <v>0</v>
      </c>
    </row>
    <row r="26" spans="1:39" s="25" customFormat="1" ht="21" customHeight="1">
      <c r="A26" s="122">
        <v>20</v>
      </c>
      <c r="B26" s="122" t="s">
        <v>1359</v>
      </c>
      <c r="C26" s="123" t="s">
        <v>1360</v>
      </c>
      <c r="D26" s="131" t="s">
        <v>1361</v>
      </c>
      <c r="E26" s="96"/>
      <c r="F26" s="96"/>
      <c r="G26" s="96"/>
      <c r="H26" s="96"/>
      <c r="I26" s="96" t="s">
        <v>7</v>
      </c>
      <c r="J26" s="96"/>
      <c r="K26" s="96"/>
      <c r="L26" s="96"/>
      <c r="M26" s="96"/>
      <c r="N26" s="96"/>
      <c r="O26" s="96"/>
      <c r="P26" s="96"/>
      <c r="Q26" s="96"/>
      <c r="R26" s="96"/>
      <c r="S26" s="96" t="s">
        <v>7</v>
      </c>
      <c r="T26" s="96"/>
      <c r="U26" s="96"/>
      <c r="V26" s="96"/>
      <c r="W26" s="96"/>
      <c r="X26" s="96"/>
      <c r="Y26" s="96"/>
      <c r="Z26" s="96"/>
      <c r="AA26" s="96"/>
      <c r="AB26" s="96"/>
      <c r="AC26" s="96"/>
      <c r="AD26" s="96"/>
      <c r="AE26" s="96"/>
      <c r="AF26" s="96"/>
      <c r="AG26" s="96"/>
      <c r="AH26" s="96"/>
      <c r="AI26" s="96"/>
      <c r="AJ26" s="19">
        <f t="shared" si="2"/>
        <v>0</v>
      </c>
      <c r="AK26" s="336">
        <f t="shared" si="3"/>
        <v>2</v>
      </c>
      <c r="AL26" s="336">
        <f t="shared" si="4"/>
        <v>0</v>
      </c>
    </row>
    <row r="27" spans="1:39" s="25" customFormat="1" ht="21" customHeight="1">
      <c r="A27" s="122">
        <v>21</v>
      </c>
      <c r="B27" s="122" t="s">
        <v>1362</v>
      </c>
      <c r="C27" s="123" t="s">
        <v>1363</v>
      </c>
      <c r="D27" s="131" t="s">
        <v>105</v>
      </c>
      <c r="E27" s="96"/>
      <c r="F27" s="96" t="s">
        <v>7</v>
      </c>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1</v>
      </c>
      <c r="AL27" s="336">
        <f t="shared" si="4"/>
        <v>0</v>
      </c>
    </row>
    <row r="28" spans="1:39" s="25" customFormat="1" ht="21" customHeight="1">
      <c r="A28" s="122">
        <v>22</v>
      </c>
      <c r="B28" s="122" t="s">
        <v>1364</v>
      </c>
      <c r="C28" s="123" t="s">
        <v>1365</v>
      </c>
      <c r="D28" s="131" t="s">
        <v>1366</v>
      </c>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39" s="25" customFormat="1" ht="21" customHeight="1">
      <c r="A29" s="428" t="s">
        <v>10</v>
      </c>
      <c r="B29" s="428"/>
      <c r="C29" s="428"/>
      <c r="D29" s="428"/>
      <c r="E29" s="428"/>
      <c r="F29" s="428"/>
      <c r="G29" s="428"/>
      <c r="H29" s="428"/>
      <c r="I29" s="428"/>
      <c r="J29" s="428"/>
      <c r="K29" s="428"/>
      <c r="L29" s="428"/>
      <c r="M29" s="428"/>
      <c r="N29" s="428"/>
      <c r="O29" s="428"/>
      <c r="P29" s="428"/>
      <c r="Q29" s="428"/>
      <c r="R29" s="428"/>
      <c r="S29" s="428"/>
      <c r="T29" s="428"/>
      <c r="U29" s="428"/>
      <c r="V29" s="428"/>
      <c r="W29" s="428"/>
      <c r="X29" s="428"/>
      <c r="Y29" s="428"/>
      <c r="Z29" s="428"/>
      <c r="AA29" s="428"/>
      <c r="AB29" s="428"/>
      <c r="AC29" s="428"/>
      <c r="AD29" s="428"/>
      <c r="AE29" s="428"/>
      <c r="AF29" s="428"/>
      <c r="AG29" s="428"/>
      <c r="AH29" s="428"/>
      <c r="AI29" s="428"/>
      <c r="AJ29" s="19">
        <f>SUM(AJ7:AJ28)</f>
        <v>0</v>
      </c>
      <c r="AK29" s="19">
        <f>SUM(AK7:AK28)</f>
        <v>21</v>
      </c>
      <c r="AL29" s="19">
        <f>SUM(AL7:AL28)</f>
        <v>0</v>
      </c>
      <c r="AM29" s="24"/>
    </row>
    <row r="30" spans="1:39" s="25" customFormat="1" ht="21" customHeight="1">
      <c r="A30" s="429" t="s">
        <v>2804</v>
      </c>
      <c r="B30" s="430"/>
      <c r="C30" s="430"/>
      <c r="D30" s="430"/>
      <c r="E30" s="430"/>
      <c r="F30" s="430"/>
      <c r="G30" s="430"/>
      <c r="H30" s="430"/>
      <c r="I30" s="430"/>
      <c r="J30" s="430"/>
      <c r="K30" s="430"/>
      <c r="L30" s="430"/>
      <c r="M30" s="430"/>
      <c r="N30" s="430"/>
      <c r="O30" s="430"/>
      <c r="P30" s="430"/>
      <c r="Q30" s="430"/>
      <c r="R30" s="430"/>
      <c r="S30" s="430"/>
      <c r="T30" s="430"/>
      <c r="U30" s="430"/>
      <c r="V30" s="430"/>
      <c r="W30" s="430"/>
      <c r="X30" s="430"/>
      <c r="Y30" s="430"/>
      <c r="Z30" s="430"/>
      <c r="AA30" s="430"/>
      <c r="AB30" s="430"/>
      <c r="AC30" s="430"/>
      <c r="AD30" s="430"/>
      <c r="AE30" s="430"/>
      <c r="AF30" s="430"/>
      <c r="AG30" s="430"/>
      <c r="AH30" s="430"/>
      <c r="AI30" s="430"/>
      <c r="AJ30" s="430"/>
      <c r="AK30" s="430"/>
      <c r="AL30" s="431"/>
    </row>
    <row r="31" spans="1:39">
      <c r="C31" s="144"/>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39">
      <c r="C32" s="144"/>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25"/>
      <c r="D33" s="425"/>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3:38">
      <c r="C34" s="425"/>
      <c r="D34" s="425"/>
      <c r="E34" s="425"/>
      <c r="F34" s="425"/>
      <c r="G34" s="425"/>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3:38">
      <c r="C35" s="425"/>
      <c r="D35" s="425"/>
      <c r="E35" s="425"/>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3:38">
      <c r="C36" s="425"/>
      <c r="D36" s="425"/>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1">
    <mergeCell ref="C36:D36"/>
    <mergeCell ref="C35:E35"/>
    <mergeCell ref="A30:AL30"/>
    <mergeCell ref="C33:D33"/>
    <mergeCell ref="C34:G34"/>
    <mergeCell ref="A1:P1"/>
    <mergeCell ref="Q1:AL1"/>
    <mergeCell ref="A2:P2"/>
    <mergeCell ref="Q2:AL2"/>
    <mergeCell ref="A3:AL3"/>
    <mergeCell ref="AL5:AL6"/>
    <mergeCell ref="A5:A6"/>
    <mergeCell ref="B5:B6"/>
    <mergeCell ref="C5:D6"/>
    <mergeCell ref="AJ5:AJ6"/>
    <mergeCell ref="AK5:AK6"/>
    <mergeCell ref="A29:AI29"/>
    <mergeCell ref="I4:L4"/>
    <mergeCell ref="M4:N4"/>
    <mergeCell ref="O4:Q4"/>
    <mergeCell ref="R4:T4"/>
  </mergeCells>
  <conditionalFormatting sqref="E6:AI28">
    <cfRule type="expression" dxfId="10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5A2D48C-5293-48DD-B85A-254951B22DAA}">
            <xm:f>IF('TQW20'!E$6="CN",1,0)</xm:f>
            <x14:dxf>
              <fill>
                <patternFill>
                  <bgColor theme="8" tint="0.59996337778862885"/>
                </patternFill>
              </fill>
            </x14:dxf>
          </x14:cfRule>
          <xm:sqref>E6:AI6</xm:sqref>
        </x14:conditionalFormatting>
        <x14:conditionalFormatting xmlns:xm="http://schemas.microsoft.com/office/excel/2006/main">
          <x14:cfRule type="expression" priority="2" id="{20D1A70A-BEBF-42AF-AB6E-1134019BCDAD}">
            <xm:f>IF('TQW20'!E$6="CN",1,0)</xm:f>
            <x14:dxf>
              <fill>
                <patternFill>
                  <bgColor theme="8" tint="0.79998168889431442"/>
                </patternFill>
              </fill>
            </x14:dxf>
          </x14:cfRule>
          <xm:sqref>E6:AI6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1"/>
  <sheetViews>
    <sheetView workbookViewId="0">
      <selection activeCell="V21" sqref="V21"/>
    </sheetView>
  </sheetViews>
  <sheetFormatPr defaultColWidth="9.33203125" defaultRowHeight="18"/>
  <cols>
    <col min="1" max="1" width="8.6640625" style="24" customWidth="1"/>
    <col min="2" max="2" width="19.5" style="24" customWidth="1"/>
    <col min="3" max="3" width="22.1640625" style="24" customWidth="1"/>
    <col min="4" max="4" width="8.6640625" style="24" customWidth="1"/>
    <col min="5" max="35" width="4" style="24" customWidth="1"/>
    <col min="36" max="38" width="6.6640625" style="24" customWidth="1"/>
    <col min="39" max="39" width="10.83203125" style="24" customWidth="1"/>
    <col min="40" max="40" width="12.1640625" style="24" customWidth="1"/>
    <col min="41" max="41" width="10.83203125" style="24" customWidth="1"/>
    <col min="42" max="16384" width="9.33203125" style="24"/>
  </cols>
  <sheetData>
    <row r="1" spans="1:4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28.5" customHeight="1">
      <c r="A3" s="443" t="s">
        <v>1367</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122">
        <v>1</v>
      </c>
      <c r="B7" s="122" t="s">
        <v>1368</v>
      </c>
      <c r="C7" s="123" t="s">
        <v>1369</v>
      </c>
      <c r="D7" s="124" t="s">
        <v>61</v>
      </c>
      <c r="E7" s="150"/>
      <c r="F7" s="96"/>
      <c r="G7" s="96"/>
      <c r="H7" s="96"/>
      <c r="I7" s="96"/>
      <c r="J7" s="96" t="s">
        <v>6</v>
      </c>
      <c r="K7" s="96" t="s">
        <v>6</v>
      </c>
      <c r="L7" s="96"/>
      <c r="M7" s="96"/>
      <c r="N7" s="96"/>
      <c r="O7" s="96"/>
      <c r="P7" s="96"/>
      <c r="Q7" s="96" t="s">
        <v>7</v>
      </c>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2</v>
      </c>
      <c r="AK7" s="336">
        <f>COUNTIF(F7:AJ7,"P")+2*COUNTIF(F7:AJ7,"2P")+COUNTIF(F7:AJ7,"TP")+COUNTIF(F7:AJ7,"PT")+COUNTIF(F7:AJ7,"PK")+COUNTIF(F7:AJ7,"KP")+2*COUNTIF(F7:AJ7,"P2")</f>
        <v>1</v>
      </c>
      <c r="AL7" s="336">
        <f>COUNTIF(E7:AI7,"T")+2*COUNTIF(E7:AI7,"2T")+2*COUNTIF(E7:AI7,"T2")+COUNTIF(E7:AI7,"PT")+COUNTIF(E7:AI7,"TP")</f>
        <v>0</v>
      </c>
      <c r="AM7" s="26"/>
      <c r="AN7" s="27"/>
      <c r="AO7" s="143"/>
    </row>
    <row r="8" spans="1:41" s="25" customFormat="1">
      <c r="A8" s="122">
        <v>2</v>
      </c>
      <c r="B8" s="122" t="s">
        <v>1370</v>
      </c>
      <c r="C8" s="123" t="s">
        <v>1371</v>
      </c>
      <c r="D8" s="124" t="s">
        <v>70</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25" si="2">COUNTIF(E8:AI8,"K")+2*COUNTIF(E8:AI8,"2K")+COUNTIF(E8:AI8,"TK")+COUNTIF(E8:AI8,"KT")+COUNTIF(E8:AI8,"PK")+COUNTIF(E8:AI8,"KP")+2*COUNTIF(E8:AI8,"K2")</f>
        <v>0</v>
      </c>
      <c r="AK8" s="336">
        <f t="shared" ref="AK8:AK25" si="3">COUNTIF(F8:AJ8,"P")+2*COUNTIF(F8:AJ8,"2P")+COUNTIF(F8:AJ8,"TP")+COUNTIF(F8:AJ8,"PT")+COUNTIF(F8:AJ8,"PK")+COUNTIF(F8:AJ8,"KP")+2*COUNTIF(F8:AJ8,"P2")</f>
        <v>0</v>
      </c>
      <c r="AL8" s="336">
        <f t="shared" ref="AL8:AL25" si="4">COUNTIF(E8:AI8,"T")+2*COUNTIF(E8:AI8,"2T")+2*COUNTIF(E8:AI8,"T2")+COUNTIF(E8:AI8,"PT")+COUNTIF(E8:AI8,"TP")</f>
        <v>0</v>
      </c>
      <c r="AM8" s="143"/>
      <c r="AN8" s="143"/>
      <c r="AO8" s="143"/>
    </row>
    <row r="9" spans="1:41" s="25" customFormat="1">
      <c r="A9" s="122">
        <v>3</v>
      </c>
      <c r="B9" s="122" t="s">
        <v>1372</v>
      </c>
      <c r="C9" s="123" t="s">
        <v>1373</v>
      </c>
      <c r="D9" s="124" t="s">
        <v>925</v>
      </c>
      <c r="E9" s="150"/>
      <c r="F9" s="96"/>
      <c r="G9" s="96"/>
      <c r="H9" s="96" t="s">
        <v>7</v>
      </c>
      <c r="I9" s="96" t="s">
        <v>7</v>
      </c>
      <c r="J9" s="96"/>
      <c r="K9" s="96" t="s">
        <v>7</v>
      </c>
      <c r="L9" s="96" t="s">
        <v>7</v>
      </c>
      <c r="M9" s="96"/>
      <c r="N9" s="96"/>
      <c r="O9" s="96" t="s">
        <v>7</v>
      </c>
      <c r="P9" s="96"/>
      <c r="Q9" s="96" t="s">
        <v>7</v>
      </c>
      <c r="R9" s="96"/>
      <c r="S9" s="96"/>
      <c r="T9" s="96"/>
      <c r="U9" s="96"/>
      <c r="V9" s="96" t="s">
        <v>7</v>
      </c>
      <c r="W9" s="96"/>
      <c r="X9" s="96"/>
      <c r="Y9" s="96"/>
      <c r="Z9" s="96"/>
      <c r="AA9" s="96"/>
      <c r="AB9" s="96"/>
      <c r="AC9" s="96"/>
      <c r="AD9" s="96"/>
      <c r="AE9" s="96"/>
      <c r="AF9" s="96"/>
      <c r="AG9" s="96"/>
      <c r="AH9" s="96"/>
      <c r="AI9" s="96"/>
      <c r="AJ9" s="19">
        <f t="shared" si="2"/>
        <v>0</v>
      </c>
      <c r="AK9" s="336">
        <f t="shared" si="3"/>
        <v>7</v>
      </c>
      <c r="AL9" s="336">
        <f t="shared" si="4"/>
        <v>0</v>
      </c>
      <c r="AM9" s="143"/>
      <c r="AN9" s="143"/>
      <c r="AO9" s="143"/>
    </row>
    <row r="10" spans="1:41" s="25" customFormat="1">
      <c r="A10" s="122">
        <v>4</v>
      </c>
      <c r="B10" s="122" t="s">
        <v>1374</v>
      </c>
      <c r="C10" s="123" t="s">
        <v>1375</v>
      </c>
      <c r="D10" s="124" t="s">
        <v>122</v>
      </c>
      <c r="E10" s="150"/>
      <c r="F10" s="96"/>
      <c r="G10" s="96"/>
      <c r="H10" s="96"/>
      <c r="I10" s="96"/>
      <c r="J10" s="96"/>
      <c r="K10" s="96"/>
      <c r="L10" s="96"/>
      <c r="M10" s="96"/>
      <c r="N10" s="96"/>
      <c r="O10" s="96"/>
      <c r="P10" s="96" t="s">
        <v>7</v>
      </c>
      <c r="Q10" s="96"/>
      <c r="R10" s="96"/>
      <c r="S10" s="96"/>
      <c r="T10" s="96"/>
      <c r="U10" s="96"/>
      <c r="V10" s="96"/>
      <c r="W10" s="96"/>
      <c r="X10" s="96"/>
      <c r="Y10" s="96"/>
      <c r="Z10" s="96"/>
      <c r="AA10" s="96"/>
      <c r="AB10" s="96"/>
      <c r="AC10" s="96"/>
      <c r="AD10" s="96"/>
      <c r="AE10" s="96"/>
      <c r="AF10" s="96"/>
      <c r="AG10" s="96"/>
      <c r="AH10" s="96"/>
      <c r="AI10" s="96"/>
      <c r="AJ10" s="19">
        <f t="shared" si="2"/>
        <v>0</v>
      </c>
      <c r="AK10" s="336">
        <f t="shared" si="3"/>
        <v>1</v>
      </c>
      <c r="AL10" s="336">
        <f t="shared" si="4"/>
        <v>0</v>
      </c>
      <c r="AM10" s="143"/>
      <c r="AN10" s="143"/>
      <c r="AO10" s="143"/>
    </row>
    <row r="11" spans="1:41" s="25" customFormat="1">
      <c r="A11" s="122">
        <v>5</v>
      </c>
      <c r="B11" s="122" t="s">
        <v>1376</v>
      </c>
      <c r="C11" s="123" t="s">
        <v>1377</v>
      </c>
      <c r="D11" s="124" t="s">
        <v>85</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c r="AM11" s="143"/>
      <c r="AN11" s="143"/>
      <c r="AO11" s="143"/>
    </row>
    <row r="12" spans="1:41" s="25" customFormat="1">
      <c r="A12" s="122">
        <v>6</v>
      </c>
      <c r="B12" s="122" t="s">
        <v>1378</v>
      </c>
      <c r="C12" s="123" t="s">
        <v>1034</v>
      </c>
      <c r="D12" s="124" t="s">
        <v>86</v>
      </c>
      <c r="E12" s="96"/>
      <c r="F12" s="96"/>
      <c r="G12" s="96"/>
      <c r="H12" s="96" t="s">
        <v>6</v>
      </c>
      <c r="I12" s="96" t="s">
        <v>7</v>
      </c>
      <c r="J12" s="96"/>
      <c r="K12" s="96"/>
      <c r="L12" s="96"/>
      <c r="M12" s="96"/>
      <c r="N12" s="96"/>
      <c r="O12" s="96" t="s">
        <v>7</v>
      </c>
      <c r="P12" s="96"/>
      <c r="Q12" s="96"/>
      <c r="R12" s="96"/>
      <c r="S12" s="96"/>
      <c r="T12" s="96"/>
      <c r="U12" s="96"/>
      <c r="V12" s="96"/>
      <c r="W12" s="96"/>
      <c r="X12" s="96"/>
      <c r="Y12" s="96"/>
      <c r="Z12" s="96"/>
      <c r="AA12" s="96"/>
      <c r="AB12" s="96"/>
      <c r="AC12" s="96"/>
      <c r="AD12" s="96"/>
      <c r="AE12" s="96"/>
      <c r="AF12" s="96"/>
      <c r="AG12" s="96"/>
      <c r="AH12" s="96"/>
      <c r="AI12" s="96"/>
      <c r="AJ12" s="19">
        <f t="shared" si="2"/>
        <v>1</v>
      </c>
      <c r="AK12" s="336">
        <f t="shared" si="3"/>
        <v>2</v>
      </c>
      <c r="AL12" s="336">
        <f t="shared" si="4"/>
        <v>0</v>
      </c>
      <c r="AM12" s="143"/>
      <c r="AN12" s="143"/>
      <c r="AO12" s="143"/>
    </row>
    <row r="13" spans="1:41" s="25" customFormat="1">
      <c r="A13" s="122">
        <v>7</v>
      </c>
      <c r="B13" s="122" t="s">
        <v>1379</v>
      </c>
      <c r="C13" s="123" t="s">
        <v>1380</v>
      </c>
      <c r="D13" s="124" t="s">
        <v>103</v>
      </c>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c r="AM13" s="143"/>
      <c r="AN13" s="143"/>
      <c r="AO13" s="143"/>
    </row>
    <row r="14" spans="1:41" s="25" customFormat="1">
      <c r="A14" s="122">
        <v>8</v>
      </c>
      <c r="B14" s="122" t="s">
        <v>1381</v>
      </c>
      <c r="C14" s="123" t="s">
        <v>1382</v>
      </c>
      <c r="D14" s="124" t="s">
        <v>1383</v>
      </c>
      <c r="E14" s="96"/>
      <c r="F14" s="96"/>
      <c r="G14" s="96"/>
      <c r="H14" s="96"/>
      <c r="I14" s="96"/>
      <c r="J14" s="96"/>
      <c r="K14" s="96"/>
      <c r="L14" s="96"/>
      <c r="M14" s="96"/>
      <c r="N14" s="96"/>
      <c r="O14" s="96" t="s">
        <v>7</v>
      </c>
      <c r="P14" s="96"/>
      <c r="Q14" s="96" t="s">
        <v>7</v>
      </c>
      <c r="R14" s="96"/>
      <c r="S14" s="96"/>
      <c r="T14" s="96"/>
      <c r="U14" s="96"/>
      <c r="V14" s="96"/>
      <c r="W14" s="96"/>
      <c r="X14" s="96"/>
      <c r="Y14" s="96"/>
      <c r="Z14" s="96"/>
      <c r="AA14" s="96"/>
      <c r="AB14" s="96"/>
      <c r="AC14" s="96"/>
      <c r="AD14" s="96"/>
      <c r="AE14" s="96"/>
      <c r="AF14" s="96"/>
      <c r="AG14" s="96"/>
      <c r="AH14" s="96"/>
      <c r="AI14" s="96"/>
      <c r="AJ14" s="19">
        <f t="shared" si="2"/>
        <v>0</v>
      </c>
      <c r="AK14" s="336">
        <f t="shared" si="3"/>
        <v>2</v>
      </c>
      <c r="AL14" s="336">
        <f t="shared" si="4"/>
        <v>0</v>
      </c>
      <c r="AM14" s="143"/>
      <c r="AN14" s="143"/>
      <c r="AO14" s="143"/>
    </row>
    <row r="15" spans="1:41" s="25" customFormat="1">
      <c r="A15" s="122">
        <v>9</v>
      </c>
      <c r="B15" s="122" t="s">
        <v>1384</v>
      </c>
      <c r="C15" s="123" t="s">
        <v>1385</v>
      </c>
      <c r="D15" s="124" t="s">
        <v>1022</v>
      </c>
      <c r="E15" s="96"/>
      <c r="F15" s="96"/>
      <c r="G15" s="96"/>
      <c r="H15" s="96" t="s">
        <v>6</v>
      </c>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1</v>
      </c>
      <c r="AK15" s="336">
        <f t="shared" si="3"/>
        <v>0</v>
      </c>
      <c r="AL15" s="336">
        <f t="shared" si="4"/>
        <v>0</v>
      </c>
      <c r="AM15" s="143"/>
      <c r="AN15" s="143"/>
      <c r="AO15" s="143"/>
    </row>
    <row r="16" spans="1:41" s="25" customFormat="1">
      <c r="A16" s="122">
        <v>10</v>
      </c>
      <c r="B16" s="122" t="s">
        <v>1386</v>
      </c>
      <c r="C16" s="123" t="s">
        <v>1387</v>
      </c>
      <c r="D16" s="124" t="s">
        <v>98</v>
      </c>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c r="AM16" s="143"/>
      <c r="AN16" s="143"/>
      <c r="AO16" s="143"/>
    </row>
    <row r="17" spans="1:41" s="25" customFormat="1">
      <c r="A17" s="122">
        <v>11</v>
      </c>
      <c r="B17" s="122" t="s">
        <v>1388</v>
      </c>
      <c r="C17" s="123" t="s">
        <v>1389</v>
      </c>
      <c r="D17" s="124" t="s">
        <v>1390</v>
      </c>
      <c r="E17" s="96"/>
      <c r="F17" s="96"/>
      <c r="G17" s="96"/>
      <c r="H17" s="96"/>
      <c r="I17" s="96"/>
      <c r="J17" s="96"/>
      <c r="K17" s="96"/>
      <c r="L17" s="96"/>
      <c r="M17" s="96"/>
      <c r="N17" s="96"/>
      <c r="O17" s="96"/>
      <c r="P17" s="96"/>
      <c r="Q17" s="96" t="s">
        <v>7</v>
      </c>
      <c r="R17" s="96"/>
      <c r="S17" s="96"/>
      <c r="T17" s="96"/>
      <c r="U17" s="96"/>
      <c r="V17" s="96"/>
      <c r="W17" s="96"/>
      <c r="X17" s="96"/>
      <c r="Y17" s="96"/>
      <c r="Z17" s="96"/>
      <c r="AA17" s="96"/>
      <c r="AB17" s="96"/>
      <c r="AC17" s="96"/>
      <c r="AD17" s="96"/>
      <c r="AE17" s="96"/>
      <c r="AF17" s="96"/>
      <c r="AG17" s="96"/>
      <c r="AH17" s="96"/>
      <c r="AI17" s="96"/>
      <c r="AJ17" s="19">
        <f t="shared" si="2"/>
        <v>0</v>
      </c>
      <c r="AK17" s="336">
        <f t="shared" si="3"/>
        <v>1</v>
      </c>
      <c r="AL17" s="336">
        <f t="shared" si="4"/>
        <v>0</v>
      </c>
      <c r="AM17" s="143"/>
      <c r="AN17" s="143"/>
      <c r="AO17" s="143"/>
    </row>
    <row r="18" spans="1:41" s="25" customFormat="1" ht="21" customHeight="1">
      <c r="A18" s="122">
        <v>12</v>
      </c>
      <c r="B18" s="122" t="s">
        <v>1391</v>
      </c>
      <c r="C18" s="123" t="s">
        <v>1392</v>
      </c>
      <c r="D18" s="124" t="s">
        <v>180</v>
      </c>
      <c r="E18" s="96"/>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9">
        <f t="shared" si="2"/>
        <v>0</v>
      </c>
      <c r="AK18" s="336">
        <f t="shared" si="3"/>
        <v>0</v>
      </c>
      <c r="AL18" s="336">
        <f t="shared" si="4"/>
        <v>0</v>
      </c>
      <c r="AM18" s="143"/>
      <c r="AN18" s="143"/>
      <c r="AO18" s="143"/>
    </row>
    <row r="19" spans="1:41" s="25" customFormat="1" ht="21" customHeight="1">
      <c r="A19" s="122">
        <v>13</v>
      </c>
      <c r="B19" s="122">
        <v>1910050031</v>
      </c>
      <c r="C19" s="123" t="s">
        <v>1393</v>
      </c>
      <c r="D19" s="124" t="s">
        <v>180</v>
      </c>
      <c r="E19" s="96"/>
      <c r="F19" s="96"/>
      <c r="G19" s="96"/>
      <c r="H19" s="96" t="s">
        <v>7</v>
      </c>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19">
        <f t="shared" si="2"/>
        <v>0</v>
      </c>
      <c r="AK19" s="336">
        <f t="shared" si="3"/>
        <v>1</v>
      </c>
      <c r="AL19" s="336">
        <f t="shared" si="4"/>
        <v>0</v>
      </c>
      <c r="AM19" s="426"/>
      <c r="AN19" s="427"/>
      <c r="AO19" s="143"/>
    </row>
    <row r="20" spans="1:41" s="25" customFormat="1" ht="21" customHeight="1">
      <c r="A20" s="122">
        <v>14</v>
      </c>
      <c r="B20" s="122" t="s">
        <v>1394</v>
      </c>
      <c r="C20" s="123" t="s">
        <v>102</v>
      </c>
      <c r="D20" s="124" t="s">
        <v>180</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c r="AM20" s="143"/>
      <c r="AN20" s="143"/>
      <c r="AO20" s="143"/>
    </row>
    <row r="21" spans="1:41" s="25" customFormat="1" ht="21" customHeight="1">
      <c r="A21" s="122">
        <v>15</v>
      </c>
      <c r="B21" s="122" t="s">
        <v>1395</v>
      </c>
      <c r="C21" s="123" t="s">
        <v>1396</v>
      </c>
      <c r="D21" s="124" t="s">
        <v>17</v>
      </c>
      <c r="E21" s="96"/>
      <c r="F21" s="96"/>
      <c r="G21" s="96"/>
      <c r="H21" s="96"/>
      <c r="I21" s="96" t="s">
        <v>7</v>
      </c>
      <c r="J21" s="96"/>
      <c r="K21" s="96"/>
      <c r="L21" s="96" t="s">
        <v>7</v>
      </c>
      <c r="M21" s="96"/>
      <c r="N21" s="96"/>
      <c r="O21" s="96"/>
      <c r="P21" s="96"/>
      <c r="Q21" s="96"/>
      <c r="R21" s="96"/>
      <c r="S21" s="96"/>
      <c r="T21" s="96"/>
      <c r="U21" s="96"/>
      <c r="V21" s="96" t="s">
        <v>7</v>
      </c>
      <c r="W21" s="96"/>
      <c r="X21" s="96"/>
      <c r="Y21" s="96"/>
      <c r="Z21" s="96"/>
      <c r="AA21" s="96"/>
      <c r="AB21" s="96"/>
      <c r="AC21" s="96"/>
      <c r="AD21" s="96"/>
      <c r="AE21" s="96"/>
      <c r="AF21" s="96"/>
      <c r="AG21" s="96"/>
      <c r="AH21" s="96"/>
      <c r="AI21" s="96"/>
      <c r="AJ21" s="19">
        <f t="shared" si="2"/>
        <v>0</v>
      </c>
      <c r="AK21" s="336">
        <f t="shared" si="3"/>
        <v>3</v>
      </c>
      <c r="AL21" s="336">
        <f t="shared" si="4"/>
        <v>0</v>
      </c>
      <c r="AM21" s="143"/>
      <c r="AN21" s="143"/>
      <c r="AO21" s="143"/>
    </row>
    <row r="22" spans="1:41" s="25" customFormat="1" ht="21" customHeight="1">
      <c r="A22" s="122">
        <v>16</v>
      </c>
      <c r="B22" s="122" t="s">
        <v>1397</v>
      </c>
      <c r="C22" s="123" t="s">
        <v>1398</v>
      </c>
      <c r="D22" s="124" t="s">
        <v>81</v>
      </c>
      <c r="E22" s="96"/>
      <c r="F22" s="96"/>
      <c r="G22" s="96"/>
      <c r="H22" s="96"/>
      <c r="I22" s="96"/>
      <c r="J22" s="96"/>
      <c r="K22" s="96"/>
      <c r="L22" s="96" t="s">
        <v>8</v>
      </c>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1</v>
      </c>
      <c r="AM22" s="143"/>
      <c r="AN22" s="143"/>
      <c r="AO22" s="143"/>
    </row>
    <row r="23" spans="1:41" s="25" customFormat="1" ht="21" customHeight="1">
      <c r="A23" s="122">
        <v>17</v>
      </c>
      <c r="B23" s="122" t="s">
        <v>1399</v>
      </c>
      <c r="C23" s="123" t="s">
        <v>1118</v>
      </c>
      <c r="D23" s="124" t="s">
        <v>1400</v>
      </c>
      <c r="E23" s="96"/>
      <c r="F23" s="96"/>
      <c r="G23" s="96"/>
      <c r="H23" s="96"/>
      <c r="I23" s="96" t="s">
        <v>7</v>
      </c>
      <c r="J23" s="96"/>
      <c r="K23" s="96"/>
      <c r="L23" s="96"/>
      <c r="M23" s="96"/>
      <c r="N23" s="96"/>
      <c r="O23" s="96" t="s">
        <v>7</v>
      </c>
      <c r="P23" s="96"/>
      <c r="Q23" s="96" t="s">
        <v>7</v>
      </c>
      <c r="R23" s="96"/>
      <c r="S23" s="96"/>
      <c r="T23" s="96"/>
      <c r="U23" s="96"/>
      <c r="V23" s="96"/>
      <c r="W23" s="96"/>
      <c r="X23" s="96"/>
      <c r="Y23" s="96"/>
      <c r="Z23" s="96"/>
      <c r="AA23" s="96"/>
      <c r="AB23" s="96"/>
      <c r="AC23" s="96"/>
      <c r="AD23" s="96"/>
      <c r="AE23" s="96"/>
      <c r="AF23" s="96"/>
      <c r="AG23" s="96"/>
      <c r="AH23" s="96"/>
      <c r="AI23" s="96"/>
      <c r="AJ23" s="19">
        <f t="shared" ref="AJ23" si="5">COUNTIF(E23:AI23,"K")+2*COUNTIF(E23:AI23,"2K")+COUNTIF(E23:AI23,"TK")+COUNTIF(E23:AI23,"KT")+COUNTIF(E23:AI23,"PK")+COUNTIF(E23:AI23,"KP")+2*COUNTIF(E23:AI23,"K2")</f>
        <v>0</v>
      </c>
      <c r="AK23" s="362">
        <f t="shared" ref="AK23" si="6">COUNTIF(F23:AJ23,"P")+2*COUNTIF(F23:AJ23,"2P")+COUNTIF(F23:AJ23,"TP")+COUNTIF(F23:AJ23,"PT")+COUNTIF(F23:AJ23,"PK")+COUNTIF(F23:AJ23,"KP")+2*COUNTIF(F23:AJ23,"P2")</f>
        <v>3</v>
      </c>
      <c r="AL23" s="362">
        <f t="shared" ref="AL23" si="7">COUNTIF(E23:AI23,"T")+2*COUNTIF(E23:AI23,"2T")+2*COUNTIF(E23:AI23,"T2")+COUNTIF(E23:AI23,"PT")+COUNTIF(E23:AI23,"TP")</f>
        <v>0</v>
      </c>
      <c r="AM23" s="143"/>
      <c r="AN23" s="143"/>
      <c r="AO23" s="143"/>
    </row>
    <row r="24" spans="1:41" s="33" customFormat="1" ht="21" customHeight="1">
      <c r="A24" s="122">
        <v>18</v>
      </c>
      <c r="B24" s="122">
        <v>1910050010</v>
      </c>
      <c r="C24" s="123" t="s">
        <v>2869</v>
      </c>
      <c r="D24" s="124" t="s">
        <v>90</v>
      </c>
      <c r="E24" s="96"/>
      <c r="F24" s="96"/>
      <c r="G24" s="96"/>
      <c r="H24" s="96"/>
      <c r="I24" s="96"/>
      <c r="J24" s="96"/>
      <c r="K24" s="96"/>
      <c r="L24" s="96"/>
      <c r="M24" s="96"/>
      <c r="N24" s="96"/>
      <c r="O24" s="96"/>
      <c r="P24" s="96" t="s">
        <v>7</v>
      </c>
      <c r="Q24" s="96" t="s">
        <v>7</v>
      </c>
      <c r="R24" s="96"/>
      <c r="S24" s="96"/>
      <c r="T24" s="96"/>
      <c r="U24" s="96"/>
      <c r="V24" s="96"/>
      <c r="W24" s="96"/>
      <c r="X24" s="96"/>
      <c r="Y24" s="96"/>
      <c r="Z24" s="96"/>
      <c r="AA24" s="96"/>
      <c r="AB24" s="96"/>
      <c r="AC24" s="96"/>
      <c r="AD24" s="96"/>
      <c r="AE24" s="96"/>
      <c r="AF24" s="96"/>
      <c r="AG24" s="96"/>
      <c r="AH24" s="96"/>
      <c r="AI24" s="96"/>
      <c r="AJ24" s="19">
        <f t="shared" si="2"/>
        <v>0</v>
      </c>
      <c r="AK24" s="336">
        <f t="shared" si="3"/>
        <v>2</v>
      </c>
      <c r="AL24" s="336">
        <f t="shared" si="4"/>
        <v>0</v>
      </c>
    </row>
    <row r="25" spans="1:41" s="25" customFormat="1" ht="21" customHeight="1">
      <c r="A25" s="122">
        <v>19</v>
      </c>
      <c r="B25" s="194" t="s">
        <v>1401</v>
      </c>
      <c r="C25" s="195" t="s">
        <v>1108</v>
      </c>
      <c r="D25" s="196" t="s">
        <v>1028</v>
      </c>
      <c r="E25" s="482" t="s">
        <v>2799</v>
      </c>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c r="AG25" s="483"/>
      <c r="AH25" s="483"/>
      <c r="AI25" s="484"/>
      <c r="AJ25" s="19">
        <f t="shared" si="2"/>
        <v>0</v>
      </c>
      <c r="AK25" s="336">
        <f t="shared" si="3"/>
        <v>0</v>
      </c>
      <c r="AL25" s="336">
        <f t="shared" si="4"/>
        <v>0</v>
      </c>
      <c r="AM25" s="24"/>
      <c r="AN25" s="24"/>
      <c r="AO25" s="24"/>
    </row>
    <row r="26" spans="1:41" s="25" customFormat="1" ht="21" customHeight="1">
      <c r="A26" s="428" t="s">
        <v>10</v>
      </c>
      <c r="B26" s="428"/>
      <c r="C26" s="428"/>
      <c r="D26" s="428"/>
      <c r="E26" s="428"/>
      <c r="F26" s="428"/>
      <c r="G26" s="428"/>
      <c r="H26" s="428"/>
      <c r="I26" s="428"/>
      <c r="J26" s="428"/>
      <c r="K26" s="428"/>
      <c r="L26" s="428"/>
      <c r="M26" s="428"/>
      <c r="N26" s="428"/>
      <c r="O26" s="428"/>
      <c r="P26" s="428"/>
      <c r="Q26" s="428"/>
      <c r="R26" s="428"/>
      <c r="S26" s="428"/>
      <c r="T26" s="428"/>
      <c r="U26" s="428"/>
      <c r="V26" s="428"/>
      <c r="W26" s="428"/>
      <c r="X26" s="428"/>
      <c r="Y26" s="428"/>
      <c r="Z26" s="428"/>
      <c r="AA26" s="428"/>
      <c r="AB26" s="428"/>
      <c r="AC26" s="428"/>
      <c r="AD26" s="428"/>
      <c r="AE26" s="428"/>
      <c r="AF26" s="428"/>
      <c r="AG26" s="428"/>
      <c r="AH26" s="428"/>
      <c r="AI26" s="428"/>
      <c r="AJ26" s="19">
        <f>SUM(AJ7:AJ25)</f>
        <v>4</v>
      </c>
      <c r="AK26" s="19">
        <f>SUM(AK7:AK25)</f>
        <v>23</v>
      </c>
      <c r="AL26" s="19">
        <f>SUM(AL7:AL25)</f>
        <v>1</v>
      </c>
      <c r="AM26" s="338"/>
      <c r="AN26" s="338"/>
    </row>
    <row r="27" spans="1:41">
      <c r="A27" s="429" t="s">
        <v>2804</v>
      </c>
      <c r="B27" s="430"/>
      <c r="C27" s="430"/>
      <c r="D27" s="430"/>
      <c r="E27" s="430"/>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0"/>
      <c r="AL27" s="431"/>
    </row>
    <row r="28" spans="1:41">
      <c r="C28" s="425"/>
      <c r="D28" s="425"/>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41">
      <c r="C29" s="425"/>
      <c r="D29" s="425"/>
      <c r="E29" s="425"/>
      <c r="F29" s="425"/>
      <c r="G29" s="425"/>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c r="C30" s="425"/>
      <c r="D30" s="425"/>
      <c r="E30" s="425"/>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25"/>
      <c r="D31" s="425"/>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sheetData>
  <mergeCells count="23">
    <mergeCell ref="C31:D31"/>
    <mergeCell ref="C28:D28"/>
    <mergeCell ref="C29:G29"/>
    <mergeCell ref="AM19:AN19"/>
    <mergeCell ref="A26:AI26"/>
    <mergeCell ref="C30:E30"/>
    <mergeCell ref="E25:AI25"/>
    <mergeCell ref="AJ5:AJ6"/>
    <mergeCell ref="A27:AL27"/>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22 E24:AI24">
    <cfRule type="expression" dxfId="101" priority="2">
      <formula>IF(E$6="CN",1,0)</formula>
    </cfRule>
  </conditionalFormatting>
  <conditionalFormatting sqref="E23:AI23">
    <cfRule type="expression" dxfId="100" priority="1">
      <formula>IF(E$6="CN",1,0)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768ACE6B-FC85-4496-8D4B-58E6A2259CEF}">
            <xm:f>IF('TQW20'!E$6="CN",1,0)</xm:f>
            <x14:dxf>
              <fill>
                <patternFill>
                  <bgColor theme="8" tint="0.59996337778862885"/>
                </patternFill>
              </fill>
            </x14:dxf>
          </x14:cfRule>
          <xm:sqref>E6:AI6</xm:sqref>
        </x14:conditionalFormatting>
        <x14:conditionalFormatting xmlns:xm="http://schemas.microsoft.com/office/excel/2006/main">
          <x14:cfRule type="expression" priority="3" id="{67DDCBF9-5D70-41EC-85F4-744C90338D83}">
            <xm:f>IF('TQW20'!E$6="CN",1,0)</xm:f>
            <x14:dxf>
              <fill>
                <patternFill>
                  <bgColor theme="8" tint="0.79998168889431442"/>
                </patternFill>
              </fill>
            </x14:dxf>
          </x14:cfRule>
          <xm:sqref>E6:AI6</xm:sqref>
        </x14:conditionalFormatting>
      </x14:conditionalFormatting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9"/>
  <sheetViews>
    <sheetView topLeftCell="A6" workbookViewId="0">
      <selection activeCell="V10" sqref="V10"/>
    </sheetView>
  </sheetViews>
  <sheetFormatPr defaultColWidth="9.33203125" defaultRowHeight="15.75"/>
  <cols>
    <col min="1" max="1" width="7.1640625" style="157" customWidth="1"/>
    <col min="2" max="2" width="17.1640625" style="158" customWidth="1"/>
    <col min="3" max="3" width="25.5" style="157" customWidth="1"/>
    <col min="4" max="4" width="9" style="157" customWidth="1"/>
    <col min="5" max="35" width="4" style="157" customWidth="1"/>
    <col min="36" max="38" width="6.6640625" style="157" customWidth="1"/>
    <col min="39" max="39" width="10.83203125" style="157" customWidth="1"/>
    <col min="40" max="40" width="12.1640625" style="157" customWidth="1"/>
    <col min="41" max="41" width="10.83203125" style="157" customWidth="1"/>
    <col min="42" max="16384" width="9.33203125" style="157"/>
  </cols>
  <sheetData>
    <row r="1" spans="1:41" ht="20.25"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ht="20.25"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22.5">
      <c r="A3" s="443" t="s">
        <v>1402</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58" customFormat="1" ht="21" customHeight="1">
      <c r="A7" s="122">
        <v>1</v>
      </c>
      <c r="B7" s="122" t="s">
        <v>1403</v>
      </c>
      <c r="C7" s="123" t="s">
        <v>1404</v>
      </c>
      <c r="D7" s="124" t="s">
        <v>1166</v>
      </c>
      <c r="E7" s="150"/>
      <c r="F7" s="110"/>
      <c r="G7" s="110"/>
      <c r="H7" s="110" t="s">
        <v>6</v>
      </c>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0</v>
      </c>
      <c r="AM7" s="161"/>
      <c r="AN7" s="162"/>
      <c r="AO7" s="142"/>
    </row>
    <row r="8" spans="1:41" s="158" customFormat="1" ht="21" customHeight="1">
      <c r="A8" s="122">
        <v>2</v>
      </c>
      <c r="B8" s="122" t="s">
        <v>1405</v>
      </c>
      <c r="C8" s="123" t="s">
        <v>1406</v>
      </c>
      <c r="D8" s="124" t="s">
        <v>61</v>
      </c>
      <c r="E8" s="15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c r="AM8" s="142"/>
      <c r="AN8" s="142"/>
      <c r="AO8" s="142"/>
    </row>
    <row r="9" spans="1:41" s="158" customFormat="1" ht="21" customHeight="1">
      <c r="A9" s="122">
        <v>3</v>
      </c>
      <c r="B9" s="122" t="s">
        <v>1407</v>
      </c>
      <c r="C9" s="123" t="s">
        <v>1408</v>
      </c>
      <c r="D9" s="124" t="s">
        <v>39</v>
      </c>
      <c r="E9" s="150"/>
      <c r="F9" s="110" t="s">
        <v>6</v>
      </c>
      <c r="G9" s="110"/>
      <c r="H9" s="110" t="s">
        <v>8</v>
      </c>
      <c r="I9" s="110"/>
      <c r="J9" s="110" t="s">
        <v>8</v>
      </c>
      <c r="K9" s="110"/>
      <c r="L9" s="110"/>
      <c r="M9" s="110"/>
      <c r="N9" s="110"/>
      <c r="O9" s="110" t="s">
        <v>7</v>
      </c>
      <c r="P9" s="110"/>
      <c r="Q9" s="110"/>
      <c r="R9" s="110"/>
      <c r="S9" s="110"/>
      <c r="T9" s="110"/>
      <c r="U9" s="110"/>
      <c r="V9" s="110" t="s">
        <v>6</v>
      </c>
      <c r="W9" s="110"/>
      <c r="X9" s="110"/>
      <c r="Y9" s="110"/>
      <c r="Z9" s="110"/>
      <c r="AA9" s="110"/>
      <c r="AB9" s="110"/>
      <c r="AC9" s="110"/>
      <c r="AD9" s="110"/>
      <c r="AE9" s="110"/>
      <c r="AF9" s="110"/>
      <c r="AG9" s="110"/>
      <c r="AH9" s="110"/>
      <c r="AI9" s="110"/>
      <c r="AJ9" s="19">
        <f t="shared" si="2"/>
        <v>2</v>
      </c>
      <c r="AK9" s="336">
        <f t="shared" si="3"/>
        <v>1</v>
      </c>
      <c r="AL9" s="336">
        <f t="shared" si="4"/>
        <v>2</v>
      </c>
      <c r="AM9" s="142"/>
      <c r="AN9" s="142"/>
      <c r="AO9" s="142"/>
    </row>
    <row r="10" spans="1:41" s="158" customFormat="1" ht="21" customHeight="1">
      <c r="A10" s="122">
        <v>4</v>
      </c>
      <c r="B10" s="122" t="s">
        <v>1409</v>
      </c>
      <c r="C10" s="123" t="s">
        <v>1410</v>
      </c>
      <c r="D10" s="124" t="s">
        <v>997</v>
      </c>
      <c r="E10" s="150"/>
      <c r="F10" s="110"/>
      <c r="G10" s="110"/>
      <c r="H10" s="110"/>
      <c r="I10" s="110"/>
      <c r="J10" s="110"/>
      <c r="K10" s="110"/>
      <c r="L10" s="110"/>
      <c r="M10" s="110"/>
      <c r="N10" s="110"/>
      <c r="O10" s="110"/>
      <c r="P10" s="110"/>
      <c r="Q10" s="110"/>
      <c r="R10" s="110"/>
      <c r="S10" s="110"/>
      <c r="T10" s="110"/>
      <c r="U10" s="110"/>
      <c r="V10" s="110" t="s">
        <v>7</v>
      </c>
      <c r="W10" s="110"/>
      <c r="X10" s="110"/>
      <c r="Y10" s="110"/>
      <c r="Z10" s="110"/>
      <c r="AA10" s="110"/>
      <c r="AB10" s="110"/>
      <c r="AC10" s="110"/>
      <c r="AD10" s="110"/>
      <c r="AE10" s="110"/>
      <c r="AF10" s="110"/>
      <c r="AG10" s="110"/>
      <c r="AH10" s="110"/>
      <c r="AI10" s="110"/>
      <c r="AJ10" s="19">
        <f t="shared" si="2"/>
        <v>0</v>
      </c>
      <c r="AK10" s="336">
        <f t="shared" si="3"/>
        <v>1</v>
      </c>
      <c r="AL10" s="336">
        <f t="shared" si="4"/>
        <v>0</v>
      </c>
      <c r="AM10" s="142"/>
      <c r="AN10" s="142"/>
      <c r="AO10" s="142"/>
    </row>
    <row r="11" spans="1:41" s="158" customFormat="1" ht="21" customHeight="1">
      <c r="A11" s="122">
        <v>5</v>
      </c>
      <c r="B11" s="122" t="s">
        <v>1411</v>
      </c>
      <c r="C11" s="123" t="s">
        <v>1412</v>
      </c>
      <c r="D11" s="124" t="s">
        <v>136</v>
      </c>
      <c r="E11" s="150"/>
      <c r="F11" s="110" t="s">
        <v>6</v>
      </c>
      <c r="G11" s="110"/>
      <c r="H11" s="110" t="s">
        <v>6</v>
      </c>
      <c r="I11" s="110" t="s">
        <v>7</v>
      </c>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2</v>
      </c>
      <c r="AK11" s="336">
        <f t="shared" si="3"/>
        <v>1</v>
      </c>
      <c r="AL11" s="336">
        <f t="shared" si="4"/>
        <v>0</v>
      </c>
      <c r="AM11" s="142"/>
      <c r="AN11" s="142"/>
      <c r="AO11" s="142"/>
    </row>
    <row r="12" spans="1:41" s="158" customFormat="1" ht="21" customHeight="1">
      <c r="A12" s="122">
        <v>6</v>
      </c>
      <c r="B12" s="122" t="s">
        <v>1413</v>
      </c>
      <c r="C12" s="123" t="s">
        <v>1414</v>
      </c>
      <c r="D12" s="124" t="s">
        <v>117</v>
      </c>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9">
        <f t="shared" si="2"/>
        <v>0</v>
      </c>
      <c r="AK12" s="336">
        <f t="shared" si="3"/>
        <v>0</v>
      </c>
      <c r="AL12" s="336">
        <f t="shared" si="4"/>
        <v>0</v>
      </c>
      <c r="AM12" s="142"/>
      <c r="AN12" s="142"/>
      <c r="AO12" s="142"/>
    </row>
    <row r="13" spans="1:41" s="158" customFormat="1" ht="21" customHeight="1">
      <c r="A13" s="122">
        <v>7</v>
      </c>
      <c r="B13" s="122" t="s">
        <v>1415</v>
      </c>
      <c r="C13" s="123" t="s">
        <v>1416</v>
      </c>
      <c r="D13" s="124" t="s">
        <v>41</v>
      </c>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0</v>
      </c>
      <c r="AK13" s="336">
        <f t="shared" si="3"/>
        <v>0</v>
      </c>
      <c r="AL13" s="336">
        <f t="shared" si="4"/>
        <v>0</v>
      </c>
      <c r="AM13" s="142"/>
      <c r="AN13" s="142"/>
      <c r="AO13" s="142"/>
    </row>
    <row r="14" spans="1:41" s="158" customFormat="1" ht="21" customHeight="1">
      <c r="A14" s="122">
        <v>8</v>
      </c>
      <c r="B14" s="122" t="s">
        <v>1417</v>
      </c>
      <c r="C14" s="123" t="s">
        <v>1418</v>
      </c>
      <c r="D14" s="124" t="s">
        <v>32</v>
      </c>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6">
        <f t="shared" si="3"/>
        <v>0</v>
      </c>
      <c r="AL14" s="336">
        <f t="shared" si="4"/>
        <v>0</v>
      </c>
      <c r="AM14" s="142"/>
      <c r="AN14" s="142"/>
      <c r="AO14" s="142"/>
    </row>
    <row r="15" spans="1:41" s="158" customFormat="1" ht="21" customHeight="1">
      <c r="A15" s="122">
        <v>9</v>
      </c>
      <c r="B15" s="122" t="s">
        <v>1419</v>
      </c>
      <c r="C15" s="123" t="s">
        <v>1420</v>
      </c>
      <c r="D15" s="124" t="s">
        <v>85</v>
      </c>
      <c r="E15" s="110"/>
      <c r="F15" s="110"/>
      <c r="G15" s="110"/>
      <c r="H15" s="110"/>
      <c r="I15" s="110"/>
      <c r="J15" s="110"/>
      <c r="K15" s="110"/>
      <c r="L15" s="110"/>
      <c r="M15" s="110"/>
      <c r="N15" s="110"/>
      <c r="O15" s="110" t="s">
        <v>6</v>
      </c>
      <c r="P15" s="110"/>
      <c r="Q15" s="110"/>
      <c r="R15" s="110"/>
      <c r="S15" s="110"/>
      <c r="T15" s="110" t="s">
        <v>6</v>
      </c>
      <c r="U15" s="110"/>
      <c r="V15" s="110"/>
      <c r="W15" s="110"/>
      <c r="X15" s="110"/>
      <c r="Y15" s="110"/>
      <c r="Z15" s="110"/>
      <c r="AA15" s="110"/>
      <c r="AB15" s="110"/>
      <c r="AC15" s="110"/>
      <c r="AD15" s="110"/>
      <c r="AE15" s="110"/>
      <c r="AF15" s="110"/>
      <c r="AG15" s="110"/>
      <c r="AH15" s="110"/>
      <c r="AI15" s="110"/>
      <c r="AJ15" s="19">
        <f t="shared" si="2"/>
        <v>2</v>
      </c>
      <c r="AK15" s="336">
        <f t="shared" si="3"/>
        <v>0</v>
      </c>
      <c r="AL15" s="336">
        <f t="shared" si="4"/>
        <v>0</v>
      </c>
      <c r="AM15" s="142"/>
      <c r="AN15" s="142"/>
      <c r="AO15" s="142"/>
    </row>
    <row r="16" spans="1:41" s="158" customFormat="1" ht="21" customHeight="1">
      <c r="A16" s="122">
        <v>10</v>
      </c>
      <c r="B16" s="122" t="s">
        <v>1421</v>
      </c>
      <c r="C16" s="123" t="s">
        <v>974</v>
      </c>
      <c r="D16" s="124" t="s">
        <v>86</v>
      </c>
      <c r="E16" s="110"/>
      <c r="F16" s="110"/>
      <c r="G16" s="110"/>
      <c r="H16" s="110"/>
      <c r="I16" s="110"/>
      <c r="J16" s="110" t="s">
        <v>6</v>
      </c>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9">
        <f t="shared" si="2"/>
        <v>1</v>
      </c>
      <c r="AK16" s="336">
        <f t="shared" si="3"/>
        <v>0</v>
      </c>
      <c r="AL16" s="336">
        <f t="shared" si="4"/>
        <v>0</v>
      </c>
      <c r="AM16" s="142"/>
      <c r="AN16" s="142"/>
      <c r="AO16" s="142"/>
    </row>
    <row r="17" spans="1:41" s="158" customFormat="1" ht="21" customHeight="1">
      <c r="A17" s="122">
        <v>11</v>
      </c>
      <c r="B17" s="122" t="s">
        <v>1422</v>
      </c>
      <c r="C17" s="123" t="s">
        <v>1423</v>
      </c>
      <c r="D17" s="124" t="s">
        <v>28</v>
      </c>
      <c r="E17" s="110"/>
      <c r="F17" s="110"/>
      <c r="G17" s="110"/>
      <c r="H17" s="110" t="s">
        <v>8</v>
      </c>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6">
        <f t="shared" si="3"/>
        <v>0</v>
      </c>
      <c r="AL17" s="336">
        <f t="shared" si="4"/>
        <v>1</v>
      </c>
      <c r="AM17" s="142"/>
      <c r="AN17" s="142"/>
      <c r="AO17" s="142"/>
    </row>
    <row r="18" spans="1:41" s="158" customFormat="1" ht="21" customHeight="1">
      <c r="A18" s="122">
        <v>12</v>
      </c>
      <c r="B18" s="122" t="s">
        <v>1424</v>
      </c>
      <c r="C18" s="123" t="s">
        <v>290</v>
      </c>
      <c r="D18" s="124" t="s">
        <v>103</v>
      </c>
      <c r="E18" s="11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9">
        <f t="shared" si="2"/>
        <v>0</v>
      </c>
      <c r="AK18" s="336">
        <f t="shared" si="3"/>
        <v>0</v>
      </c>
      <c r="AL18" s="336">
        <f t="shared" si="4"/>
        <v>0</v>
      </c>
      <c r="AM18" s="142"/>
      <c r="AN18" s="142"/>
      <c r="AO18" s="142"/>
    </row>
    <row r="19" spans="1:41" s="158" customFormat="1" ht="21" customHeight="1">
      <c r="A19" s="122">
        <v>13</v>
      </c>
      <c r="B19" s="122" t="s">
        <v>1425</v>
      </c>
      <c r="C19" s="123" t="s">
        <v>1426</v>
      </c>
      <c r="D19" s="124" t="s">
        <v>103</v>
      </c>
      <c r="E19" s="110"/>
      <c r="F19" s="110" t="s">
        <v>6</v>
      </c>
      <c r="G19" s="110"/>
      <c r="H19" s="110" t="s">
        <v>6</v>
      </c>
      <c r="I19" s="110"/>
      <c r="J19" s="110"/>
      <c r="K19" s="110"/>
      <c r="L19" s="110"/>
      <c r="M19" s="110"/>
      <c r="N19" s="110"/>
      <c r="O19" s="110" t="s">
        <v>6</v>
      </c>
      <c r="P19" s="110"/>
      <c r="Q19" s="110"/>
      <c r="R19" s="110"/>
      <c r="S19" s="110"/>
      <c r="T19" s="110" t="s">
        <v>6</v>
      </c>
      <c r="U19" s="110"/>
      <c r="V19" s="110"/>
      <c r="W19" s="110"/>
      <c r="X19" s="110"/>
      <c r="Y19" s="110"/>
      <c r="Z19" s="110"/>
      <c r="AA19" s="110"/>
      <c r="AB19" s="110"/>
      <c r="AC19" s="110"/>
      <c r="AD19" s="110"/>
      <c r="AE19" s="110"/>
      <c r="AF19" s="110"/>
      <c r="AG19" s="110"/>
      <c r="AH19" s="110"/>
      <c r="AI19" s="110"/>
      <c r="AJ19" s="19">
        <f t="shared" si="2"/>
        <v>4</v>
      </c>
      <c r="AK19" s="336">
        <f t="shared" si="3"/>
        <v>0</v>
      </c>
      <c r="AL19" s="336">
        <f t="shared" si="4"/>
        <v>0</v>
      </c>
      <c r="AM19" s="485"/>
      <c r="AN19" s="436"/>
      <c r="AO19" s="142"/>
    </row>
    <row r="20" spans="1:41" s="158" customFormat="1" ht="21" customHeight="1">
      <c r="A20" s="122">
        <v>14</v>
      </c>
      <c r="B20" s="122" t="s">
        <v>1427</v>
      </c>
      <c r="C20" s="123" t="s">
        <v>1018</v>
      </c>
      <c r="D20" s="124" t="s">
        <v>835</v>
      </c>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0</v>
      </c>
      <c r="AK20" s="336">
        <f t="shared" si="3"/>
        <v>0</v>
      </c>
      <c r="AL20" s="336">
        <f t="shared" si="4"/>
        <v>0</v>
      </c>
      <c r="AM20" s="142"/>
      <c r="AN20" s="142"/>
      <c r="AO20" s="142"/>
    </row>
    <row r="21" spans="1:41" s="158" customFormat="1" ht="21" customHeight="1">
      <c r="A21" s="122">
        <v>15</v>
      </c>
      <c r="B21" s="122" t="s">
        <v>1428</v>
      </c>
      <c r="C21" s="123" t="s">
        <v>1429</v>
      </c>
      <c r="D21" s="124" t="s">
        <v>78</v>
      </c>
      <c r="E21" s="110"/>
      <c r="F21" s="110" t="s">
        <v>6</v>
      </c>
      <c r="G21" s="110"/>
      <c r="H21" s="110" t="s">
        <v>6</v>
      </c>
      <c r="I21" s="110"/>
      <c r="J21" s="110" t="s">
        <v>6</v>
      </c>
      <c r="K21" s="110"/>
      <c r="L21" s="110"/>
      <c r="M21" s="110"/>
      <c r="N21" s="110"/>
      <c r="O21" s="110"/>
      <c r="P21" s="110"/>
      <c r="Q21" s="110" t="s">
        <v>8</v>
      </c>
      <c r="R21" s="110"/>
      <c r="S21" s="110"/>
      <c r="T21" s="110" t="s">
        <v>6</v>
      </c>
      <c r="U21" s="110"/>
      <c r="V21" s="110"/>
      <c r="W21" s="110"/>
      <c r="X21" s="110"/>
      <c r="Y21" s="110"/>
      <c r="Z21" s="110"/>
      <c r="AA21" s="110"/>
      <c r="AB21" s="110"/>
      <c r="AC21" s="110"/>
      <c r="AD21" s="110"/>
      <c r="AE21" s="110"/>
      <c r="AF21" s="110"/>
      <c r="AG21" s="110"/>
      <c r="AH21" s="110"/>
      <c r="AI21" s="110"/>
      <c r="AJ21" s="19">
        <f t="shared" si="2"/>
        <v>4</v>
      </c>
      <c r="AK21" s="336">
        <f t="shared" si="3"/>
        <v>0</v>
      </c>
      <c r="AL21" s="336">
        <f t="shared" si="4"/>
        <v>1</v>
      </c>
      <c r="AM21" s="142"/>
      <c r="AN21" s="142"/>
      <c r="AO21" s="142"/>
    </row>
    <row r="22" spans="1:41" s="158" customFormat="1" ht="21" customHeight="1">
      <c r="A22" s="122">
        <v>16</v>
      </c>
      <c r="B22" s="122" t="s">
        <v>1430</v>
      </c>
      <c r="C22" s="123" t="s">
        <v>1431</v>
      </c>
      <c r="D22" s="124" t="s">
        <v>79</v>
      </c>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0</v>
      </c>
      <c r="AK22" s="336">
        <f t="shared" si="3"/>
        <v>0</v>
      </c>
      <c r="AL22" s="336">
        <f t="shared" si="4"/>
        <v>0</v>
      </c>
      <c r="AM22" s="142"/>
      <c r="AN22" s="142"/>
      <c r="AO22" s="142"/>
    </row>
    <row r="23" spans="1:41" s="158" customFormat="1" ht="21" customHeight="1">
      <c r="A23" s="122">
        <v>17</v>
      </c>
      <c r="B23" s="122" t="s">
        <v>1432</v>
      </c>
      <c r="C23" s="123" t="s">
        <v>1433</v>
      </c>
      <c r="D23" s="124" t="s">
        <v>885</v>
      </c>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0</v>
      </c>
      <c r="AK23" s="336">
        <f t="shared" si="3"/>
        <v>0</v>
      </c>
      <c r="AL23" s="336">
        <f t="shared" si="4"/>
        <v>0</v>
      </c>
      <c r="AM23" s="142"/>
      <c r="AN23" s="142"/>
      <c r="AO23" s="142"/>
    </row>
    <row r="24" spans="1:41" s="158" customFormat="1" ht="21" customHeight="1">
      <c r="A24" s="122">
        <v>18</v>
      </c>
      <c r="B24" s="122" t="s">
        <v>1434</v>
      </c>
      <c r="C24" s="123" t="s">
        <v>76</v>
      </c>
      <c r="D24" s="124" t="s">
        <v>940</v>
      </c>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9">
        <f t="shared" si="2"/>
        <v>0</v>
      </c>
      <c r="AK24" s="336">
        <f t="shared" si="3"/>
        <v>0</v>
      </c>
      <c r="AL24" s="336">
        <f t="shared" si="4"/>
        <v>0</v>
      </c>
      <c r="AM24" s="142"/>
      <c r="AN24" s="142"/>
      <c r="AO24" s="142"/>
    </row>
    <row r="25" spans="1:41" s="158" customFormat="1" ht="21" customHeight="1">
      <c r="A25" s="122">
        <v>19</v>
      </c>
      <c r="B25" s="122" t="s">
        <v>1435</v>
      </c>
      <c r="C25" s="123" t="s">
        <v>97</v>
      </c>
      <c r="D25" s="124" t="s">
        <v>84</v>
      </c>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6">
        <f t="shared" si="3"/>
        <v>0</v>
      </c>
      <c r="AL25" s="336">
        <f t="shared" si="4"/>
        <v>0</v>
      </c>
      <c r="AM25" s="142"/>
      <c r="AN25" s="142"/>
      <c r="AO25" s="142"/>
    </row>
    <row r="26" spans="1:41" s="158" customFormat="1" ht="21" customHeight="1">
      <c r="A26" s="122">
        <v>20</v>
      </c>
      <c r="B26" s="122" t="s">
        <v>1436</v>
      </c>
      <c r="C26" s="123" t="s">
        <v>1437</v>
      </c>
      <c r="D26" s="124" t="s">
        <v>104</v>
      </c>
      <c r="E26" s="110"/>
      <c r="F26" s="110"/>
      <c r="G26" s="110"/>
      <c r="H26" s="110" t="s">
        <v>6</v>
      </c>
      <c r="I26" s="110"/>
      <c r="J26" s="110"/>
      <c r="K26" s="110"/>
      <c r="L26" s="110"/>
      <c r="M26" s="110"/>
      <c r="N26" s="110"/>
      <c r="O26" s="110" t="s">
        <v>6</v>
      </c>
      <c r="P26" s="110"/>
      <c r="Q26" s="110"/>
      <c r="R26" s="110"/>
      <c r="S26" s="110"/>
      <c r="T26" s="110" t="s">
        <v>6</v>
      </c>
      <c r="U26" s="110"/>
      <c r="V26" s="110"/>
      <c r="W26" s="110"/>
      <c r="X26" s="110"/>
      <c r="Y26" s="110"/>
      <c r="Z26" s="110"/>
      <c r="AA26" s="110"/>
      <c r="AB26" s="110"/>
      <c r="AC26" s="110"/>
      <c r="AD26" s="110"/>
      <c r="AE26" s="110"/>
      <c r="AF26" s="110"/>
      <c r="AG26" s="110"/>
      <c r="AH26" s="110"/>
      <c r="AI26" s="110"/>
      <c r="AJ26" s="19">
        <f t="shared" si="2"/>
        <v>3</v>
      </c>
      <c r="AK26" s="336">
        <f t="shared" si="3"/>
        <v>0</v>
      </c>
      <c r="AL26" s="336">
        <f t="shared" si="4"/>
        <v>0</v>
      </c>
      <c r="AM26" s="142"/>
      <c r="AN26" s="142"/>
      <c r="AO26" s="142"/>
    </row>
    <row r="27" spans="1:41" s="158" customFormat="1" ht="21" customHeight="1">
      <c r="A27" s="122">
        <v>21</v>
      </c>
      <c r="B27" s="122" t="s">
        <v>1438</v>
      </c>
      <c r="C27" s="123" t="s">
        <v>1439</v>
      </c>
      <c r="D27" s="124" t="s">
        <v>1264</v>
      </c>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9">
        <f t="shared" si="2"/>
        <v>0</v>
      </c>
      <c r="AK27" s="336">
        <f t="shared" si="3"/>
        <v>0</v>
      </c>
      <c r="AL27" s="336">
        <f t="shared" si="4"/>
        <v>0</v>
      </c>
      <c r="AM27" s="142"/>
      <c r="AN27" s="142"/>
      <c r="AO27" s="142"/>
    </row>
    <row r="28" spans="1:41" s="158" customFormat="1" ht="21" customHeight="1">
      <c r="A28" s="122">
        <v>22</v>
      </c>
      <c r="B28" s="122" t="s">
        <v>1440</v>
      </c>
      <c r="C28" s="123" t="s">
        <v>1441</v>
      </c>
      <c r="D28" s="124" t="s">
        <v>1264</v>
      </c>
      <c r="E28" s="150"/>
      <c r="F28" s="110"/>
      <c r="G28" s="110"/>
      <c r="H28" s="110"/>
      <c r="I28" s="110"/>
      <c r="J28" s="110" t="s">
        <v>7</v>
      </c>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9">
        <f t="shared" si="2"/>
        <v>0</v>
      </c>
      <c r="AK28" s="336">
        <f t="shared" si="3"/>
        <v>1</v>
      </c>
      <c r="AL28" s="336">
        <f t="shared" si="4"/>
        <v>0</v>
      </c>
      <c r="AM28" s="142"/>
      <c r="AN28" s="142"/>
      <c r="AO28" s="142"/>
    </row>
    <row r="29" spans="1:41" s="158" customFormat="1" ht="21" customHeight="1">
      <c r="A29" s="122">
        <v>23</v>
      </c>
      <c r="B29" s="122" t="s">
        <v>1442</v>
      </c>
      <c r="C29" s="123" t="s">
        <v>1443</v>
      </c>
      <c r="D29" s="124" t="s">
        <v>89</v>
      </c>
      <c r="E29" s="150"/>
      <c r="F29" s="110" t="s">
        <v>6</v>
      </c>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9">
        <f t="shared" si="2"/>
        <v>1</v>
      </c>
      <c r="AK29" s="336">
        <f t="shared" si="3"/>
        <v>0</v>
      </c>
      <c r="AL29" s="336">
        <f t="shared" si="4"/>
        <v>0</v>
      </c>
      <c r="AM29" s="142"/>
      <c r="AN29" s="142"/>
      <c r="AO29" s="142"/>
    </row>
    <row r="30" spans="1:41" s="158" customFormat="1" ht="21" customHeight="1">
      <c r="A30" s="122">
        <v>24</v>
      </c>
      <c r="B30" s="122" t="s">
        <v>1444</v>
      </c>
      <c r="C30" s="123" t="s">
        <v>1445</v>
      </c>
      <c r="D30" s="124" t="s">
        <v>89</v>
      </c>
      <c r="E30" s="150"/>
      <c r="F30" s="110"/>
      <c r="G30" s="110"/>
      <c r="H30" s="110" t="s">
        <v>6</v>
      </c>
      <c r="I30" s="110"/>
      <c r="J30" s="110"/>
      <c r="K30" s="110"/>
      <c r="L30" s="110"/>
      <c r="M30" s="110"/>
      <c r="N30" s="110"/>
      <c r="O30" s="110" t="s">
        <v>6</v>
      </c>
      <c r="P30" s="110"/>
      <c r="Q30" s="110"/>
      <c r="R30" s="110"/>
      <c r="S30" s="110"/>
      <c r="T30" s="110"/>
      <c r="U30" s="110"/>
      <c r="V30" s="110" t="s">
        <v>6</v>
      </c>
      <c r="W30" s="110"/>
      <c r="X30" s="110"/>
      <c r="Y30" s="110"/>
      <c r="Z30" s="110"/>
      <c r="AA30" s="110"/>
      <c r="AB30" s="110"/>
      <c r="AC30" s="110"/>
      <c r="AD30" s="110"/>
      <c r="AE30" s="110"/>
      <c r="AF30" s="110"/>
      <c r="AG30" s="110"/>
      <c r="AH30" s="110"/>
      <c r="AI30" s="110"/>
      <c r="AJ30" s="19">
        <f t="shared" si="2"/>
        <v>3</v>
      </c>
      <c r="AK30" s="336">
        <f t="shared" si="3"/>
        <v>0</v>
      </c>
      <c r="AL30" s="336">
        <f t="shared" si="4"/>
        <v>0</v>
      </c>
      <c r="AM30" s="142"/>
      <c r="AN30" s="142"/>
      <c r="AO30" s="142"/>
    </row>
    <row r="31" spans="1:41" s="158" customFormat="1" ht="21" customHeight="1">
      <c r="A31" s="122">
        <v>25</v>
      </c>
      <c r="B31" s="194" t="s">
        <v>1446</v>
      </c>
      <c r="C31" s="195" t="s">
        <v>1447</v>
      </c>
      <c r="D31" s="196" t="s">
        <v>14</v>
      </c>
      <c r="E31" s="486" t="s">
        <v>1448</v>
      </c>
      <c r="F31" s="487"/>
      <c r="G31" s="487"/>
      <c r="H31" s="487"/>
      <c r="I31" s="487"/>
      <c r="J31" s="487"/>
      <c r="K31" s="487"/>
      <c r="L31" s="487"/>
      <c r="M31" s="487"/>
      <c r="N31" s="487"/>
      <c r="O31" s="487"/>
      <c r="P31" s="487"/>
      <c r="Q31" s="487"/>
      <c r="R31" s="487"/>
      <c r="S31" s="487"/>
      <c r="T31" s="487"/>
      <c r="U31" s="487"/>
      <c r="V31" s="487"/>
      <c r="W31" s="487"/>
      <c r="X31" s="487"/>
      <c r="Y31" s="487"/>
      <c r="Z31" s="487"/>
      <c r="AA31" s="487"/>
      <c r="AB31" s="487"/>
      <c r="AC31" s="487"/>
      <c r="AD31" s="487"/>
      <c r="AE31" s="487"/>
      <c r="AF31" s="487"/>
      <c r="AG31" s="487"/>
      <c r="AH31" s="487"/>
      <c r="AI31" s="488"/>
      <c r="AJ31" s="19">
        <f t="shared" si="2"/>
        <v>0</v>
      </c>
      <c r="AK31" s="336">
        <f t="shared" si="3"/>
        <v>0</v>
      </c>
      <c r="AL31" s="336">
        <f t="shared" si="4"/>
        <v>0</v>
      </c>
    </row>
    <row r="32" spans="1:41" s="158" customFormat="1" ht="21" customHeight="1">
      <c r="A32" s="428" t="s">
        <v>10</v>
      </c>
      <c r="B32" s="428"/>
      <c r="C32" s="428"/>
      <c r="D32" s="428"/>
      <c r="E32" s="428"/>
      <c r="F32" s="428"/>
      <c r="G32" s="428"/>
      <c r="H32" s="428"/>
      <c r="I32" s="428"/>
      <c r="J32" s="428"/>
      <c r="K32" s="428"/>
      <c r="L32" s="428"/>
      <c r="M32" s="428"/>
      <c r="N32" s="428"/>
      <c r="O32" s="428"/>
      <c r="P32" s="428"/>
      <c r="Q32" s="428"/>
      <c r="R32" s="428"/>
      <c r="S32" s="428"/>
      <c r="T32" s="428"/>
      <c r="U32" s="428"/>
      <c r="V32" s="428"/>
      <c r="W32" s="428"/>
      <c r="X32" s="428"/>
      <c r="Y32" s="428"/>
      <c r="Z32" s="428"/>
      <c r="AA32" s="428"/>
      <c r="AB32" s="428"/>
      <c r="AC32" s="428"/>
      <c r="AD32" s="428"/>
      <c r="AE32" s="428"/>
      <c r="AF32" s="428"/>
      <c r="AG32" s="428"/>
      <c r="AH32" s="428"/>
      <c r="AI32" s="428"/>
      <c r="AJ32" s="19">
        <f>SUM(AJ7:AJ30)</f>
        <v>23</v>
      </c>
      <c r="AK32" s="19">
        <f>SUM(AK7:AK30)</f>
        <v>4</v>
      </c>
      <c r="AL32" s="19">
        <f>SUM(AL7:AL30)</f>
        <v>4</v>
      </c>
      <c r="AM32" s="157"/>
      <c r="AN32" s="157"/>
      <c r="AO32" s="157"/>
    </row>
    <row r="33" spans="1:40" s="25" customFormat="1" ht="21" customHeight="1">
      <c r="A33" s="429" t="s">
        <v>2804</v>
      </c>
      <c r="B33" s="430"/>
      <c r="C33" s="430"/>
      <c r="D33" s="430"/>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1"/>
      <c r="AM33" s="338"/>
      <c r="AN33" s="338"/>
    </row>
    <row r="34" spans="1:40">
      <c r="C34" s="144"/>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40">
      <c r="C35" s="144"/>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0">
      <c r="C36" s="425"/>
      <c r="D36" s="425"/>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40">
      <c r="C37" s="425"/>
      <c r="D37" s="425"/>
      <c r="E37" s="425"/>
      <c r="F37" s="425"/>
      <c r="G37" s="425"/>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0">
      <c r="C38" s="425"/>
      <c r="D38" s="425"/>
      <c r="E38" s="425"/>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0">
      <c r="C39" s="425"/>
      <c r="D39" s="425"/>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sheetData>
  <mergeCells count="23">
    <mergeCell ref="C39:D39"/>
    <mergeCell ref="C36:D36"/>
    <mergeCell ref="C37:G37"/>
    <mergeCell ref="AM19:AN19"/>
    <mergeCell ref="A32:AI32"/>
    <mergeCell ref="C38:E38"/>
    <mergeCell ref="E31:AI31"/>
    <mergeCell ref="AJ5:AJ6"/>
    <mergeCell ref="A33:AL33"/>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30">
    <cfRule type="expression" dxfId="97"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CE596EDD-B00D-4553-BF3E-FC6C439256F3}">
            <xm:f>IF('TQW20'!E$6="CN",1,0)</xm:f>
            <x14:dxf>
              <fill>
                <patternFill>
                  <bgColor theme="8" tint="0.59996337778862885"/>
                </patternFill>
              </fill>
            </x14:dxf>
          </x14:cfRule>
          <xm:sqref>E6:AI6</xm:sqref>
        </x14:conditionalFormatting>
        <x14:conditionalFormatting xmlns:xm="http://schemas.microsoft.com/office/excel/2006/main">
          <x14:cfRule type="expression" priority="2" id="{9BFB15C3-A2EF-45BE-8C18-E74351FEEB4B}">
            <xm:f>IF('TQW20'!E$6="CN",1,0)</xm:f>
            <x14:dxf>
              <fill>
                <patternFill>
                  <bgColor theme="8" tint="0.79998168889431442"/>
                </patternFill>
              </fill>
            </x14:dxf>
          </x14:cfRule>
          <xm:sqref>E6:AI6</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topLeftCell="A6" workbookViewId="0">
      <selection activeCell="V16" sqref="V16"/>
    </sheetView>
  </sheetViews>
  <sheetFormatPr defaultColWidth="9.33203125" defaultRowHeight="18"/>
  <cols>
    <col min="1" max="1" width="7.83203125" style="24" customWidth="1"/>
    <col min="2" max="2" width="18" style="24" customWidth="1"/>
    <col min="3" max="3" width="23.1640625" style="24" customWidth="1"/>
    <col min="4" max="4" width="8.6640625" style="24" customWidth="1"/>
    <col min="5" max="35" width="4" style="24" customWidth="1"/>
    <col min="36" max="38" width="6.6640625" style="24" customWidth="1"/>
    <col min="39" max="39" width="10.83203125" style="24" customWidth="1"/>
    <col min="40" max="40" width="12.1640625" style="24" customWidth="1"/>
    <col min="41" max="41" width="10.83203125" style="24" customWidth="1"/>
    <col min="42" max="16384" width="9.33203125" style="24"/>
  </cols>
  <sheetData>
    <row r="1" spans="1:4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41.25" customHeight="1">
      <c r="A3" s="443" t="s">
        <v>1449</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198">
        <v>1</v>
      </c>
      <c r="B7" s="79" t="s">
        <v>1450</v>
      </c>
      <c r="C7" s="80" t="s">
        <v>80</v>
      </c>
      <c r="D7" s="81" t="s">
        <v>19</v>
      </c>
      <c r="E7" s="98"/>
      <c r="F7" s="99" t="s">
        <v>6</v>
      </c>
      <c r="G7" s="99"/>
      <c r="H7" s="100" t="s">
        <v>6</v>
      </c>
      <c r="I7" s="99"/>
      <c r="J7" s="99"/>
      <c r="K7" s="99"/>
      <c r="L7" s="99"/>
      <c r="M7" s="99"/>
      <c r="N7" s="99"/>
      <c r="O7" s="99"/>
      <c r="P7" s="99"/>
      <c r="Q7" s="99"/>
      <c r="R7" s="99"/>
      <c r="S7" s="99"/>
      <c r="T7" s="99"/>
      <c r="U7" s="99"/>
      <c r="V7" s="99" t="s">
        <v>8</v>
      </c>
      <c r="W7" s="99"/>
      <c r="X7" s="99"/>
      <c r="Y7" s="99"/>
      <c r="Z7" s="99"/>
      <c r="AA7" s="99"/>
      <c r="AB7" s="99"/>
      <c r="AC7" s="99"/>
      <c r="AD7" s="99"/>
      <c r="AE7" s="99"/>
      <c r="AF7" s="99"/>
      <c r="AG7" s="99"/>
      <c r="AH7" s="99"/>
      <c r="AI7" s="99"/>
      <c r="AJ7" s="19">
        <f>COUNTIF(E7:AI7,"K")+2*COUNTIF(E7:AI7,"2K")+COUNTIF(E7:AI7,"TK")+COUNTIF(E7:AI7,"KT")+COUNTIF(E7:AI7,"PK")+COUNTIF(E7:AI7,"KP")+2*COUNTIF(E7:AI7,"K2")</f>
        <v>2</v>
      </c>
      <c r="AK7" s="336">
        <f>COUNTIF(F7:AJ7,"P")+2*COUNTIF(F7:AJ7,"2P")+COUNTIF(F7:AJ7,"TP")+COUNTIF(F7:AJ7,"PT")+COUNTIF(F7:AJ7,"PK")+COUNTIF(F7:AJ7,"KP")+2*COUNTIF(F7:AJ7,"P2")</f>
        <v>0</v>
      </c>
      <c r="AL7" s="336">
        <f>COUNTIF(E7:AI7,"T")+2*COUNTIF(E7:AI7,"2T")+2*COUNTIF(E7:AI7,"T2")+COUNTIF(E7:AI7,"PT")+COUNTIF(E7:AI7,"TP")</f>
        <v>1</v>
      </c>
      <c r="AM7" s="26"/>
      <c r="AN7" s="27"/>
      <c r="AO7" s="143"/>
    </row>
    <row r="8" spans="1:41" s="25" customFormat="1">
      <c r="A8" s="198">
        <v>2</v>
      </c>
      <c r="B8" s="79" t="s">
        <v>1451</v>
      </c>
      <c r="C8" s="80" t="s">
        <v>38</v>
      </c>
      <c r="D8" s="81" t="s">
        <v>39</v>
      </c>
      <c r="E8" s="98"/>
      <c r="F8" s="99"/>
      <c r="G8" s="99"/>
      <c r="H8" s="100"/>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c r="AM8" s="143"/>
      <c r="AN8" s="143"/>
      <c r="AO8" s="143"/>
    </row>
    <row r="9" spans="1:41" s="25" customFormat="1">
      <c r="A9" s="198">
        <v>3</v>
      </c>
      <c r="B9" s="79" t="s">
        <v>1452</v>
      </c>
      <c r="C9" s="80" t="s">
        <v>1453</v>
      </c>
      <c r="D9" s="81" t="s">
        <v>117</v>
      </c>
      <c r="E9" s="98"/>
      <c r="F9" s="99"/>
      <c r="G9" s="99"/>
      <c r="H9" s="100"/>
      <c r="I9" s="99"/>
      <c r="J9" s="99"/>
      <c r="K9" s="99" t="s">
        <v>8</v>
      </c>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1</v>
      </c>
      <c r="AM9" s="143"/>
      <c r="AN9" s="143"/>
      <c r="AO9" s="143"/>
    </row>
    <row r="10" spans="1:41" s="25" customFormat="1">
      <c r="A10" s="198">
        <v>4</v>
      </c>
      <c r="B10" s="79" t="s">
        <v>1454</v>
      </c>
      <c r="C10" s="80" t="s">
        <v>1455</v>
      </c>
      <c r="D10" s="81" t="s">
        <v>41</v>
      </c>
      <c r="E10" s="98"/>
      <c r="F10" s="99"/>
      <c r="G10" s="99"/>
      <c r="H10" s="100"/>
      <c r="I10" s="99"/>
      <c r="J10" s="99"/>
      <c r="K10" s="99"/>
      <c r="L10" s="99" t="s">
        <v>6</v>
      </c>
      <c r="M10" s="99"/>
      <c r="N10" s="99"/>
      <c r="O10" s="99"/>
      <c r="P10" s="99"/>
      <c r="Q10" s="99"/>
      <c r="R10" s="99"/>
      <c r="S10" s="99"/>
      <c r="T10" s="99"/>
      <c r="U10" s="99"/>
      <c r="V10" s="99" t="s">
        <v>8</v>
      </c>
      <c r="W10" s="99"/>
      <c r="X10" s="99"/>
      <c r="Y10" s="99"/>
      <c r="Z10" s="99"/>
      <c r="AA10" s="99"/>
      <c r="AB10" s="99"/>
      <c r="AC10" s="99"/>
      <c r="AD10" s="99"/>
      <c r="AE10" s="99"/>
      <c r="AF10" s="99"/>
      <c r="AG10" s="99"/>
      <c r="AH10" s="99"/>
      <c r="AI10" s="99"/>
      <c r="AJ10" s="19">
        <f t="shared" si="2"/>
        <v>1</v>
      </c>
      <c r="AK10" s="336">
        <f t="shared" si="3"/>
        <v>0</v>
      </c>
      <c r="AL10" s="336">
        <f t="shared" si="4"/>
        <v>1</v>
      </c>
      <c r="AM10" s="143"/>
      <c r="AN10" s="143"/>
      <c r="AO10" s="143"/>
    </row>
    <row r="11" spans="1:41" s="33" customFormat="1">
      <c r="A11" s="198">
        <v>5</v>
      </c>
      <c r="B11" s="79" t="s">
        <v>1456</v>
      </c>
      <c r="C11" s="80" t="s">
        <v>1457</v>
      </c>
      <c r="D11" s="81" t="s">
        <v>92</v>
      </c>
      <c r="E11" s="199"/>
      <c r="F11" s="101" t="s">
        <v>6</v>
      </c>
      <c r="G11" s="101"/>
      <c r="H11" s="1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19">
        <f t="shared" si="2"/>
        <v>1</v>
      </c>
      <c r="AK11" s="336">
        <f t="shared" si="3"/>
        <v>0</v>
      </c>
      <c r="AL11" s="336">
        <f t="shared" si="4"/>
        <v>0</v>
      </c>
      <c r="AM11" s="32"/>
      <c r="AN11" s="32"/>
      <c r="AO11" s="32"/>
    </row>
    <row r="12" spans="1:41" s="25" customFormat="1">
      <c r="A12" s="198">
        <v>6</v>
      </c>
      <c r="B12" s="79" t="s">
        <v>1458</v>
      </c>
      <c r="C12" s="80" t="s">
        <v>1459</v>
      </c>
      <c r="D12" s="81" t="s">
        <v>212</v>
      </c>
      <c r="E12" s="99"/>
      <c r="F12" s="99"/>
      <c r="G12" s="99"/>
      <c r="H12" s="100"/>
      <c r="I12" s="99"/>
      <c r="J12" s="99"/>
      <c r="K12" s="99"/>
      <c r="L12" s="99"/>
      <c r="M12" s="99"/>
      <c r="N12" s="99"/>
      <c r="O12" s="99"/>
      <c r="P12" s="99"/>
      <c r="Q12" s="99"/>
      <c r="R12" s="99"/>
      <c r="S12" s="99"/>
      <c r="T12" s="99"/>
      <c r="U12" s="99"/>
      <c r="V12" s="99" t="s">
        <v>8</v>
      </c>
      <c r="W12" s="99"/>
      <c r="X12" s="99"/>
      <c r="Y12" s="99"/>
      <c r="Z12" s="99"/>
      <c r="AA12" s="99"/>
      <c r="AB12" s="99"/>
      <c r="AC12" s="99"/>
      <c r="AD12" s="99"/>
      <c r="AE12" s="99"/>
      <c r="AF12" s="99"/>
      <c r="AG12" s="99"/>
      <c r="AH12" s="99"/>
      <c r="AI12" s="99"/>
      <c r="AJ12" s="19">
        <f t="shared" si="2"/>
        <v>0</v>
      </c>
      <c r="AK12" s="336">
        <f t="shared" si="3"/>
        <v>0</v>
      </c>
      <c r="AL12" s="336">
        <f t="shared" si="4"/>
        <v>1</v>
      </c>
      <c r="AM12" s="143"/>
      <c r="AN12" s="143"/>
      <c r="AO12" s="143"/>
    </row>
    <row r="13" spans="1:41" s="25" customFormat="1">
      <c r="A13" s="198">
        <v>7</v>
      </c>
      <c r="B13" s="79" t="s">
        <v>1460</v>
      </c>
      <c r="C13" s="80" t="s">
        <v>16</v>
      </c>
      <c r="D13" s="81" t="s">
        <v>1461</v>
      </c>
      <c r="E13" s="99"/>
      <c r="F13" s="99"/>
      <c r="G13" s="99"/>
      <c r="H13" s="100"/>
      <c r="I13" s="99"/>
      <c r="J13" s="99"/>
      <c r="K13" s="99" t="s">
        <v>6</v>
      </c>
      <c r="L13" s="99"/>
      <c r="M13" s="99"/>
      <c r="N13" s="99"/>
      <c r="O13" s="99"/>
      <c r="P13" s="99"/>
      <c r="Q13" s="99"/>
      <c r="R13" s="99"/>
      <c r="S13" s="99"/>
      <c r="T13" s="99"/>
      <c r="U13" s="99"/>
      <c r="V13" s="99" t="s">
        <v>6</v>
      </c>
      <c r="W13" s="99"/>
      <c r="X13" s="99"/>
      <c r="Y13" s="99"/>
      <c r="Z13" s="99"/>
      <c r="AA13" s="99"/>
      <c r="AB13" s="99"/>
      <c r="AC13" s="99"/>
      <c r="AD13" s="99"/>
      <c r="AE13" s="99"/>
      <c r="AF13" s="99"/>
      <c r="AG13" s="99"/>
      <c r="AH13" s="99"/>
      <c r="AI13" s="99"/>
      <c r="AJ13" s="19">
        <f t="shared" si="2"/>
        <v>2</v>
      </c>
      <c r="AK13" s="336">
        <f t="shared" si="3"/>
        <v>0</v>
      </c>
      <c r="AL13" s="336">
        <f t="shared" si="4"/>
        <v>0</v>
      </c>
      <c r="AM13" s="143"/>
      <c r="AN13" s="143"/>
      <c r="AO13" s="143"/>
    </row>
    <row r="14" spans="1:41" s="25" customFormat="1">
      <c r="A14" s="198">
        <v>8</v>
      </c>
      <c r="B14" s="79" t="s">
        <v>1462</v>
      </c>
      <c r="C14" s="80" t="s">
        <v>1463</v>
      </c>
      <c r="D14" s="81" t="s">
        <v>52</v>
      </c>
      <c r="E14" s="99"/>
      <c r="F14" s="99"/>
      <c r="G14" s="99"/>
      <c r="H14" s="100"/>
      <c r="I14" s="99"/>
      <c r="J14" s="99"/>
      <c r="K14" s="99"/>
      <c r="L14" s="99"/>
      <c r="M14" s="99"/>
      <c r="N14" s="99"/>
      <c r="O14" s="99"/>
      <c r="P14" s="99"/>
      <c r="Q14" s="99"/>
      <c r="R14" s="99"/>
      <c r="S14" s="99"/>
      <c r="T14" s="99"/>
      <c r="U14" s="99"/>
      <c r="V14" s="99" t="s">
        <v>8</v>
      </c>
      <c r="W14" s="99"/>
      <c r="X14" s="99"/>
      <c r="Y14" s="99"/>
      <c r="Z14" s="99"/>
      <c r="AA14" s="99"/>
      <c r="AB14" s="99"/>
      <c r="AC14" s="99"/>
      <c r="AD14" s="99"/>
      <c r="AE14" s="99"/>
      <c r="AF14" s="99"/>
      <c r="AG14" s="99"/>
      <c r="AH14" s="99"/>
      <c r="AI14" s="99"/>
      <c r="AJ14" s="19">
        <f t="shared" si="2"/>
        <v>0</v>
      </c>
      <c r="AK14" s="336">
        <f t="shared" si="3"/>
        <v>0</v>
      </c>
      <c r="AL14" s="336">
        <f t="shared" si="4"/>
        <v>1</v>
      </c>
      <c r="AM14" s="143"/>
      <c r="AN14" s="143"/>
      <c r="AO14" s="143"/>
    </row>
    <row r="15" spans="1:41" s="25" customFormat="1">
      <c r="A15" s="198">
        <v>9</v>
      </c>
      <c r="B15" s="79" t="s">
        <v>1464</v>
      </c>
      <c r="C15" s="80" t="s">
        <v>251</v>
      </c>
      <c r="D15" s="81" t="s">
        <v>53</v>
      </c>
      <c r="E15" s="99"/>
      <c r="F15" s="99"/>
      <c r="G15" s="99"/>
      <c r="H15" s="100"/>
      <c r="I15" s="99"/>
      <c r="J15" s="99"/>
      <c r="K15" s="99"/>
      <c r="L15" s="99"/>
      <c r="M15" s="99"/>
      <c r="N15" s="99"/>
      <c r="O15" s="99"/>
      <c r="P15" s="99"/>
      <c r="Q15" s="99"/>
      <c r="R15" s="99"/>
      <c r="S15" s="99"/>
      <c r="T15" s="99"/>
      <c r="U15" s="99"/>
      <c r="V15" s="99" t="s">
        <v>8</v>
      </c>
      <c r="W15" s="99"/>
      <c r="X15" s="99"/>
      <c r="Y15" s="99"/>
      <c r="Z15" s="99"/>
      <c r="AA15" s="99"/>
      <c r="AB15" s="99"/>
      <c r="AC15" s="99"/>
      <c r="AD15" s="99"/>
      <c r="AE15" s="99"/>
      <c r="AF15" s="99"/>
      <c r="AG15" s="99"/>
      <c r="AH15" s="99"/>
      <c r="AI15" s="99"/>
      <c r="AJ15" s="19">
        <f t="shared" si="2"/>
        <v>0</v>
      </c>
      <c r="AK15" s="336">
        <f t="shared" si="3"/>
        <v>0</v>
      </c>
      <c r="AL15" s="336">
        <f t="shared" si="4"/>
        <v>1</v>
      </c>
      <c r="AM15" s="143"/>
      <c r="AN15" s="143"/>
      <c r="AO15" s="143"/>
    </row>
    <row r="16" spans="1:41" s="25" customFormat="1">
      <c r="A16" s="198">
        <v>10</v>
      </c>
      <c r="B16" s="79" t="s">
        <v>1465</v>
      </c>
      <c r="C16" s="80" t="s">
        <v>1466</v>
      </c>
      <c r="D16" s="81" t="s">
        <v>666</v>
      </c>
      <c r="E16" s="99"/>
      <c r="F16" s="99"/>
      <c r="G16" s="99"/>
      <c r="H16" s="100"/>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c r="AM16" s="143"/>
      <c r="AN16" s="143"/>
      <c r="AO16" s="143"/>
    </row>
    <row r="17" spans="1:41" s="25" customFormat="1">
      <c r="A17" s="198">
        <v>11</v>
      </c>
      <c r="B17" s="79" t="s">
        <v>1467</v>
      </c>
      <c r="C17" s="80" t="s">
        <v>782</v>
      </c>
      <c r="D17" s="81" t="s">
        <v>42</v>
      </c>
      <c r="E17" s="99"/>
      <c r="F17" s="99" t="s">
        <v>6</v>
      </c>
      <c r="G17" s="99"/>
      <c r="H17" s="100"/>
      <c r="I17" s="99" t="s">
        <v>8</v>
      </c>
      <c r="J17" s="99" t="s">
        <v>6</v>
      </c>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2</v>
      </c>
      <c r="AK17" s="336">
        <f t="shared" si="3"/>
        <v>0</v>
      </c>
      <c r="AL17" s="336">
        <f t="shared" si="4"/>
        <v>1</v>
      </c>
      <c r="AM17" s="143"/>
      <c r="AN17" s="143"/>
      <c r="AO17" s="143"/>
    </row>
    <row r="18" spans="1:41" s="25" customFormat="1" ht="21" customHeight="1">
      <c r="A18" s="198">
        <v>12</v>
      </c>
      <c r="B18" s="79" t="s">
        <v>1468</v>
      </c>
      <c r="C18" s="80" t="s">
        <v>1469</v>
      </c>
      <c r="D18" s="81" t="s">
        <v>103</v>
      </c>
      <c r="E18" s="99"/>
      <c r="F18" s="146"/>
      <c r="G18" s="146"/>
      <c r="H18" s="100"/>
      <c r="I18" s="146" t="s">
        <v>6</v>
      </c>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9">
        <f t="shared" si="2"/>
        <v>1</v>
      </c>
      <c r="AK18" s="336">
        <f t="shared" si="3"/>
        <v>0</v>
      </c>
      <c r="AL18" s="336">
        <f t="shared" si="4"/>
        <v>0</v>
      </c>
      <c r="AM18" s="143"/>
      <c r="AN18" s="143"/>
      <c r="AO18" s="143"/>
    </row>
    <row r="19" spans="1:41" s="25" customFormat="1" ht="21" customHeight="1">
      <c r="A19" s="198">
        <v>13</v>
      </c>
      <c r="B19" s="79" t="s">
        <v>1470</v>
      </c>
      <c r="C19" s="80" t="s">
        <v>1471</v>
      </c>
      <c r="D19" s="81" t="s">
        <v>87</v>
      </c>
      <c r="E19" s="99"/>
      <c r="F19" s="99"/>
      <c r="G19" s="99"/>
      <c r="H19" s="100"/>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19">
        <f t="shared" si="2"/>
        <v>0</v>
      </c>
      <c r="AK19" s="336">
        <f t="shared" si="3"/>
        <v>0</v>
      </c>
      <c r="AL19" s="336">
        <f t="shared" si="4"/>
        <v>0</v>
      </c>
      <c r="AM19" s="426"/>
      <c r="AN19" s="427"/>
      <c r="AO19" s="143"/>
    </row>
    <row r="20" spans="1:41" s="25" customFormat="1" ht="21" customHeight="1">
      <c r="A20" s="198">
        <v>14</v>
      </c>
      <c r="B20" s="79" t="s">
        <v>1472</v>
      </c>
      <c r="C20" s="80" t="s">
        <v>1473</v>
      </c>
      <c r="D20" s="81" t="s">
        <v>1022</v>
      </c>
      <c r="E20" s="99"/>
      <c r="F20" s="99"/>
      <c r="G20" s="99"/>
      <c r="H20" s="100"/>
      <c r="I20" s="99" t="s">
        <v>6</v>
      </c>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1</v>
      </c>
      <c r="AK20" s="336">
        <f t="shared" si="3"/>
        <v>0</v>
      </c>
      <c r="AL20" s="336">
        <f t="shared" si="4"/>
        <v>0</v>
      </c>
      <c r="AM20" s="143"/>
      <c r="AN20" s="143"/>
      <c r="AO20" s="143"/>
    </row>
    <row r="21" spans="1:41" s="25" customFormat="1" ht="21" customHeight="1">
      <c r="A21" s="198">
        <v>15</v>
      </c>
      <c r="B21" s="79" t="s">
        <v>1474</v>
      </c>
      <c r="C21" s="80" t="s">
        <v>1475</v>
      </c>
      <c r="D21" s="81" t="s">
        <v>55</v>
      </c>
      <c r="E21" s="99"/>
      <c r="F21" s="99"/>
      <c r="G21" s="99"/>
      <c r="H21" s="100"/>
      <c r="I21" s="99"/>
      <c r="J21" s="99"/>
      <c r="K21" s="99"/>
      <c r="L21" s="99" t="s">
        <v>6</v>
      </c>
      <c r="M21" s="99"/>
      <c r="N21" s="99"/>
      <c r="O21" s="99"/>
      <c r="P21" s="99" t="s">
        <v>6</v>
      </c>
      <c r="Q21" s="99"/>
      <c r="R21" s="99" t="s">
        <v>6</v>
      </c>
      <c r="S21" s="99"/>
      <c r="T21" s="99"/>
      <c r="U21" s="99"/>
      <c r="V21" s="99" t="s">
        <v>6</v>
      </c>
      <c r="W21" s="99"/>
      <c r="X21" s="99"/>
      <c r="Y21" s="99"/>
      <c r="Z21" s="99"/>
      <c r="AA21" s="99"/>
      <c r="AB21" s="99"/>
      <c r="AC21" s="99"/>
      <c r="AD21" s="99"/>
      <c r="AE21" s="99"/>
      <c r="AF21" s="99"/>
      <c r="AG21" s="99"/>
      <c r="AH21" s="99"/>
      <c r="AI21" s="99"/>
      <c r="AJ21" s="19">
        <f t="shared" si="2"/>
        <v>4</v>
      </c>
      <c r="AK21" s="336">
        <f t="shared" si="3"/>
        <v>0</v>
      </c>
      <c r="AL21" s="336">
        <f t="shared" si="4"/>
        <v>0</v>
      </c>
      <c r="AM21" s="143"/>
      <c r="AN21" s="143"/>
      <c r="AO21" s="143"/>
    </row>
    <row r="22" spans="1:41" s="25" customFormat="1" ht="21" customHeight="1">
      <c r="A22" s="198">
        <v>16</v>
      </c>
      <c r="B22" s="79" t="s">
        <v>1476</v>
      </c>
      <c r="C22" s="80" t="s">
        <v>76</v>
      </c>
      <c r="D22" s="81" t="s">
        <v>637</v>
      </c>
      <c r="E22" s="99"/>
      <c r="F22" s="99" t="s">
        <v>6</v>
      </c>
      <c r="G22" s="99"/>
      <c r="H22" s="100"/>
      <c r="I22" s="99"/>
      <c r="J22" s="99"/>
      <c r="K22" s="99"/>
      <c r="L22" s="99"/>
      <c r="M22" s="99"/>
      <c r="N22" s="99"/>
      <c r="O22" s="99"/>
      <c r="P22" s="99"/>
      <c r="Q22" s="99"/>
      <c r="R22" s="99"/>
      <c r="S22" s="99" t="s">
        <v>8</v>
      </c>
      <c r="T22" s="99"/>
      <c r="U22" s="99"/>
      <c r="V22" s="99"/>
      <c r="W22" s="99"/>
      <c r="X22" s="99"/>
      <c r="Y22" s="99"/>
      <c r="Z22" s="99"/>
      <c r="AA22" s="99"/>
      <c r="AB22" s="99"/>
      <c r="AC22" s="99"/>
      <c r="AD22" s="99"/>
      <c r="AE22" s="99"/>
      <c r="AF22" s="99"/>
      <c r="AG22" s="99"/>
      <c r="AH22" s="99"/>
      <c r="AI22" s="99"/>
      <c r="AJ22" s="19">
        <f t="shared" si="2"/>
        <v>1</v>
      </c>
      <c r="AK22" s="336">
        <f t="shared" si="3"/>
        <v>0</v>
      </c>
      <c r="AL22" s="336">
        <f t="shared" si="4"/>
        <v>1</v>
      </c>
      <c r="AM22" s="143"/>
      <c r="AN22" s="143"/>
      <c r="AO22" s="143"/>
    </row>
    <row r="23" spans="1:41" s="25" customFormat="1" ht="21" customHeight="1">
      <c r="A23" s="198">
        <v>17</v>
      </c>
      <c r="B23" s="79" t="s">
        <v>1477</v>
      </c>
      <c r="C23" s="80" t="s">
        <v>312</v>
      </c>
      <c r="D23" s="81" t="s">
        <v>66</v>
      </c>
      <c r="E23" s="99"/>
      <c r="F23" s="99" t="s">
        <v>6</v>
      </c>
      <c r="G23" s="99"/>
      <c r="H23" s="100"/>
      <c r="I23" s="99" t="s">
        <v>6</v>
      </c>
      <c r="J23" s="99"/>
      <c r="K23" s="99"/>
      <c r="L23" s="99"/>
      <c r="M23" s="99" t="s">
        <v>7</v>
      </c>
      <c r="N23" s="99"/>
      <c r="O23" s="99"/>
      <c r="P23" s="99"/>
      <c r="Q23" s="99"/>
      <c r="R23" s="99"/>
      <c r="S23" s="99"/>
      <c r="T23" s="99"/>
      <c r="U23" s="99"/>
      <c r="V23" s="99"/>
      <c r="W23" s="99"/>
      <c r="X23" s="99"/>
      <c r="Y23" s="99"/>
      <c r="Z23" s="99"/>
      <c r="AA23" s="99"/>
      <c r="AB23" s="99"/>
      <c r="AC23" s="99"/>
      <c r="AD23" s="99"/>
      <c r="AE23" s="99"/>
      <c r="AF23" s="99"/>
      <c r="AG23" s="99"/>
      <c r="AH23" s="99"/>
      <c r="AI23" s="99"/>
      <c r="AJ23" s="19">
        <f t="shared" si="2"/>
        <v>2</v>
      </c>
      <c r="AK23" s="336">
        <f t="shared" si="3"/>
        <v>1</v>
      </c>
      <c r="AL23" s="336">
        <f t="shared" si="4"/>
        <v>0</v>
      </c>
      <c r="AM23" s="143"/>
      <c r="AN23" s="143"/>
      <c r="AO23" s="143"/>
    </row>
    <row r="24" spans="1:41" s="25" customFormat="1" ht="21" customHeight="1">
      <c r="A24" s="198">
        <v>18</v>
      </c>
      <c r="B24" s="79" t="s">
        <v>1478</v>
      </c>
      <c r="C24" s="80" t="s">
        <v>553</v>
      </c>
      <c r="D24" s="81" t="s">
        <v>67</v>
      </c>
      <c r="E24" s="99"/>
      <c r="F24" s="99"/>
      <c r="G24" s="99"/>
      <c r="H24" s="100"/>
      <c r="I24" s="99"/>
      <c r="J24" s="99"/>
      <c r="K24" s="99" t="s">
        <v>8</v>
      </c>
      <c r="L24" s="99"/>
      <c r="M24" s="99"/>
      <c r="N24" s="99"/>
      <c r="O24" s="99"/>
      <c r="P24" s="99"/>
      <c r="Q24" s="99"/>
      <c r="R24" s="99"/>
      <c r="S24" s="99"/>
      <c r="T24" s="99"/>
      <c r="U24" s="99"/>
      <c r="V24" s="99" t="s">
        <v>8</v>
      </c>
      <c r="W24" s="99"/>
      <c r="X24" s="99"/>
      <c r="Y24" s="99"/>
      <c r="Z24" s="99"/>
      <c r="AA24" s="99"/>
      <c r="AB24" s="99"/>
      <c r="AC24" s="99"/>
      <c r="AD24" s="99"/>
      <c r="AE24" s="99"/>
      <c r="AF24" s="99"/>
      <c r="AG24" s="99"/>
      <c r="AH24" s="99"/>
      <c r="AI24" s="99"/>
      <c r="AJ24" s="19">
        <f t="shared" si="2"/>
        <v>0</v>
      </c>
      <c r="AK24" s="336">
        <f t="shared" si="3"/>
        <v>0</v>
      </c>
      <c r="AL24" s="336">
        <f t="shared" si="4"/>
        <v>2</v>
      </c>
      <c r="AM24" s="143"/>
      <c r="AN24" s="143"/>
      <c r="AO24" s="143"/>
    </row>
    <row r="25" spans="1:41" s="25" customFormat="1" ht="21" customHeight="1">
      <c r="A25" s="198">
        <v>19</v>
      </c>
      <c r="B25" s="79" t="s">
        <v>1479</v>
      </c>
      <c r="C25" s="80" t="s">
        <v>1480</v>
      </c>
      <c r="D25" s="81" t="s">
        <v>378</v>
      </c>
      <c r="E25" s="99"/>
      <c r="F25" s="99" t="s">
        <v>6</v>
      </c>
      <c r="G25" s="99"/>
      <c r="H25" s="100"/>
      <c r="I25" s="99"/>
      <c r="J25" s="99"/>
      <c r="K25" s="99"/>
      <c r="L25" s="99"/>
      <c r="M25" s="99"/>
      <c r="N25" s="99"/>
      <c r="O25" s="99"/>
      <c r="P25" s="99"/>
      <c r="Q25" s="99"/>
      <c r="R25" s="99"/>
      <c r="S25" s="99" t="s">
        <v>6</v>
      </c>
      <c r="T25" s="99"/>
      <c r="U25" s="99"/>
      <c r="V25" s="99" t="s">
        <v>6</v>
      </c>
      <c r="W25" s="99"/>
      <c r="X25" s="99"/>
      <c r="Y25" s="99"/>
      <c r="Z25" s="99"/>
      <c r="AA25" s="99"/>
      <c r="AB25" s="99"/>
      <c r="AC25" s="99"/>
      <c r="AD25" s="99"/>
      <c r="AE25" s="99"/>
      <c r="AF25" s="99"/>
      <c r="AG25" s="99"/>
      <c r="AH25" s="99"/>
      <c r="AI25" s="99"/>
      <c r="AJ25" s="19">
        <f t="shared" si="2"/>
        <v>3</v>
      </c>
      <c r="AK25" s="336">
        <f t="shared" si="3"/>
        <v>0</v>
      </c>
      <c r="AL25" s="336">
        <f t="shared" si="4"/>
        <v>0</v>
      </c>
      <c r="AM25" s="143"/>
      <c r="AN25" s="143"/>
      <c r="AO25" s="143"/>
    </row>
    <row r="26" spans="1:41" s="25" customFormat="1" ht="21" customHeight="1">
      <c r="A26" s="198">
        <v>20</v>
      </c>
      <c r="B26" s="79" t="s">
        <v>1481</v>
      </c>
      <c r="C26" s="80" t="s">
        <v>1482</v>
      </c>
      <c r="D26" s="81" t="s">
        <v>104</v>
      </c>
      <c r="E26" s="99"/>
      <c r="F26" s="99"/>
      <c r="G26" s="99"/>
      <c r="H26" s="100"/>
      <c r="I26" s="99" t="s">
        <v>8</v>
      </c>
      <c r="J26" s="99" t="s">
        <v>6</v>
      </c>
      <c r="K26" s="99"/>
      <c r="L26" s="99"/>
      <c r="M26" s="99"/>
      <c r="N26" s="99"/>
      <c r="O26" s="99"/>
      <c r="P26" s="99"/>
      <c r="Q26" s="99" t="s">
        <v>7</v>
      </c>
      <c r="R26" s="99"/>
      <c r="S26" s="99"/>
      <c r="T26" s="99"/>
      <c r="U26" s="99"/>
      <c r="V26" s="99"/>
      <c r="W26" s="99"/>
      <c r="X26" s="99"/>
      <c r="Y26" s="99"/>
      <c r="Z26" s="99"/>
      <c r="AA26" s="99"/>
      <c r="AB26" s="99"/>
      <c r="AC26" s="99"/>
      <c r="AD26" s="99"/>
      <c r="AE26" s="99"/>
      <c r="AF26" s="99"/>
      <c r="AG26" s="99"/>
      <c r="AH26" s="99"/>
      <c r="AI26" s="99"/>
      <c r="AJ26" s="19">
        <f t="shared" si="2"/>
        <v>1</v>
      </c>
      <c r="AK26" s="336">
        <f t="shared" si="3"/>
        <v>1</v>
      </c>
      <c r="AL26" s="336">
        <f t="shared" si="4"/>
        <v>1</v>
      </c>
      <c r="AM26" s="143"/>
      <c r="AN26" s="143"/>
      <c r="AO26" s="143"/>
    </row>
    <row r="27" spans="1:41" s="25" customFormat="1" ht="21" customHeight="1">
      <c r="A27" s="198">
        <v>21</v>
      </c>
      <c r="B27" s="79" t="s">
        <v>1483</v>
      </c>
      <c r="C27" s="80" t="s">
        <v>1484</v>
      </c>
      <c r="D27" s="81" t="s">
        <v>1485</v>
      </c>
      <c r="E27" s="98"/>
      <c r="F27" s="99" t="s">
        <v>8</v>
      </c>
      <c r="G27" s="99"/>
      <c r="H27" s="100"/>
      <c r="I27" s="99"/>
      <c r="J27" s="99" t="s">
        <v>6</v>
      </c>
      <c r="K27" s="99"/>
      <c r="L27" s="99" t="s">
        <v>6</v>
      </c>
      <c r="M27" s="99"/>
      <c r="N27" s="99"/>
      <c r="O27" s="99"/>
      <c r="P27" s="99"/>
      <c r="Q27" s="99" t="s">
        <v>7</v>
      </c>
      <c r="R27" s="99"/>
      <c r="S27" s="99" t="s">
        <v>6</v>
      </c>
      <c r="T27" s="99"/>
      <c r="U27" s="99"/>
      <c r="V27" s="99" t="s">
        <v>6</v>
      </c>
      <c r="W27" s="99"/>
      <c r="X27" s="99"/>
      <c r="Y27" s="99"/>
      <c r="Z27" s="99"/>
      <c r="AA27" s="99"/>
      <c r="AB27" s="99"/>
      <c r="AC27" s="99"/>
      <c r="AD27" s="99"/>
      <c r="AE27" s="99"/>
      <c r="AF27" s="99"/>
      <c r="AG27" s="99"/>
      <c r="AH27" s="99"/>
      <c r="AI27" s="99"/>
      <c r="AJ27" s="19">
        <f t="shared" si="2"/>
        <v>4</v>
      </c>
      <c r="AK27" s="336">
        <f t="shared" si="3"/>
        <v>1</v>
      </c>
      <c r="AL27" s="336">
        <f t="shared" si="4"/>
        <v>1</v>
      </c>
      <c r="AM27" s="143"/>
      <c r="AN27" s="143"/>
      <c r="AO27" s="143"/>
    </row>
    <row r="28" spans="1:41" s="25" customFormat="1" ht="21" customHeight="1">
      <c r="A28" s="198">
        <v>22</v>
      </c>
      <c r="B28" s="79" t="s">
        <v>1486</v>
      </c>
      <c r="C28" s="80" t="s">
        <v>140</v>
      </c>
      <c r="D28" s="81" t="s">
        <v>125</v>
      </c>
      <c r="E28" s="98"/>
      <c r="F28" s="99"/>
      <c r="G28" s="99"/>
      <c r="H28" s="100"/>
      <c r="I28" s="99" t="s">
        <v>6</v>
      </c>
      <c r="J28" s="99"/>
      <c r="K28" s="99"/>
      <c r="L28" s="99" t="s">
        <v>6</v>
      </c>
      <c r="M28" s="99"/>
      <c r="N28" s="99"/>
      <c r="O28" s="99"/>
      <c r="P28" s="99"/>
      <c r="Q28" s="99"/>
      <c r="R28" s="99"/>
      <c r="S28" s="99"/>
      <c r="T28" s="99"/>
      <c r="U28" s="99"/>
      <c r="V28" s="99" t="s">
        <v>8</v>
      </c>
      <c r="W28" s="99"/>
      <c r="X28" s="99"/>
      <c r="Y28" s="99"/>
      <c r="Z28" s="99"/>
      <c r="AA28" s="99"/>
      <c r="AB28" s="99"/>
      <c r="AC28" s="99"/>
      <c r="AD28" s="99"/>
      <c r="AE28" s="99"/>
      <c r="AF28" s="99"/>
      <c r="AG28" s="99"/>
      <c r="AH28" s="99"/>
      <c r="AI28" s="99"/>
      <c r="AJ28" s="19">
        <f t="shared" si="2"/>
        <v>2</v>
      </c>
      <c r="AK28" s="336">
        <f t="shared" si="3"/>
        <v>0</v>
      </c>
      <c r="AL28" s="336">
        <f t="shared" si="4"/>
        <v>1</v>
      </c>
      <c r="AM28" s="143"/>
      <c r="AN28" s="143"/>
      <c r="AO28" s="143"/>
    </row>
    <row r="29" spans="1:41" s="25" customFormat="1" ht="21" customHeight="1">
      <c r="A29" s="198">
        <v>23</v>
      </c>
      <c r="B29" s="79" t="s">
        <v>1487</v>
      </c>
      <c r="C29" s="80" t="s">
        <v>1488</v>
      </c>
      <c r="D29" s="81" t="s">
        <v>1093</v>
      </c>
      <c r="E29" s="98"/>
      <c r="F29" s="99"/>
      <c r="G29" s="99"/>
      <c r="H29" s="100"/>
      <c r="I29" s="99"/>
      <c r="J29" s="99"/>
      <c r="K29" s="99" t="s">
        <v>8</v>
      </c>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1</v>
      </c>
      <c r="AM29" s="143"/>
      <c r="AN29" s="143"/>
      <c r="AO29" s="143"/>
    </row>
    <row r="30" spans="1:41" s="33" customFormat="1" ht="21" customHeight="1">
      <c r="A30" s="198">
        <v>24</v>
      </c>
      <c r="B30" s="165" t="s">
        <v>1489</v>
      </c>
      <c r="C30" s="166" t="s">
        <v>1490</v>
      </c>
      <c r="D30" s="201" t="s">
        <v>53</v>
      </c>
      <c r="E30" s="489" t="s">
        <v>1491</v>
      </c>
      <c r="F30" s="490"/>
      <c r="G30" s="490"/>
      <c r="H30" s="490"/>
      <c r="I30" s="490"/>
      <c r="J30" s="490"/>
      <c r="K30" s="490"/>
      <c r="L30" s="490"/>
      <c r="M30" s="490"/>
      <c r="N30" s="490"/>
      <c r="O30" s="490"/>
      <c r="P30" s="490"/>
      <c r="Q30" s="490"/>
      <c r="R30" s="490"/>
      <c r="S30" s="490"/>
      <c r="T30" s="490"/>
      <c r="U30" s="490"/>
      <c r="V30" s="490"/>
      <c r="W30" s="490"/>
      <c r="X30" s="490"/>
      <c r="Y30" s="490"/>
      <c r="Z30" s="490"/>
      <c r="AA30" s="490"/>
      <c r="AB30" s="490"/>
      <c r="AC30" s="490"/>
      <c r="AD30" s="490"/>
      <c r="AE30" s="490"/>
      <c r="AF30" s="490"/>
      <c r="AG30" s="490"/>
      <c r="AH30" s="490"/>
      <c r="AI30" s="491"/>
      <c r="AJ30" s="19">
        <f t="shared" si="2"/>
        <v>0</v>
      </c>
      <c r="AK30" s="336">
        <f t="shared" si="3"/>
        <v>0</v>
      </c>
      <c r="AL30" s="336">
        <f t="shared" si="4"/>
        <v>0</v>
      </c>
      <c r="AM30" s="32"/>
      <c r="AN30" s="32"/>
      <c r="AO30" s="32"/>
    </row>
    <row r="31" spans="1:41" s="33" customFormat="1" ht="21" customHeight="1">
      <c r="A31" s="198">
        <v>25</v>
      </c>
      <c r="B31" s="165" t="s">
        <v>1492</v>
      </c>
      <c r="C31" s="166" t="s">
        <v>1493</v>
      </c>
      <c r="D31" s="201" t="s">
        <v>78</v>
      </c>
      <c r="E31" s="492"/>
      <c r="F31" s="493"/>
      <c r="G31" s="493"/>
      <c r="H31" s="493"/>
      <c r="I31" s="493"/>
      <c r="J31" s="493"/>
      <c r="K31" s="493"/>
      <c r="L31" s="493"/>
      <c r="M31" s="493"/>
      <c r="N31" s="493"/>
      <c r="O31" s="493"/>
      <c r="P31" s="493"/>
      <c r="Q31" s="493"/>
      <c r="R31" s="493"/>
      <c r="S31" s="493"/>
      <c r="T31" s="493"/>
      <c r="U31" s="493"/>
      <c r="V31" s="493"/>
      <c r="W31" s="493"/>
      <c r="X31" s="493"/>
      <c r="Y31" s="493"/>
      <c r="Z31" s="493"/>
      <c r="AA31" s="493"/>
      <c r="AB31" s="493"/>
      <c r="AC31" s="493"/>
      <c r="AD31" s="493"/>
      <c r="AE31" s="493"/>
      <c r="AF31" s="493"/>
      <c r="AG31" s="493"/>
      <c r="AH31" s="493"/>
      <c r="AI31" s="494"/>
      <c r="AJ31" s="19">
        <f t="shared" si="2"/>
        <v>0</v>
      </c>
      <c r="AK31" s="336">
        <f t="shared" si="3"/>
        <v>0</v>
      </c>
      <c r="AL31" s="336">
        <f t="shared" si="4"/>
        <v>0</v>
      </c>
    </row>
    <row r="32" spans="1:41" s="25" customFormat="1" ht="21" customHeight="1">
      <c r="A32" s="463" t="s">
        <v>10</v>
      </c>
      <c r="B32" s="463"/>
      <c r="C32" s="463"/>
      <c r="D32" s="463"/>
      <c r="E32" s="463"/>
      <c r="F32" s="463"/>
      <c r="G32" s="463"/>
      <c r="H32" s="463"/>
      <c r="I32" s="463"/>
      <c r="J32" s="463"/>
      <c r="K32" s="463"/>
      <c r="L32" s="463"/>
      <c r="M32" s="463"/>
      <c r="N32" s="463"/>
      <c r="O32" s="463"/>
      <c r="P32" s="463"/>
      <c r="Q32" s="463"/>
      <c r="R32" s="463"/>
      <c r="S32" s="463"/>
      <c r="T32" s="463"/>
      <c r="U32" s="463"/>
      <c r="V32" s="463"/>
      <c r="W32" s="463"/>
      <c r="X32" s="463"/>
      <c r="Y32" s="463"/>
      <c r="Z32" s="463"/>
      <c r="AA32" s="463"/>
      <c r="AB32" s="463"/>
      <c r="AC32" s="463"/>
      <c r="AD32" s="463"/>
      <c r="AE32" s="463"/>
      <c r="AF32" s="463"/>
      <c r="AG32" s="463"/>
      <c r="AH32" s="463"/>
      <c r="AI32" s="463"/>
      <c r="AJ32" s="340">
        <f>SUM(AJ7:AJ29)</f>
        <v>27</v>
      </c>
      <c r="AK32" s="147">
        <f>SUM(AK7:AK29)</f>
        <v>3</v>
      </c>
      <c r="AL32" s="147">
        <f>SUM(AL7:AL29)</f>
        <v>14</v>
      </c>
      <c r="AM32" s="24"/>
      <c r="AN32" s="24"/>
      <c r="AO32" s="24"/>
    </row>
    <row r="33" spans="1:40" s="25" customFormat="1" ht="21" customHeight="1">
      <c r="A33" s="429" t="s">
        <v>2804</v>
      </c>
      <c r="B33" s="430"/>
      <c r="C33" s="430"/>
      <c r="D33" s="430"/>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1"/>
      <c r="AM33" s="338"/>
      <c r="AN33" s="338"/>
    </row>
    <row r="34" spans="1:40">
      <c r="C34" s="425"/>
      <c r="D34" s="425"/>
      <c r="E34" s="425"/>
      <c r="F34" s="425"/>
      <c r="G34" s="425"/>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40">
      <c r="C35" s="425"/>
      <c r="D35" s="425"/>
      <c r="E35" s="425"/>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0">
      <c r="C36" s="425"/>
      <c r="D36" s="425"/>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2">
    <mergeCell ref="C36:D36"/>
    <mergeCell ref="C34:G34"/>
    <mergeCell ref="AM19:AN19"/>
    <mergeCell ref="A32:AI32"/>
    <mergeCell ref="C35:E35"/>
    <mergeCell ref="E30:AI31"/>
    <mergeCell ref="AJ5:AJ6"/>
    <mergeCell ref="A33:AL33"/>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29">
    <cfRule type="expression" dxfId="9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26F6BAAD-5F06-48C5-B228-ED1AE962B28C}">
            <xm:f>IF('TQW20'!E$6="CN",1,0)</xm:f>
            <x14:dxf>
              <fill>
                <patternFill>
                  <bgColor theme="8" tint="0.59996337778862885"/>
                </patternFill>
              </fill>
            </x14:dxf>
          </x14:cfRule>
          <xm:sqref>E6:AI6</xm:sqref>
        </x14:conditionalFormatting>
        <x14:conditionalFormatting xmlns:xm="http://schemas.microsoft.com/office/excel/2006/main">
          <x14:cfRule type="expression" priority="2" id="{76C176D4-923D-4B94-A77A-48DD12BC3FFE}">
            <xm:f>IF('TQW20'!E$6="CN",1,0)</xm:f>
            <x14:dxf>
              <fill>
                <patternFill>
                  <bgColor theme="8" tint="0.79998168889431442"/>
                </patternFill>
              </fill>
            </x14:dxf>
          </x14:cfRule>
          <xm:sqref>E6:AI6</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EA51"/>
  <sheetViews>
    <sheetView topLeftCell="A5" zoomScaleNormal="100" zoomScalePageLayoutView="55" workbookViewId="0">
      <selection activeCell="AB12" sqref="AB12"/>
    </sheetView>
  </sheetViews>
  <sheetFormatPr defaultColWidth="9.33203125" defaultRowHeight="18"/>
  <cols>
    <col min="1" max="1" width="6.5" style="24" customWidth="1"/>
    <col min="2" max="2" width="17.83203125" style="24" customWidth="1"/>
    <col min="3" max="3" width="24.5" style="24" customWidth="1"/>
    <col min="4" max="4" width="8.5" style="24" customWidth="1"/>
    <col min="5" max="5" width="3.83203125" style="24" customWidth="1"/>
    <col min="6" max="35" width="4" style="24" customWidth="1"/>
    <col min="36" max="38" width="6.83203125" style="24" customWidth="1"/>
    <col min="39" max="39" width="10.83203125" style="24" hidden="1" customWidth="1"/>
    <col min="40" max="40" width="12.1640625" style="24" hidden="1" customWidth="1"/>
    <col min="41" max="41" width="10.83203125" style="24" hidden="1" customWidth="1"/>
    <col min="42" max="44" width="0" style="24" hidden="1" customWidth="1"/>
    <col min="45" max="16384" width="9.33203125" style="24"/>
  </cols>
  <sheetData>
    <row r="1" spans="1:4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31.5" customHeight="1">
      <c r="A3" s="443" t="s">
        <v>895</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346"/>
    </row>
    <row r="4" spans="1:41" ht="31.5" customHeight="1">
      <c r="B4" s="329"/>
      <c r="C4" s="329"/>
      <c r="D4" s="329"/>
      <c r="E4" s="329" t="s">
        <v>1778</v>
      </c>
      <c r="F4" s="329" t="s">
        <v>1778</v>
      </c>
      <c r="G4" s="329"/>
      <c r="H4" s="329"/>
      <c r="I4" s="432" t="s">
        <v>2797</v>
      </c>
      <c r="J4" s="432"/>
      <c r="K4" s="432"/>
      <c r="L4" s="432"/>
      <c r="M4" s="432">
        <v>1</v>
      </c>
      <c r="N4" s="432"/>
      <c r="O4" s="432" t="s">
        <v>2798</v>
      </c>
      <c r="P4" s="432"/>
      <c r="Q4" s="432"/>
      <c r="R4" s="432">
        <v>2021</v>
      </c>
      <c r="S4" s="432"/>
      <c r="T4" s="432"/>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67">
        <v>1</v>
      </c>
      <c r="B7" s="79" t="s">
        <v>485</v>
      </c>
      <c r="C7" s="80" t="s">
        <v>127</v>
      </c>
      <c r="D7" s="81" t="s">
        <v>61</v>
      </c>
      <c r="E7" s="140"/>
      <c r="F7" s="140"/>
      <c r="G7" s="140"/>
      <c r="H7" s="140"/>
      <c r="I7" s="140"/>
      <c r="J7" s="140"/>
      <c r="K7" s="140"/>
      <c r="L7" s="140"/>
      <c r="M7" s="140"/>
      <c r="N7" s="140"/>
      <c r="O7" s="140"/>
      <c r="P7" s="337"/>
      <c r="Q7" s="140"/>
      <c r="R7" s="140"/>
      <c r="S7" s="140"/>
      <c r="T7" s="140"/>
      <c r="U7" s="140"/>
      <c r="V7" s="140"/>
      <c r="W7" s="140"/>
      <c r="X7" s="140"/>
      <c r="Y7" s="89"/>
      <c r="Z7" s="140"/>
      <c r="AA7" s="140"/>
      <c r="AB7" s="140"/>
      <c r="AC7" s="140"/>
      <c r="AD7" s="140"/>
      <c r="AE7" s="140"/>
      <c r="AF7" s="140"/>
      <c r="AG7" s="140"/>
      <c r="AH7" s="140"/>
      <c r="AI7" s="140"/>
      <c r="AJ7" s="19">
        <f>COUNTIF(E7:AI7,"K")+2*COUNTIF(E7:AI7,"2K")+COUNTIF(E7:AI7,"TK")+COUNTIF(E7:AI7,"KT")+COUNTIF(E7:AI7,"PK")+COUNTIF(E7:AI7,"KP")+2*COUNTIF(E7:AI7,"K2")</f>
        <v>0</v>
      </c>
      <c r="AK7" s="335">
        <f>COUNTIF(F7:AJ7,"P")+2*COUNTIF(F7:AJ7,"2P")+COUNTIF(F7:AJ7,"TP")+COUNTIF(F7:AJ7,"PT")+COUNTIF(F7:AJ7,"PK")+COUNTIF(F7:AJ7,"KP")+2*COUNTIF(F7:AJ7,"P2")</f>
        <v>0</v>
      </c>
      <c r="AL7" s="335">
        <f>COUNTIF(E7:AI7,"T")+2*COUNTIF(E7:AI7,"2T")+2*COUNTIF(E7:AI7,"T2")+COUNTIF(E7:AI7,"PT")+COUNTIF(E7:AI7,"TP")</f>
        <v>0</v>
      </c>
    </row>
    <row r="8" spans="1:41" s="25" customFormat="1" ht="21" customHeight="1">
      <c r="A8" s="5">
        <v>2</v>
      </c>
      <c r="B8" s="79" t="s">
        <v>486</v>
      </c>
      <c r="C8" s="80" t="s">
        <v>349</v>
      </c>
      <c r="D8" s="81" t="s">
        <v>82</v>
      </c>
      <c r="E8" s="87"/>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19">
        <f t="shared" ref="AJ8:AJ42" si="2">COUNTIF(E8:AI8,"K")+2*COUNTIF(E8:AI8,"2K")+COUNTIF(E8:AI8,"TK")+COUNTIF(E8:AI8,"KT")+COUNTIF(E8:AI8,"PK")+COUNTIF(E8:AI8,"KP")+2*COUNTIF(E8:AI8,"K2")</f>
        <v>0</v>
      </c>
      <c r="AK8" s="335">
        <f t="shared" ref="AK8:AK42" si="3">COUNTIF(F8:AJ8,"P")+2*COUNTIF(F8:AJ8,"2P")+COUNTIF(F8:AJ8,"TP")+COUNTIF(F8:AJ8,"PT")+COUNTIF(F8:AJ8,"PK")+COUNTIF(F8:AJ8,"KP")+2*COUNTIF(F8:AJ8,"P2")</f>
        <v>0</v>
      </c>
      <c r="AL8" s="335">
        <f t="shared" ref="AL8:AL42" si="4">COUNTIF(E8:AI8,"T")+2*COUNTIF(E8:AI8,"2T")+2*COUNTIF(E8:AI8,"T2")+COUNTIF(E8:AI8,"PT")+COUNTIF(E8:AI8,"TP")</f>
        <v>0</v>
      </c>
      <c r="AM8" s="26"/>
      <c r="AN8" s="27"/>
      <c r="AO8" s="28"/>
    </row>
    <row r="9" spans="1:41" s="25" customFormat="1" ht="21" customHeight="1">
      <c r="A9" s="67">
        <v>3</v>
      </c>
      <c r="B9" s="79" t="s">
        <v>487</v>
      </c>
      <c r="C9" s="80" t="s">
        <v>440</v>
      </c>
      <c r="D9" s="81" t="s">
        <v>82</v>
      </c>
      <c r="E9" s="87"/>
      <c r="F9" s="86" t="s">
        <v>7</v>
      </c>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19">
        <f t="shared" si="2"/>
        <v>0</v>
      </c>
      <c r="AK9" s="335">
        <f t="shared" si="3"/>
        <v>1</v>
      </c>
      <c r="AL9" s="335">
        <f t="shared" si="4"/>
        <v>0</v>
      </c>
      <c r="AM9" s="28"/>
      <c r="AN9" s="28"/>
      <c r="AO9" s="28"/>
    </row>
    <row r="10" spans="1:41" s="25" customFormat="1" ht="21" customHeight="1">
      <c r="A10" s="67">
        <v>4</v>
      </c>
      <c r="B10" s="79" t="s">
        <v>488</v>
      </c>
      <c r="C10" s="80" t="s">
        <v>332</v>
      </c>
      <c r="D10" s="81" t="s">
        <v>113</v>
      </c>
      <c r="E10" s="87"/>
      <c r="F10" s="86" t="s">
        <v>7</v>
      </c>
      <c r="G10" s="86"/>
      <c r="H10" s="86"/>
      <c r="I10" s="86" t="s">
        <v>7</v>
      </c>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19">
        <f t="shared" si="2"/>
        <v>0</v>
      </c>
      <c r="AK10" s="335">
        <f t="shared" si="3"/>
        <v>2</v>
      </c>
      <c r="AL10" s="335">
        <f t="shared" si="4"/>
        <v>0</v>
      </c>
      <c r="AM10" s="28"/>
      <c r="AN10" s="28"/>
      <c r="AO10" s="28"/>
    </row>
    <row r="11" spans="1:41" s="25" customFormat="1" ht="21" customHeight="1">
      <c r="A11" s="5">
        <v>5</v>
      </c>
      <c r="B11" s="79" t="s">
        <v>489</v>
      </c>
      <c r="C11" s="80" t="s">
        <v>490</v>
      </c>
      <c r="D11" s="81" t="s">
        <v>39</v>
      </c>
      <c r="E11" s="87"/>
      <c r="F11" s="86"/>
      <c r="G11" s="86"/>
      <c r="H11" s="86"/>
      <c r="I11" s="86"/>
      <c r="J11" s="86"/>
      <c r="K11" s="86"/>
      <c r="L11" s="86" t="s">
        <v>8</v>
      </c>
      <c r="M11" s="86"/>
      <c r="N11" s="86"/>
      <c r="O11" s="86"/>
      <c r="P11" s="86"/>
      <c r="Q11" s="86"/>
      <c r="R11" s="86"/>
      <c r="S11" s="86"/>
      <c r="T11" s="86"/>
      <c r="U11" s="86"/>
      <c r="V11" s="86"/>
      <c r="W11" s="86"/>
      <c r="X11" s="86"/>
      <c r="Y11" s="86"/>
      <c r="Z11" s="86"/>
      <c r="AA11" s="86"/>
      <c r="AB11" s="86"/>
      <c r="AC11" s="86"/>
      <c r="AD11" s="86"/>
      <c r="AE11" s="86"/>
      <c r="AF11" s="86"/>
      <c r="AG11" s="86"/>
      <c r="AH11" s="86"/>
      <c r="AI11" s="86"/>
      <c r="AJ11" s="19">
        <f t="shared" si="2"/>
        <v>0</v>
      </c>
      <c r="AK11" s="335">
        <f t="shared" si="3"/>
        <v>0</v>
      </c>
      <c r="AL11" s="335">
        <f t="shared" si="4"/>
        <v>1</v>
      </c>
      <c r="AM11" s="28"/>
      <c r="AN11" s="28"/>
      <c r="AO11" s="28"/>
    </row>
    <row r="12" spans="1:41" s="25" customFormat="1" ht="21" customHeight="1">
      <c r="A12" s="67">
        <v>6</v>
      </c>
      <c r="B12" s="79" t="s">
        <v>491</v>
      </c>
      <c r="C12" s="80" t="s">
        <v>492</v>
      </c>
      <c r="D12" s="81" t="s">
        <v>40</v>
      </c>
      <c r="E12" s="87"/>
      <c r="F12" s="86" t="s">
        <v>6</v>
      </c>
      <c r="G12" s="86"/>
      <c r="H12" s="86"/>
      <c r="I12" s="86"/>
      <c r="J12" s="86"/>
      <c r="K12" s="86"/>
      <c r="L12" s="86"/>
      <c r="M12" s="86"/>
      <c r="N12" s="86"/>
      <c r="O12" s="86"/>
      <c r="P12" s="86"/>
      <c r="Q12" s="86"/>
      <c r="R12" s="86"/>
      <c r="S12" s="86"/>
      <c r="T12" s="86"/>
      <c r="U12" s="86"/>
      <c r="V12" s="86"/>
      <c r="W12" s="86" t="s">
        <v>6</v>
      </c>
      <c r="X12" s="86"/>
      <c r="Y12" s="86"/>
      <c r="Z12" s="86"/>
      <c r="AA12" s="86"/>
      <c r="AB12" s="86"/>
      <c r="AC12" s="86"/>
      <c r="AD12" s="86"/>
      <c r="AE12" s="86"/>
      <c r="AF12" s="86"/>
      <c r="AG12" s="86"/>
      <c r="AH12" s="86"/>
      <c r="AI12" s="86"/>
      <c r="AJ12" s="19">
        <f t="shared" si="2"/>
        <v>2</v>
      </c>
      <c r="AK12" s="335">
        <f t="shared" si="3"/>
        <v>0</v>
      </c>
      <c r="AL12" s="335">
        <f t="shared" si="4"/>
        <v>0</v>
      </c>
      <c r="AM12" s="28"/>
      <c r="AN12" s="28"/>
      <c r="AO12" s="28"/>
    </row>
    <row r="13" spans="1:41" s="25" customFormat="1" ht="21" customHeight="1">
      <c r="A13" s="67">
        <v>7</v>
      </c>
      <c r="B13" s="79" t="s">
        <v>493</v>
      </c>
      <c r="C13" s="80" t="s">
        <v>69</v>
      </c>
      <c r="D13" s="81" t="s">
        <v>40</v>
      </c>
      <c r="E13" s="87"/>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19">
        <f t="shared" si="2"/>
        <v>0</v>
      </c>
      <c r="AK13" s="335">
        <f t="shared" si="3"/>
        <v>0</v>
      </c>
      <c r="AL13" s="335">
        <f t="shared" si="4"/>
        <v>0</v>
      </c>
      <c r="AM13" s="28"/>
      <c r="AN13" s="28"/>
      <c r="AO13" s="28"/>
    </row>
    <row r="14" spans="1:41" s="25" customFormat="1" ht="21" customHeight="1">
      <c r="A14" s="5">
        <v>8</v>
      </c>
      <c r="B14" s="79">
        <v>2010110034</v>
      </c>
      <c r="C14" s="80" t="s">
        <v>35</v>
      </c>
      <c r="D14" s="81" t="s">
        <v>890</v>
      </c>
      <c r="E14" s="87"/>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19">
        <f t="shared" si="2"/>
        <v>0</v>
      </c>
      <c r="AK14" s="335">
        <f t="shared" si="3"/>
        <v>0</v>
      </c>
      <c r="AL14" s="335">
        <f t="shared" si="4"/>
        <v>0</v>
      </c>
      <c r="AM14" s="28"/>
      <c r="AN14" s="28"/>
      <c r="AO14" s="28"/>
    </row>
    <row r="15" spans="1:41" s="25" customFormat="1" ht="21" customHeight="1">
      <c r="A15" s="67">
        <v>9</v>
      </c>
      <c r="B15" s="79">
        <v>2010210004</v>
      </c>
      <c r="C15" s="80" t="s">
        <v>236</v>
      </c>
      <c r="D15" s="81" t="s">
        <v>50</v>
      </c>
      <c r="E15" s="87"/>
      <c r="F15" s="89" t="s">
        <v>7</v>
      </c>
      <c r="G15" s="89"/>
      <c r="H15" s="89"/>
      <c r="I15" s="89"/>
      <c r="J15" s="89"/>
      <c r="K15" s="89"/>
      <c r="L15" s="89"/>
      <c r="M15" s="89"/>
      <c r="N15" s="89"/>
      <c r="O15" s="89"/>
      <c r="P15" s="86"/>
      <c r="Q15" s="89"/>
      <c r="R15" s="89"/>
      <c r="S15" s="89"/>
      <c r="T15" s="89"/>
      <c r="U15" s="89"/>
      <c r="V15" s="86"/>
      <c r="W15" s="89"/>
      <c r="X15" s="89"/>
      <c r="Y15" s="89"/>
      <c r="Z15" s="89"/>
      <c r="AA15" s="89"/>
      <c r="AB15" s="89"/>
      <c r="AC15" s="89"/>
      <c r="AD15" s="89"/>
      <c r="AE15" s="89"/>
      <c r="AF15" s="89"/>
      <c r="AG15" s="89"/>
      <c r="AH15" s="89"/>
      <c r="AI15" s="89"/>
      <c r="AJ15" s="19">
        <f t="shared" si="2"/>
        <v>0</v>
      </c>
      <c r="AK15" s="335">
        <f t="shared" si="3"/>
        <v>1</v>
      </c>
      <c r="AL15" s="335">
        <f t="shared" si="4"/>
        <v>0</v>
      </c>
      <c r="AM15" s="28"/>
      <c r="AN15" s="28"/>
      <c r="AO15" s="28"/>
    </row>
    <row r="16" spans="1:41" s="25" customFormat="1" ht="21" customHeight="1">
      <c r="A16" s="67">
        <v>10</v>
      </c>
      <c r="B16" s="79" t="s">
        <v>495</v>
      </c>
      <c r="C16" s="80" t="s">
        <v>496</v>
      </c>
      <c r="D16" s="81" t="s">
        <v>14</v>
      </c>
      <c r="E16" s="87"/>
      <c r="F16" s="89"/>
      <c r="G16" s="89"/>
      <c r="H16" s="89"/>
      <c r="I16" s="89"/>
      <c r="J16" s="89"/>
      <c r="K16" s="89"/>
      <c r="L16" s="89"/>
      <c r="M16" s="89"/>
      <c r="N16" s="89"/>
      <c r="O16" s="89"/>
      <c r="P16" s="86"/>
      <c r="Q16" s="89"/>
      <c r="R16" s="89"/>
      <c r="S16" s="89"/>
      <c r="T16" s="89"/>
      <c r="U16" s="89"/>
      <c r="V16" s="86"/>
      <c r="W16" s="89"/>
      <c r="X16" s="89"/>
      <c r="Y16" s="89"/>
      <c r="Z16" s="89"/>
      <c r="AA16" s="89"/>
      <c r="AB16" s="89"/>
      <c r="AC16" s="89"/>
      <c r="AD16" s="89"/>
      <c r="AE16" s="89"/>
      <c r="AF16" s="89"/>
      <c r="AG16" s="89"/>
      <c r="AH16" s="89"/>
      <c r="AI16" s="89"/>
      <c r="AJ16" s="19">
        <f t="shared" si="2"/>
        <v>0</v>
      </c>
      <c r="AK16" s="335">
        <f t="shared" si="3"/>
        <v>0</v>
      </c>
      <c r="AL16" s="335">
        <f t="shared" si="4"/>
        <v>0</v>
      </c>
      <c r="AM16" s="28"/>
      <c r="AN16" s="28"/>
      <c r="AO16" s="28"/>
    </row>
    <row r="17" spans="1:131" s="25" customFormat="1" ht="21" customHeight="1">
      <c r="A17" s="5">
        <v>11</v>
      </c>
      <c r="B17" s="79" t="s">
        <v>497</v>
      </c>
      <c r="C17" s="80" t="s">
        <v>368</v>
      </c>
      <c r="D17" s="81" t="s">
        <v>14</v>
      </c>
      <c r="E17" s="87"/>
      <c r="F17" s="86"/>
      <c r="G17" s="86"/>
      <c r="H17" s="86"/>
      <c r="I17" s="86"/>
      <c r="J17" s="86"/>
      <c r="K17" s="86"/>
      <c r="L17" s="86"/>
      <c r="M17" s="86"/>
      <c r="N17" s="86"/>
      <c r="O17" s="86"/>
      <c r="P17" s="86"/>
      <c r="Q17" s="86"/>
      <c r="R17" s="86"/>
      <c r="S17" s="86" t="s">
        <v>6</v>
      </c>
      <c r="T17" s="86"/>
      <c r="U17" s="86"/>
      <c r="V17" s="86"/>
      <c r="W17" s="86"/>
      <c r="X17" s="86"/>
      <c r="Y17" s="86"/>
      <c r="Z17" s="86"/>
      <c r="AA17" s="86"/>
      <c r="AB17" s="86"/>
      <c r="AC17" s="86"/>
      <c r="AD17" s="86"/>
      <c r="AE17" s="86"/>
      <c r="AF17" s="86"/>
      <c r="AG17" s="86"/>
      <c r="AH17" s="86"/>
      <c r="AI17" s="86"/>
      <c r="AJ17" s="19">
        <f t="shared" si="2"/>
        <v>1</v>
      </c>
      <c r="AK17" s="335">
        <f t="shared" si="3"/>
        <v>0</v>
      </c>
      <c r="AL17" s="335">
        <f t="shared" si="4"/>
        <v>0</v>
      </c>
      <c r="AM17" s="28"/>
      <c r="AN17" s="28"/>
      <c r="AO17" s="28"/>
    </row>
    <row r="18" spans="1:131" s="25" customFormat="1" ht="21" customHeight="1">
      <c r="A18" s="67">
        <v>12</v>
      </c>
      <c r="B18" s="79" t="s">
        <v>498</v>
      </c>
      <c r="C18" s="80" t="s">
        <v>499</v>
      </c>
      <c r="D18" s="81" t="s">
        <v>41</v>
      </c>
      <c r="E18" s="87"/>
      <c r="F18" s="86"/>
      <c r="G18" s="86"/>
      <c r="H18" s="86"/>
      <c r="I18" s="86"/>
      <c r="J18" s="86"/>
      <c r="K18" s="86"/>
      <c r="L18" s="86"/>
      <c r="M18" s="86" t="s">
        <v>7</v>
      </c>
      <c r="N18" s="86"/>
      <c r="O18" s="86"/>
      <c r="P18" s="86"/>
      <c r="Q18" s="86" t="s">
        <v>7</v>
      </c>
      <c r="R18" s="86"/>
      <c r="S18" s="86" t="s">
        <v>6</v>
      </c>
      <c r="T18" s="86" t="s">
        <v>6</v>
      </c>
      <c r="U18" s="86"/>
      <c r="V18" s="86"/>
      <c r="W18" s="86" t="s">
        <v>6</v>
      </c>
      <c r="X18" s="86"/>
      <c r="Y18" s="86"/>
      <c r="Z18" s="86"/>
      <c r="AA18" s="86"/>
      <c r="AB18" s="86"/>
      <c r="AC18" s="86"/>
      <c r="AD18" s="86"/>
      <c r="AE18" s="86"/>
      <c r="AF18" s="86"/>
      <c r="AG18" s="86"/>
      <c r="AH18" s="86"/>
      <c r="AI18" s="86"/>
      <c r="AJ18" s="19">
        <f t="shared" si="2"/>
        <v>3</v>
      </c>
      <c r="AK18" s="335">
        <f t="shared" si="3"/>
        <v>2</v>
      </c>
      <c r="AL18" s="335">
        <f t="shared" si="4"/>
        <v>0</v>
      </c>
      <c r="AM18" s="28"/>
      <c r="AN18" s="28"/>
      <c r="AO18" s="28"/>
    </row>
    <row r="19" spans="1:131" s="46" customFormat="1" ht="21" customHeight="1">
      <c r="A19" s="67">
        <v>13</v>
      </c>
      <c r="B19" s="79" t="s">
        <v>500</v>
      </c>
      <c r="C19" s="80" t="s">
        <v>64</v>
      </c>
      <c r="D19" s="81" t="s">
        <v>41</v>
      </c>
      <c r="E19" s="90"/>
      <c r="F19" s="90"/>
      <c r="G19" s="90"/>
      <c r="H19" s="244"/>
      <c r="I19" s="244"/>
      <c r="J19" s="244"/>
      <c r="K19" s="244"/>
      <c r="L19" s="244"/>
      <c r="M19" s="244"/>
      <c r="N19" s="244"/>
      <c r="O19" s="244"/>
      <c r="P19" s="86"/>
      <c r="Q19" s="90"/>
      <c r="R19" s="90"/>
      <c r="S19" s="90"/>
      <c r="T19" s="90"/>
      <c r="U19" s="90"/>
      <c r="V19" s="86"/>
      <c r="W19" s="90"/>
      <c r="X19" s="90"/>
      <c r="Y19" s="90"/>
      <c r="Z19" s="90"/>
      <c r="AA19" s="90"/>
      <c r="AB19" s="90"/>
      <c r="AC19" s="90"/>
      <c r="AD19" s="90"/>
      <c r="AE19" s="90"/>
      <c r="AF19" s="90"/>
      <c r="AG19" s="90"/>
      <c r="AH19" s="90"/>
      <c r="AI19" s="90"/>
      <c r="AJ19" s="19">
        <f t="shared" si="2"/>
        <v>0</v>
      </c>
      <c r="AK19" s="335">
        <f t="shared" si="3"/>
        <v>0</v>
      </c>
      <c r="AL19" s="335">
        <f t="shared" si="4"/>
        <v>0</v>
      </c>
      <c r="AM19" s="60"/>
      <c r="AN19" s="60"/>
      <c r="AO19" s="60"/>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row>
    <row r="20" spans="1:131" s="25" customFormat="1" ht="21" customHeight="1">
      <c r="A20" s="5">
        <v>14</v>
      </c>
      <c r="B20" s="79" t="s">
        <v>501</v>
      </c>
      <c r="C20" s="80" t="s">
        <v>115</v>
      </c>
      <c r="D20" s="81" t="s">
        <v>41</v>
      </c>
      <c r="E20" s="87"/>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19">
        <f t="shared" si="2"/>
        <v>0</v>
      </c>
      <c r="AK20" s="335">
        <f t="shared" si="3"/>
        <v>0</v>
      </c>
      <c r="AL20" s="335">
        <f t="shared" si="4"/>
        <v>0</v>
      </c>
      <c r="AM20" s="426"/>
      <c r="AN20" s="427"/>
      <c r="AO20" s="28"/>
    </row>
    <row r="21" spans="1:131" s="25" customFormat="1" ht="21" customHeight="1">
      <c r="A21" s="67">
        <v>15</v>
      </c>
      <c r="B21" s="79" t="s">
        <v>502</v>
      </c>
      <c r="C21" s="80" t="s">
        <v>76</v>
      </c>
      <c r="D21" s="81" t="s">
        <v>92</v>
      </c>
      <c r="E21" s="87"/>
      <c r="F21" s="86"/>
      <c r="G21" s="86"/>
      <c r="H21" s="86"/>
      <c r="I21" s="86"/>
      <c r="J21" s="86"/>
      <c r="K21" s="86"/>
      <c r="L21" s="86"/>
      <c r="M21" s="86" t="s">
        <v>6</v>
      </c>
      <c r="N21" s="86"/>
      <c r="O21" s="93"/>
      <c r="P21" s="86"/>
      <c r="Q21" s="86"/>
      <c r="R21" s="86"/>
      <c r="S21" s="86"/>
      <c r="T21" s="86" t="s">
        <v>6</v>
      </c>
      <c r="U21" s="86"/>
      <c r="V21" s="86"/>
      <c r="W21" s="86" t="s">
        <v>7</v>
      </c>
      <c r="X21" s="86"/>
      <c r="Y21" s="86"/>
      <c r="Z21" s="86"/>
      <c r="AA21" s="86"/>
      <c r="AB21" s="86"/>
      <c r="AC21" s="86"/>
      <c r="AD21" s="86"/>
      <c r="AE21" s="86"/>
      <c r="AF21" s="86"/>
      <c r="AG21" s="86"/>
      <c r="AH21" s="86"/>
      <c r="AI21" s="86"/>
      <c r="AJ21" s="19">
        <f t="shared" si="2"/>
        <v>2</v>
      </c>
      <c r="AK21" s="335">
        <f t="shared" si="3"/>
        <v>1</v>
      </c>
      <c r="AL21" s="335">
        <f t="shared" si="4"/>
        <v>0</v>
      </c>
      <c r="AM21" s="28"/>
      <c r="AN21" s="28"/>
      <c r="AO21" s="28"/>
    </row>
    <row r="22" spans="1:131" s="25" customFormat="1" ht="21" customHeight="1">
      <c r="A22" s="67">
        <v>16</v>
      </c>
      <c r="B22" s="79" t="s">
        <v>503</v>
      </c>
      <c r="C22" s="80" t="s">
        <v>504</v>
      </c>
      <c r="D22" s="81" t="s">
        <v>92</v>
      </c>
      <c r="E22" s="87"/>
      <c r="F22" s="86" t="s">
        <v>6</v>
      </c>
      <c r="G22" s="86"/>
      <c r="H22" s="86"/>
      <c r="I22" s="86"/>
      <c r="J22" s="86"/>
      <c r="K22" s="86"/>
      <c r="L22" s="86" t="s">
        <v>1778</v>
      </c>
      <c r="M22" s="86"/>
      <c r="N22" s="86"/>
      <c r="O22" s="86"/>
      <c r="P22" s="86"/>
      <c r="Q22" s="86"/>
      <c r="R22" s="86"/>
      <c r="S22" s="86"/>
      <c r="T22" s="86"/>
      <c r="U22" s="86"/>
      <c r="V22" s="86"/>
      <c r="W22" s="86"/>
      <c r="X22" s="86"/>
      <c r="Y22" s="86"/>
      <c r="Z22" s="86"/>
      <c r="AA22" s="86"/>
      <c r="AB22" s="86"/>
      <c r="AC22" s="86"/>
      <c r="AD22" s="86"/>
      <c r="AE22" s="86"/>
      <c r="AF22" s="86"/>
      <c r="AG22" s="86"/>
      <c r="AH22" s="86"/>
      <c r="AI22" s="86"/>
      <c r="AJ22" s="19">
        <f t="shared" si="2"/>
        <v>1</v>
      </c>
      <c r="AK22" s="335">
        <f t="shared" si="3"/>
        <v>0</v>
      </c>
      <c r="AL22" s="335">
        <f t="shared" si="4"/>
        <v>0</v>
      </c>
      <c r="AM22" s="28"/>
      <c r="AN22" s="28"/>
      <c r="AO22" s="28"/>
    </row>
    <row r="23" spans="1:131" s="25" customFormat="1" ht="21" customHeight="1">
      <c r="A23" s="5">
        <v>17</v>
      </c>
      <c r="B23" s="79">
        <v>2010110139</v>
      </c>
      <c r="C23" s="80" t="s">
        <v>891</v>
      </c>
      <c r="D23" s="81" t="s">
        <v>212</v>
      </c>
      <c r="E23" s="87"/>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19">
        <f t="shared" si="2"/>
        <v>0</v>
      </c>
      <c r="AK23" s="335">
        <f t="shared" si="3"/>
        <v>0</v>
      </c>
      <c r="AL23" s="335">
        <f t="shared" si="4"/>
        <v>0</v>
      </c>
      <c r="AM23" s="28"/>
      <c r="AN23" s="28"/>
      <c r="AO23" s="28"/>
    </row>
    <row r="24" spans="1:131" s="25" customFormat="1" ht="21" customHeight="1">
      <c r="A24" s="67">
        <v>18</v>
      </c>
      <c r="B24" s="79" t="s">
        <v>505</v>
      </c>
      <c r="C24" s="80" t="s">
        <v>95</v>
      </c>
      <c r="D24" s="81" t="s">
        <v>15</v>
      </c>
      <c r="E24" s="87"/>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19">
        <f t="shared" si="2"/>
        <v>0</v>
      </c>
      <c r="AK24" s="335">
        <f t="shared" si="3"/>
        <v>0</v>
      </c>
      <c r="AL24" s="335">
        <f t="shared" si="4"/>
        <v>0</v>
      </c>
      <c r="AM24" s="28"/>
      <c r="AN24" s="28"/>
      <c r="AO24" s="28"/>
    </row>
    <row r="25" spans="1:131" s="25" customFormat="1" ht="21" customHeight="1">
      <c r="A25" s="67">
        <v>19</v>
      </c>
      <c r="B25" s="79" t="s">
        <v>506</v>
      </c>
      <c r="C25" s="80" t="s">
        <v>507</v>
      </c>
      <c r="D25" s="81" t="s">
        <v>94</v>
      </c>
      <c r="E25" s="87"/>
      <c r="F25" s="86" t="s">
        <v>7</v>
      </c>
      <c r="G25" s="86"/>
      <c r="H25" s="86"/>
      <c r="I25" s="86"/>
      <c r="J25" s="86"/>
      <c r="K25" s="86"/>
      <c r="L25" s="86"/>
      <c r="M25" s="86"/>
      <c r="N25" s="86"/>
      <c r="O25" s="86"/>
      <c r="P25" s="86"/>
      <c r="Q25" s="86"/>
      <c r="R25" s="86"/>
      <c r="S25" s="86"/>
      <c r="T25" s="86" t="s">
        <v>8</v>
      </c>
      <c r="U25" s="86"/>
      <c r="V25" s="86"/>
      <c r="W25" s="86"/>
      <c r="X25" s="86"/>
      <c r="Y25" s="86"/>
      <c r="Z25" s="86"/>
      <c r="AA25" s="86"/>
      <c r="AB25" s="86"/>
      <c r="AC25" s="86"/>
      <c r="AD25" s="86"/>
      <c r="AE25" s="86"/>
      <c r="AF25" s="86"/>
      <c r="AG25" s="86"/>
      <c r="AH25" s="86"/>
      <c r="AI25" s="86"/>
      <c r="AJ25" s="19">
        <f t="shared" si="2"/>
        <v>0</v>
      </c>
      <c r="AK25" s="335">
        <f t="shared" si="3"/>
        <v>1</v>
      </c>
      <c r="AL25" s="335">
        <f t="shared" si="4"/>
        <v>1</v>
      </c>
      <c r="AM25" s="28"/>
      <c r="AN25" s="28"/>
      <c r="AO25" s="28"/>
    </row>
    <row r="26" spans="1:131" s="78" customFormat="1" ht="21" customHeight="1">
      <c r="A26" s="5">
        <v>20</v>
      </c>
      <c r="B26" s="79">
        <v>2010120042</v>
      </c>
      <c r="C26" s="80" t="s">
        <v>96</v>
      </c>
      <c r="D26" s="4" t="s">
        <v>20</v>
      </c>
      <c r="E26" s="87"/>
      <c r="F26" s="86"/>
      <c r="G26" s="86"/>
      <c r="H26" s="86"/>
      <c r="I26" s="86"/>
      <c r="J26" s="86"/>
      <c r="K26" s="86"/>
      <c r="L26" s="86" t="s">
        <v>8</v>
      </c>
      <c r="M26" s="86"/>
      <c r="N26" s="86"/>
      <c r="O26" s="93"/>
      <c r="P26" s="86"/>
      <c r="Q26" s="86"/>
      <c r="R26" s="86"/>
      <c r="S26" s="86"/>
      <c r="T26" s="86"/>
      <c r="U26" s="86"/>
      <c r="V26" s="86"/>
      <c r="W26" s="86"/>
      <c r="X26" s="86"/>
      <c r="Y26" s="86"/>
      <c r="Z26" s="86"/>
      <c r="AA26" s="86"/>
      <c r="AB26" s="86"/>
      <c r="AC26" s="86"/>
      <c r="AD26" s="86"/>
      <c r="AE26" s="86"/>
      <c r="AF26" s="86"/>
      <c r="AG26" s="86"/>
      <c r="AH26" s="86"/>
      <c r="AI26" s="86"/>
      <c r="AJ26" s="19">
        <f t="shared" si="2"/>
        <v>0</v>
      </c>
      <c r="AK26" s="335">
        <f t="shared" si="3"/>
        <v>0</v>
      </c>
      <c r="AL26" s="335">
        <f t="shared" si="4"/>
        <v>1</v>
      </c>
    </row>
    <row r="27" spans="1:131" s="25" customFormat="1" ht="21" customHeight="1">
      <c r="A27" s="67">
        <v>21</v>
      </c>
      <c r="B27" s="79" t="s">
        <v>508</v>
      </c>
      <c r="C27" s="80" t="s">
        <v>509</v>
      </c>
      <c r="D27" s="81" t="s">
        <v>52</v>
      </c>
      <c r="E27" s="87"/>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19">
        <f t="shared" si="2"/>
        <v>0</v>
      </c>
      <c r="AK27" s="335">
        <f t="shared" si="3"/>
        <v>0</v>
      </c>
      <c r="AL27" s="335">
        <f t="shared" si="4"/>
        <v>0</v>
      </c>
      <c r="AM27" s="28"/>
      <c r="AN27" s="28"/>
      <c r="AO27" s="28"/>
    </row>
    <row r="28" spans="1:131" s="25" customFormat="1" ht="21" customHeight="1">
      <c r="A28" s="67">
        <v>22</v>
      </c>
      <c r="B28" s="79" t="s">
        <v>510</v>
      </c>
      <c r="C28" s="80" t="s">
        <v>51</v>
      </c>
      <c r="D28" s="81" t="s">
        <v>52</v>
      </c>
      <c r="E28" s="87"/>
      <c r="F28" s="86" t="s">
        <v>6</v>
      </c>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19">
        <f t="shared" si="2"/>
        <v>1</v>
      </c>
      <c r="AK28" s="335">
        <f t="shared" si="3"/>
        <v>0</v>
      </c>
      <c r="AL28" s="335">
        <f t="shared" si="4"/>
        <v>0</v>
      </c>
      <c r="AM28" s="28"/>
      <c r="AN28" s="28"/>
      <c r="AO28" s="28"/>
    </row>
    <row r="29" spans="1:131" s="25" customFormat="1" ht="21" customHeight="1">
      <c r="A29" s="5">
        <v>23</v>
      </c>
      <c r="B29" s="79" t="s">
        <v>513</v>
      </c>
      <c r="C29" s="80" t="s">
        <v>16</v>
      </c>
      <c r="D29" s="81" t="s">
        <v>28</v>
      </c>
      <c r="E29" s="87"/>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19">
        <f t="shared" si="2"/>
        <v>0</v>
      </c>
      <c r="AK29" s="335">
        <f t="shared" si="3"/>
        <v>0</v>
      </c>
      <c r="AL29" s="335">
        <f t="shared" si="4"/>
        <v>0</v>
      </c>
      <c r="AM29" s="28"/>
      <c r="AN29" s="28"/>
      <c r="AO29" s="28"/>
    </row>
    <row r="30" spans="1:131" s="25" customFormat="1" ht="21" customHeight="1">
      <c r="A30" s="67">
        <v>24</v>
      </c>
      <c r="B30" s="79" t="s">
        <v>514</v>
      </c>
      <c r="C30" s="80" t="s">
        <v>515</v>
      </c>
      <c r="D30" s="81" t="s">
        <v>466</v>
      </c>
      <c r="E30" s="87"/>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19">
        <f t="shared" si="2"/>
        <v>0</v>
      </c>
      <c r="AK30" s="335">
        <f t="shared" si="3"/>
        <v>0</v>
      </c>
      <c r="AL30" s="335">
        <f t="shared" si="4"/>
        <v>0</v>
      </c>
      <c r="AM30" s="28"/>
      <c r="AN30" s="28"/>
      <c r="AO30" s="28"/>
    </row>
    <row r="31" spans="1:131" s="25" customFormat="1" ht="21" customHeight="1">
      <c r="A31" s="67">
        <v>25</v>
      </c>
      <c r="B31" s="79" t="s">
        <v>516</v>
      </c>
      <c r="C31" s="80" t="s">
        <v>64</v>
      </c>
      <c r="D31" s="81" t="s">
        <v>55</v>
      </c>
      <c r="E31" s="87"/>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19">
        <f t="shared" si="2"/>
        <v>0</v>
      </c>
      <c r="AK31" s="335">
        <f t="shared" si="3"/>
        <v>0</v>
      </c>
      <c r="AL31" s="335">
        <f t="shared" si="4"/>
        <v>0</v>
      </c>
      <c r="AM31" s="28"/>
      <c r="AN31" s="28"/>
      <c r="AO31" s="28"/>
    </row>
    <row r="32" spans="1:131" s="25" customFormat="1" ht="21" customHeight="1">
      <c r="A32" s="5">
        <v>26</v>
      </c>
      <c r="B32" s="79" t="s">
        <v>517</v>
      </c>
      <c r="C32" s="80" t="s">
        <v>518</v>
      </c>
      <c r="D32" s="81" t="s">
        <v>78</v>
      </c>
      <c r="E32" s="87"/>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19">
        <f t="shared" si="2"/>
        <v>0</v>
      </c>
      <c r="AK32" s="335">
        <f t="shared" si="3"/>
        <v>0</v>
      </c>
      <c r="AL32" s="335">
        <f t="shared" si="4"/>
        <v>0</v>
      </c>
      <c r="AM32" s="28"/>
      <c r="AN32" s="28"/>
      <c r="AO32" s="28"/>
    </row>
    <row r="33" spans="1:44" s="25" customFormat="1" ht="21" customHeight="1">
      <c r="A33" s="67">
        <v>27</v>
      </c>
      <c r="B33" s="79" t="s">
        <v>519</v>
      </c>
      <c r="C33" s="80" t="s">
        <v>520</v>
      </c>
      <c r="D33" s="81" t="s">
        <v>43</v>
      </c>
      <c r="E33" s="87"/>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19">
        <f t="shared" si="2"/>
        <v>0</v>
      </c>
      <c r="AK33" s="335">
        <f t="shared" si="3"/>
        <v>0</v>
      </c>
      <c r="AL33" s="335">
        <f t="shared" si="4"/>
        <v>0</v>
      </c>
      <c r="AM33" s="28"/>
      <c r="AN33" s="28"/>
      <c r="AO33" s="28"/>
    </row>
    <row r="34" spans="1:44" s="25" customFormat="1" ht="21" customHeight="1">
      <c r="A34" s="67">
        <v>28</v>
      </c>
      <c r="B34" s="79" t="s">
        <v>521</v>
      </c>
      <c r="C34" s="80" t="s">
        <v>96</v>
      </c>
      <c r="D34" s="81" t="s">
        <v>45</v>
      </c>
      <c r="E34" s="87"/>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19">
        <f t="shared" si="2"/>
        <v>0</v>
      </c>
      <c r="AK34" s="335">
        <f t="shared" si="3"/>
        <v>0</v>
      </c>
      <c r="AL34" s="335">
        <f t="shared" si="4"/>
        <v>0</v>
      </c>
      <c r="AM34" s="28"/>
      <c r="AN34" s="28"/>
      <c r="AO34" s="28"/>
    </row>
    <row r="35" spans="1:44" s="25" customFormat="1" ht="21" customHeight="1">
      <c r="A35" s="5">
        <v>29</v>
      </c>
      <c r="B35" s="79" t="s">
        <v>522</v>
      </c>
      <c r="C35" s="80" t="s">
        <v>523</v>
      </c>
      <c r="D35" s="81" t="s">
        <v>180</v>
      </c>
      <c r="E35" s="87"/>
      <c r="F35" s="86" t="s">
        <v>6</v>
      </c>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19">
        <f t="shared" si="2"/>
        <v>1</v>
      </c>
      <c r="AK35" s="335">
        <f t="shared" si="3"/>
        <v>0</v>
      </c>
      <c r="AL35" s="335">
        <f t="shared" si="4"/>
        <v>0</v>
      </c>
      <c r="AM35" s="28"/>
      <c r="AN35" s="28"/>
      <c r="AO35" s="28"/>
    </row>
    <row r="36" spans="1:44" s="33" customFormat="1" ht="21" customHeight="1">
      <c r="A36" s="67">
        <v>30</v>
      </c>
      <c r="B36" s="79" t="s">
        <v>524</v>
      </c>
      <c r="C36" s="80" t="s">
        <v>525</v>
      </c>
      <c r="D36" s="81" t="s">
        <v>526</v>
      </c>
      <c r="E36" s="87"/>
      <c r="F36" s="86"/>
      <c r="G36" s="86"/>
      <c r="H36" s="86"/>
      <c r="I36" s="86"/>
      <c r="J36" s="86"/>
      <c r="K36" s="86"/>
      <c r="L36" s="86"/>
      <c r="M36" s="86"/>
      <c r="N36" s="86"/>
      <c r="O36" s="86"/>
      <c r="P36" s="86"/>
      <c r="Q36" s="86"/>
      <c r="R36" s="86"/>
      <c r="S36" s="86" t="s">
        <v>7</v>
      </c>
      <c r="T36" s="86"/>
      <c r="U36" s="86"/>
      <c r="V36" s="86"/>
      <c r="W36" s="86"/>
      <c r="X36" s="86"/>
      <c r="Y36" s="86"/>
      <c r="Z36" s="86"/>
      <c r="AA36" s="86"/>
      <c r="AB36" s="86"/>
      <c r="AC36" s="86"/>
      <c r="AD36" s="86"/>
      <c r="AE36" s="86"/>
      <c r="AF36" s="86"/>
      <c r="AG36" s="86"/>
      <c r="AH36" s="86"/>
      <c r="AI36" s="86"/>
      <c r="AJ36" s="19">
        <f t="shared" si="2"/>
        <v>0</v>
      </c>
      <c r="AK36" s="335">
        <f t="shared" si="3"/>
        <v>1</v>
      </c>
      <c r="AL36" s="335">
        <f t="shared" si="4"/>
        <v>0</v>
      </c>
      <c r="AM36" s="32"/>
      <c r="AN36" s="32"/>
      <c r="AO36" s="32"/>
    </row>
    <row r="37" spans="1:44" s="33" customFormat="1" ht="21" customHeight="1">
      <c r="A37" s="67">
        <v>31</v>
      </c>
      <c r="B37" s="79" t="s">
        <v>527</v>
      </c>
      <c r="C37" s="80" t="s">
        <v>528</v>
      </c>
      <c r="D37" s="81" t="s">
        <v>99</v>
      </c>
      <c r="E37" s="87"/>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19">
        <f t="shared" si="2"/>
        <v>0</v>
      </c>
      <c r="AK37" s="335">
        <f t="shared" si="3"/>
        <v>0</v>
      </c>
      <c r="AL37" s="335">
        <f t="shared" si="4"/>
        <v>0</v>
      </c>
      <c r="AM37" s="32"/>
      <c r="AN37" s="32"/>
      <c r="AO37" s="32"/>
    </row>
    <row r="38" spans="1:44" s="25" customFormat="1" ht="21" customHeight="1">
      <c r="A38" s="5">
        <v>32</v>
      </c>
      <c r="B38" s="79" t="s">
        <v>531</v>
      </c>
      <c r="C38" s="80" t="s">
        <v>80</v>
      </c>
      <c r="D38" s="81" t="s">
        <v>81</v>
      </c>
      <c r="E38" s="87"/>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19">
        <f t="shared" si="2"/>
        <v>0</v>
      </c>
      <c r="AK38" s="335">
        <f t="shared" si="3"/>
        <v>0</v>
      </c>
      <c r="AL38" s="335">
        <f t="shared" si="4"/>
        <v>0</v>
      </c>
      <c r="AM38" s="28"/>
      <c r="AN38" s="28"/>
      <c r="AO38" s="28"/>
    </row>
    <row r="39" spans="1:44" s="25" customFormat="1" ht="21" customHeight="1">
      <c r="A39" s="67">
        <v>33</v>
      </c>
      <c r="B39" s="79" t="s">
        <v>532</v>
      </c>
      <c r="C39" s="80" t="s">
        <v>533</v>
      </c>
      <c r="D39" s="81" t="s">
        <v>107</v>
      </c>
      <c r="E39" s="94"/>
      <c r="F39" s="96"/>
      <c r="G39" s="96"/>
      <c r="H39" s="96"/>
      <c r="I39" s="96"/>
      <c r="J39" s="96" t="s">
        <v>6</v>
      </c>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1</v>
      </c>
      <c r="AK39" s="335">
        <f t="shared" si="3"/>
        <v>0</v>
      </c>
      <c r="AL39" s="335">
        <f t="shared" si="4"/>
        <v>0</v>
      </c>
      <c r="AM39" s="28"/>
      <c r="AN39" s="28"/>
      <c r="AO39" s="28"/>
    </row>
    <row r="40" spans="1:44" s="25" customFormat="1" ht="21" customHeight="1">
      <c r="A40" s="67">
        <v>34</v>
      </c>
      <c r="B40" s="82" t="s">
        <v>846</v>
      </c>
      <c r="C40" s="83" t="s">
        <v>847</v>
      </c>
      <c r="D40" s="84" t="s">
        <v>59</v>
      </c>
      <c r="E40" s="87"/>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19">
        <f t="shared" si="2"/>
        <v>0</v>
      </c>
      <c r="AK40" s="335">
        <f t="shared" si="3"/>
        <v>0</v>
      </c>
      <c r="AL40" s="335">
        <f t="shared" si="4"/>
        <v>0</v>
      </c>
      <c r="AM40" s="28"/>
      <c r="AN40" s="28"/>
      <c r="AO40" s="28"/>
    </row>
    <row r="41" spans="1:44" s="25" customFormat="1" ht="21" customHeight="1">
      <c r="A41" s="5">
        <v>35</v>
      </c>
      <c r="B41" s="79" t="s">
        <v>534</v>
      </c>
      <c r="C41" s="80" t="s">
        <v>535</v>
      </c>
      <c r="D41" s="81" t="s">
        <v>89</v>
      </c>
      <c r="E41" s="87"/>
      <c r="F41" s="86"/>
      <c r="G41" s="86"/>
      <c r="H41" s="86"/>
      <c r="I41" s="86"/>
      <c r="J41" s="86" t="s">
        <v>6</v>
      </c>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19">
        <f t="shared" si="2"/>
        <v>1</v>
      </c>
      <c r="AK41" s="335">
        <f t="shared" si="3"/>
        <v>0</v>
      </c>
      <c r="AL41" s="335">
        <f t="shared" si="4"/>
        <v>0</v>
      </c>
      <c r="AM41" s="28"/>
      <c r="AN41" s="13"/>
      <c r="AO41" s="13"/>
      <c r="AP41" s="24"/>
      <c r="AQ41" s="24"/>
      <c r="AR41" s="24"/>
    </row>
    <row r="42" spans="1:44" s="25" customFormat="1" ht="21" customHeight="1">
      <c r="A42" s="67">
        <v>36</v>
      </c>
      <c r="B42" s="79" t="s">
        <v>529</v>
      </c>
      <c r="C42" s="80" t="s">
        <v>530</v>
      </c>
      <c r="D42" s="81" t="s">
        <v>46</v>
      </c>
      <c r="E42" s="87"/>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19">
        <f t="shared" si="2"/>
        <v>0</v>
      </c>
      <c r="AK42" s="335">
        <f t="shared" si="3"/>
        <v>0</v>
      </c>
      <c r="AL42" s="335">
        <f t="shared" si="4"/>
        <v>0</v>
      </c>
      <c r="AM42" s="28"/>
      <c r="AN42" s="28"/>
      <c r="AO42" s="28"/>
    </row>
    <row r="43" spans="1:44" s="25" customFormat="1" ht="21" customHeight="1">
      <c r="A43" s="428" t="s">
        <v>10</v>
      </c>
      <c r="B43" s="428"/>
      <c r="C43" s="428"/>
      <c r="D43" s="428"/>
      <c r="E43" s="428"/>
      <c r="F43" s="428"/>
      <c r="G43" s="428"/>
      <c r="H43" s="428"/>
      <c r="I43" s="428"/>
      <c r="J43" s="428"/>
      <c r="K43" s="428"/>
      <c r="L43" s="428"/>
      <c r="M43" s="428"/>
      <c r="N43" s="428"/>
      <c r="O43" s="428"/>
      <c r="P43" s="428"/>
      <c r="Q43" s="428"/>
      <c r="R43" s="428"/>
      <c r="S43" s="428"/>
      <c r="T43" s="428"/>
      <c r="U43" s="428"/>
      <c r="V43" s="428"/>
      <c r="W43" s="428"/>
      <c r="X43" s="428"/>
      <c r="Y43" s="428"/>
      <c r="Z43" s="428"/>
      <c r="AA43" s="428"/>
      <c r="AB43" s="428"/>
      <c r="AC43" s="428"/>
      <c r="AD43" s="428"/>
      <c r="AE43" s="428"/>
      <c r="AF43" s="428"/>
      <c r="AG43" s="428"/>
      <c r="AH43" s="428"/>
      <c r="AI43" s="428"/>
      <c r="AJ43" s="19">
        <f>SUM(AJ8:AJ42)</f>
        <v>13</v>
      </c>
      <c r="AK43" s="19">
        <f>SUM(AK8:AK42)</f>
        <v>9</v>
      </c>
      <c r="AL43" s="19">
        <f>SUM(AL8:AL42)</f>
        <v>3</v>
      </c>
      <c r="AM43" s="29" t="s">
        <v>11</v>
      </c>
      <c r="AN43" s="29" t="s">
        <v>12</v>
      </c>
      <c r="AO43" s="29" t="s">
        <v>13</v>
      </c>
      <c r="AP43" s="28"/>
      <c r="AQ43" s="28"/>
    </row>
    <row r="44" spans="1:44" s="25" customFormat="1" ht="21" customHeight="1">
      <c r="A44" s="429" t="s">
        <v>2804</v>
      </c>
      <c r="B44" s="430"/>
      <c r="C44" s="430"/>
      <c r="D44" s="430"/>
      <c r="E44" s="430"/>
      <c r="F44" s="430"/>
      <c r="G44" s="430"/>
      <c r="H44" s="430"/>
      <c r="I44" s="430"/>
      <c r="J44" s="430"/>
      <c r="K44" s="430"/>
      <c r="L44" s="430"/>
      <c r="M44" s="430"/>
      <c r="N44" s="430"/>
      <c r="O44" s="430"/>
      <c r="P44" s="430"/>
      <c r="Q44" s="430"/>
      <c r="R44" s="430"/>
      <c r="S44" s="430"/>
      <c r="T44" s="430"/>
      <c r="U44" s="430"/>
      <c r="V44" s="430"/>
      <c r="W44" s="430"/>
      <c r="X44" s="430"/>
      <c r="Y44" s="430"/>
      <c r="Z44" s="430"/>
      <c r="AA44" s="430"/>
      <c r="AB44" s="430"/>
      <c r="AC44" s="430"/>
      <c r="AD44" s="430"/>
      <c r="AE44" s="430"/>
      <c r="AF44" s="430"/>
      <c r="AG44" s="430"/>
      <c r="AH44" s="430"/>
      <c r="AI44" s="430"/>
      <c r="AJ44" s="430"/>
      <c r="AK44" s="430"/>
      <c r="AL44" s="431"/>
      <c r="AM44" s="148"/>
      <c r="AN44" s="148"/>
      <c r="AO44" s="148"/>
      <c r="AP44" s="338"/>
      <c r="AQ44" s="338"/>
    </row>
    <row r="45" spans="1:44">
      <c r="A45" s="13"/>
      <c r="B45" s="13"/>
      <c r="C45" s="425"/>
      <c r="D45" s="425"/>
      <c r="H45" s="30"/>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4">
      <c r="C46" s="23"/>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4">
      <c r="C47" s="23"/>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44">
      <c r="C48" s="425"/>
      <c r="D48" s="425"/>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25"/>
      <c r="D49" s="425"/>
      <c r="E49" s="425"/>
      <c r="F49" s="425"/>
      <c r="G49" s="425"/>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25"/>
      <c r="D50" s="425"/>
      <c r="E50" s="425"/>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25"/>
      <c r="D51" s="425"/>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3">
    <mergeCell ref="A1:P1"/>
    <mergeCell ref="Q1:AL1"/>
    <mergeCell ref="A2:P2"/>
    <mergeCell ref="Q2:AL2"/>
    <mergeCell ref="C5:D6"/>
    <mergeCell ref="B5:B6"/>
    <mergeCell ref="A5:A6"/>
    <mergeCell ref="AK5:AK6"/>
    <mergeCell ref="AL5:AL6"/>
    <mergeCell ref="O4:Q4"/>
    <mergeCell ref="M4:N4"/>
    <mergeCell ref="R4:T4"/>
    <mergeCell ref="A3:AK3"/>
    <mergeCell ref="AM20:AN20"/>
    <mergeCell ref="A43:AI43"/>
    <mergeCell ref="A44:AL44"/>
    <mergeCell ref="I4:L4"/>
    <mergeCell ref="AJ5:AJ6"/>
    <mergeCell ref="C50:E50"/>
    <mergeCell ref="C51:D51"/>
    <mergeCell ref="C49:G49"/>
    <mergeCell ref="C48:D48"/>
    <mergeCell ref="C45:D45"/>
  </mergeCells>
  <conditionalFormatting sqref="E6:AI21">
    <cfRule type="expression" dxfId="177" priority="2">
      <formula>IF(E$6="CN",1,0)</formula>
    </cfRule>
  </conditionalFormatting>
  <conditionalFormatting sqref="E6:AI42">
    <cfRule type="expression" dxfId="176" priority="1">
      <formula>IF(E$6="CN",1,0)</formula>
    </cfRule>
  </conditionalFormatting>
  <pageMargins left="0.30902777777777801" right="0.25" top="0.30902777777777801" bottom="0.16875000000000001" header="0.5" footer="0.5"/>
  <pageSetup scale="47" orientation="landscape" r:id="rId1"/>
  <headerFooter alignWithMargins="0"/>
  <colBreaks count="1" manualBreakCount="1">
    <brk id="38" max="1048575" man="1"/>
  </colBreaks>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workbookViewId="0">
      <selection activeCell="V16" sqref="V16"/>
    </sheetView>
  </sheetViews>
  <sheetFormatPr defaultColWidth="9.33203125" defaultRowHeight="18"/>
  <cols>
    <col min="1" max="1" width="7.83203125" style="24" customWidth="1"/>
    <col min="2" max="2" width="17.1640625" style="24" customWidth="1"/>
    <col min="3" max="3" width="24.1640625" style="24" customWidth="1"/>
    <col min="4" max="4" width="8.6640625" style="24" customWidth="1"/>
    <col min="5" max="35" width="4" style="24" customWidth="1"/>
    <col min="36" max="38" width="6.6640625" style="24" customWidth="1"/>
    <col min="39" max="39" width="10.83203125" style="24" customWidth="1"/>
    <col min="40" max="40" width="12.1640625" style="24" customWidth="1"/>
    <col min="41" max="41" width="10.83203125" style="24" customWidth="1"/>
    <col min="42" max="16384" width="9.33203125" style="24"/>
  </cols>
  <sheetData>
    <row r="1" spans="1:4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22.5">
      <c r="A3" s="443" t="s">
        <v>1495</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122">
        <v>1</v>
      </c>
      <c r="B7" s="122" t="s">
        <v>1496</v>
      </c>
      <c r="C7" s="123" t="s">
        <v>121</v>
      </c>
      <c r="D7" s="124" t="s">
        <v>37</v>
      </c>
      <c r="E7" s="202"/>
      <c r="F7" s="99" t="s">
        <v>7</v>
      </c>
      <c r="G7" s="99"/>
      <c r="H7" s="99" t="s">
        <v>6</v>
      </c>
      <c r="I7" s="99"/>
      <c r="J7" s="99" t="s">
        <v>6</v>
      </c>
      <c r="K7" s="99" t="s">
        <v>8</v>
      </c>
      <c r="L7" s="99"/>
      <c r="M7" s="99" t="s">
        <v>6</v>
      </c>
      <c r="N7" s="99"/>
      <c r="O7" s="99" t="s">
        <v>6</v>
      </c>
      <c r="P7" s="99"/>
      <c r="Q7" s="99" t="s">
        <v>6</v>
      </c>
      <c r="R7" s="99" t="s">
        <v>6</v>
      </c>
      <c r="S7" s="99" t="s">
        <v>7</v>
      </c>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6</v>
      </c>
      <c r="AK7" s="336">
        <f>COUNTIF(F7:AJ7,"P")+2*COUNTIF(F7:AJ7,"2P")+COUNTIF(F7:AJ7,"TP")+COUNTIF(F7:AJ7,"PT")+COUNTIF(F7:AJ7,"PK")+COUNTIF(F7:AJ7,"KP")+2*COUNTIF(F7:AJ7,"P2")</f>
        <v>2</v>
      </c>
      <c r="AL7" s="336">
        <f>COUNTIF(E7:AI7,"T")+2*COUNTIF(E7:AI7,"2T")+2*COUNTIF(E7:AI7,"T2")+COUNTIF(E7:AI7,"PT")+COUNTIF(E7:AI7,"TP")</f>
        <v>1</v>
      </c>
      <c r="AM7" s="26"/>
      <c r="AN7" s="27"/>
      <c r="AO7" s="143"/>
    </row>
    <row r="8" spans="1:41" s="25" customFormat="1">
      <c r="A8" s="122">
        <v>2</v>
      </c>
      <c r="B8" s="122" t="s">
        <v>1497</v>
      </c>
      <c r="C8" s="123" t="s">
        <v>1498</v>
      </c>
      <c r="D8" s="124" t="s">
        <v>37</v>
      </c>
      <c r="E8" s="202"/>
      <c r="F8" s="99"/>
      <c r="G8" s="99"/>
      <c r="H8" s="99" t="s">
        <v>6</v>
      </c>
      <c r="I8" s="99"/>
      <c r="J8" s="99" t="s">
        <v>6</v>
      </c>
      <c r="K8" s="99" t="s">
        <v>7</v>
      </c>
      <c r="L8" s="99"/>
      <c r="M8" s="99"/>
      <c r="N8" s="99"/>
      <c r="O8" s="99" t="s">
        <v>6</v>
      </c>
      <c r="P8" s="99"/>
      <c r="Q8" s="99" t="s">
        <v>6</v>
      </c>
      <c r="R8" s="99"/>
      <c r="S8" s="99"/>
      <c r="T8" s="99" t="s">
        <v>7</v>
      </c>
      <c r="U8" s="99"/>
      <c r="V8" s="99"/>
      <c r="W8" s="99"/>
      <c r="X8" s="99"/>
      <c r="Y8" s="99"/>
      <c r="Z8" s="99"/>
      <c r="AA8" s="99"/>
      <c r="AB8" s="99"/>
      <c r="AC8" s="99"/>
      <c r="AD8" s="99"/>
      <c r="AE8" s="99"/>
      <c r="AF8" s="99"/>
      <c r="AG8" s="99"/>
      <c r="AH8" s="99"/>
      <c r="AI8" s="99"/>
      <c r="AJ8" s="19">
        <f t="shared" ref="AJ8:AJ25" si="2">COUNTIF(E8:AI8,"K")+2*COUNTIF(E8:AI8,"2K")+COUNTIF(E8:AI8,"TK")+COUNTIF(E8:AI8,"KT")+COUNTIF(E8:AI8,"PK")+COUNTIF(E8:AI8,"KP")+2*COUNTIF(E8:AI8,"K2")</f>
        <v>4</v>
      </c>
      <c r="AK8" s="336">
        <f t="shared" ref="AK8:AK25" si="3">COUNTIF(F8:AJ8,"P")+2*COUNTIF(F8:AJ8,"2P")+COUNTIF(F8:AJ8,"TP")+COUNTIF(F8:AJ8,"PT")+COUNTIF(F8:AJ8,"PK")+COUNTIF(F8:AJ8,"KP")+2*COUNTIF(F8:AJ8,"P2")</f>
        <v>2</v>
      </c>
      <c r="AL8" s="336">
        <f t="shared" ref="AL8:AL25" si="4">COUNTIF(E8:AI8,"T")+2*COUNTIF(E8:AI8,"2T")+2*COUNTIF(E8:AI8,"T2")+COUNTIF(E8:AI8,"PT")+COUNTIF(E8:AI8,"TP")</f>
        <v>0</v>
      </c>
      <c r="AM8" s="143"/>
      <c r="AN8" s="143"/>
      <c r="AO8" s="143"/>
    </row>
    <row r="9" spans="1:41" s="25" customFormat="1">
      <c r="A9" s="122">
        <v>3</v>
      </c>
      <c r="B9" s="180" t="s">
        <v>1499</v>
      </c>
      <c r="C9" s="181" t="s">
        <v>31</v>
      </c>
      <c r="D9" s="182" t="s">
        <v>19</v>
      </c>
      <c r="E9" s="97"/>
      <c r="F9" s="96"/>
      <c r="G9" s="96"/>
      <c r="H9" s="96"/>
      <c r="I9" s="96" t="s">
        <v>7</v>
      </c>
      <c r="J9" s="96" t="s">
        <v>6</v>
      </c>
      <c r="K9" s="96"/>
      <c r="L9" s="96"/>
      <c r="M9" s="96" t="s">
        <v>6</v>
      </c>
      <c r="N9" s="96"/>
      <c r="O9" s="96"/>
      <c r="P9" s="96"/>
      <c r="Q9" s="96" t="s">
        <v>6</v>
      </c>
      <c r="R9" s="96"/>
      <c r="S9" s="96"/>
      <c r="T9" s="96"/>
      <c r="U9" s="96"/>
      <c r="V9" s="96"/>
      <c r="W9" s="96"/>
      <c r="X9" s="96"/>
      <c r="Y9" s="96"/>
      <c r="Z9" s="96"/>
      <c r="AA9" s="96"/>
      <c r="AB9" s="96"/>
      <c r="AC9" s="96"/>
      <c r="AD9" s="96"/>
      <c r="AE9" s="96"/>
      <c r="AF9" s="96"/>
      <c r="AG9" s="96"/>
      <c r="AH9" s="96"/>
      <c r="AI9" s="96"/>
      <c r="AJ9" s="19">
        <f t="shared" si="2"/>
        <v>3</v>
      </c>
      <c r="AK9" s="336">
        <f t="shared" si="3"/>
        <v>1</v>
      </c>
      <c r="AL9" s="336">
        <f t="shared" si="4"/>
        <v>0</v>
      </c>
      <c r="AM9" s="143"/>
      <c r="AN9" s="143"/>
      <c r="AO9" s="143"/>
    </row>
    <row r="10" spans="1:41" s="25" customFormat="1">
      <c r="A10" s="122">
        <v>4</v>
      </c>
      <c r="B10" s="122" t="s">
        <v>1500</v>
      </c>
      <c r="C10" s="123" t="s">
        <v>1501</v>
      </c>
      <c r="D10" s="124" t="s">
        <v>1502</v>
      </c>
      <c r="E10" s="202"/>
      <c r="F10" s="99"/>
      <c r="G10" s="99"/>
      <c r="H10" s="99" t="s">
        <v>6</v>
      </c>
      <c r="I10" s="99"/>
      <c r="J10" s="99"/>
      <c r="K10" s="99" t="s">
        <v>7</v>
      </c>
      <c r="L10" s="99"/>
      <c r="M10" s="99"/>
      <c r="N10" s="99"/>
      <c r="O10" s="99"/>
      <c r="P10" s="99"/>
      <c r="Q10" s="99"/>
      <c r="R10" s="99"/>
      <c r="S10" s="99" t="s">
        <v>6</v>
      </c>
      <c r="T10" s="99"/>
      <c r="U10" s="99"/>
      <c r="V10" s="99"/>
      <c r="W10" s="99"/>
      <c r="X10" s="99"/>
      <c r="Y10" s="99"/>
      <c r="Z10" s="99"/>
      <c r="AA10" s="99"/>
      <c r="AB10" s="99"/>
      <c r="AC10" s="99"/>
      <c r="AD10" s="99"/>
      <c r="AE10" s="99"/>
      <c r="AF10" s="99"/>
      <c r="AG10" s="99"/>
      <c r="AH10" s="99"/>
      <c r="AI10" s="99"/>
      <c r="AJ10" s="19">
        <f t="shared" si="2"/>
        <v>2</v>
      </c>
      <c r="AK10" s="336">
        <f t="shared" si="3"/>
        <v>1</v>
      </c>
      <c r="AL10" s="336">
        <f t="shared" si="4"/>
        <v>0</v>
      </c>
      <c r="AM10" s="143"/>
      <c r="AN10" s="143"/>
      <c r="AO10" s="143"/>
    </row>
    <row r="11" spans="1:41" s="25" customFormat="1">
      <c r="A11" s="122">
        <v>5</v>
      </c>
      <c r="B11" s="122" t="s">
        <v>1503</v>
      </c>
      <c r="C11" s="123" t="s">
        <v>1133</v>
      </c>
      <c r="D11" s="124" t="s">
        <v>39</v>
      </c>
      <c r="E11" s="202"/>
      <c r="F11" s="99"/>
      <c r="G11" s="99"/>
      <c r="H11" s="99" t="s">
        <v>6</v>
      </c>
      <c r="I11" s="99"/>
      <c r="J11" s="99" t="s">
        <v>6</v>
      </c>
      <c r="K11" s="99"/>
      <c r="L11" s="99"/>
      <c r="M11" s="99"/>
      <c r="N11" s="99"/>
      <c r="O11" s="99"/>
      <c r="P11" s="99" t="s">
        <v>6</v>
      </c>
      <c r="Q11" s="99" t="s">
        <v>6</v>
      </c>
      <c r="R11" s="99"/>
      <c r="S11" s="99"/>
      <c r="T11" s="99"/>
      <c r="U11" s="99"/>
      <c r="V11" s="99"/>
      <c r="W11" s="99"/>
      <c r="X11" s="99"/>
      <c r="Y11" s="99"/>
      <c r="Z11" s="99"/>
      <c r="AA11" s="99"/>
      <c r="AB11" s="99"/>
      <c r="AC11" s="99"/>
      <c r="AD11" s="99"/>
      <c r="AE11" s="99"/>
      <c r="AF11" s="99"/>
      <c r="AG11" s="99"/>
      <c r="AH11" s="99"/>
      <c r="AI11" s="99"/>
      <c r="AJ11" s="19">
        <f t="shared" si="2"/>
        <v>4</v>
      </c>
      <c r="AK11" s="336">
        <f t="shared" si="3"/>
        <v>0</v>
      </c>
      <c r="AL11" s="336">
        <f t="shared" si="4"/>
        <v>0</v>
      </c>
      <c r="AM11" s="143"/>
      <c r="AN11" s="143"/>
      <c r="AO11" s="143"/>
    </row>
    <row r="12" spans="1:41" s="25" customFormat="1">
      <c r="A12" s="122">
        <v>6</v>
      </c>
      <c r="B12" s="122" t="s">
        <v>1504</v>
      </c>
      <c r="C12" s="123" t="s">
        <v>1505</v>
      </c>
      <c r="D12" s="124" t="s">
        <v>134</v>
      </c>
      <c r="E12" s="202"/>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c r="AM12" s="143"/>
      <c r="AN12" s="143"/>
      <c r="AO12" s="143"/>
    </row>
    <row r="13" spans="1:41" s="25" customFormat="1">
      <c r="A13" s="122">
        <v>7</v>
      </c>
      <c r="B13" s="122" t="s">
        <v>1506</v>
      </c>
      <c r="C13" s="123" t="s">
        <v>1507</v>
      </c>
      <c r="D13" s="124" t="s">
        <v>70</v>
      </c>
      <c r="E13" s="202"/>
      <c r="F13" s="99"/>
      <c r="G13" s="99"/>
      <c r="H13" s="99"/>
      <c r="I13" s="99"/>
      <c r="J13" s="99" t="s">
        <v>6</v>
      </c>
      <c r="K13" s="99"/>
      <c r="L13" s="99"/>
      <c r="M13" s="99"/>
      <c r="N13" s="99"/>
      <c r="O13" s="99"/>
      <c r="P13" s="99"/>
      <c r="Q13" s="99" t="s">
        <v>6</v>
      </c>
      <c r="R13" s="99"/>
      <c r="S13" s="99"/>
      <c r="T13" s="99" t="s">
        <v>7</v>
      </c>
      <c r="U13" s="99"/>
      <c r="V13" s="99"/>
      <c r="W13" s="99"/>
      <c r="X13" s="99"/>
      <c r="Y13" s="99"/>
      <c r="Z13" s="99"/>
      <c r="AA13" s="99"/>
      <c r="AB13" s="99"/>
      <c r="AC13" s="99"/>
      <c r="AD13" s="99"/>
      <c r="AE13" s="99"/>
      <c r="AF13" s="99"/>
      <c r="AG13" s="99"/>
      <c r="AH13" s="99"/>
      <c r="AI13" s="99"/>
      <c r="AJ13" s="19">
        <f t="shared" si="2"/>
        <v>2</v>
      </c>
      <c r="AK13" s="336">
        <f t="shared" si="3"/>
        <v>1</v>
      </c>
      <c r="AL13" s="336">
        <f t="shared" si="4"/>
        <v>0</v>
      </c>
      <c r="AM13" s="143"/>
      <c r="AN13" s="143"/>
      <c r="AO13" s="143"/>
    </row>
    <row r="14" spans="1:41" s="25" customFormat="1">
      <c r="A14" s="122">
        <v>8</v>
      </c>
      <c r="B14" s="122" t="s">
        <v>1508</v>
      </c>
      <c r="C14" s="123" t="s">
        <v>1509</v>
      </c>
      <c r="D14" s="124" t="s">
        <v>925</v>
      </c>
      <c r="E14" s="202"/>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0</v>
      </c>
      <c r="AL14" s="336">
        <f t="shared" si="4"/>
        <v>0</v>
      </c>
      <c r="AM14" s="143"/>
      <c r="AN14" s="143"/>
      <c r="AO14" s="143"/>
    </row>
    <row r="15" spans="1:41" s="25" customFormat="1">
      <c r="A15" s="122">
        <v>9</v>
      </c>
      <c r="B15" s="122" t="s">
        <v>1510</v>
      </c>
      <c r="C15" s="123" t="s">
        <v>1511</v>
      </c>
      <c r="D15" s="124" t="s">
        <v>85</v>
      </c>
      <c r="E15" s="202"/>
      <c r="F15" s="99"/>
      <c r="G15" s="99"/>
      <c r="H15" s="99" t="s">
        <v>7</v>
      </c>
      <c r="I15" s="99"/>
      <c r="J15" s="99" t="s">
        <v>7</v>
      </c>
      <c r="K15" s="99"/>
      <c r="L15" s="99"/>
      <c r="M15" s="99"/>
      <c r="N15" s="99"/>
      <c r="O15" s="99"/>
      <c r="P15" s="99" t="s">
        <v>6</v>
      </c>
      <c r="Q15" s="99" t="s">
        <v>6</v>
      </c>
      <c r="R15" s="99"/>
      <c r="S15" s="99"/>
      <c r="T15" s="99" t="s">
        <v>7</v>
      </c>
      <c r="U15" s="99"/>
      <c r="V15" s="99"/>
      <c r="W15" s="99"/>
      <c r="X15" s="99"/>
      <c r="Y15" s="99"/>
      <c r="Z15" s="99"/>
      <c r="AA15" s="99"/>
      <c r="AB15" s="99"/>
      <c r="AC15" s="99"/>
      <c r="AD15" s="99"/>
      <c r="AE15" s="99"/>
      <c r="AF15" s="99"/>
      <c r="AG15" s="99"/>
      <c r="AH15" s="99"/>
      <c r="AI15" s="99"/>
      <c r="AJ15" s="19">
        <f t="shared" si="2"/>
        <v>2</v>
      </c>
      <c r="AK15" s="336">
        <f t="shared" si="3"/>
        <v>3</v>
      </c>
      <c r="AL15" s="336">
        <f t="shared" si="4"/>
        <v>0</v>
      </c>
      <c r="AM15" s="143"/>
      <c r="AN15" s="143"/>
      <c r="AO15" s="143"/>
    </row>
    <row r="16" spans="1:41" s="25" customFormat="1">
      <c r="A16" s="122">
        <v>10</v>
      </c>
      <c r="B16" s="122" t="s">
        <v>1512</v>
      </c>
      <c r="C16" s="123" t="s">
        <v>1513</v>
      </c>
      <c r="D16" s="124" t="s">
        <v>28</v>
      </c>
      <c r="E16" s="202"/>
      <c r="F16" s="99" t="s">
        <v>7</v>
      </c>
      <c r="G16" s="99"/>
      <c r="H16" s="99" t="s">
        <v>7</v>
      </c>
      <c r="I16" s="99"/>
      <c r="J16" s="99"/>
      <c r="K16" s="99"/>
      <c r="L16" s="99"/>
      <c r="M16" s="99"/>
      <c r="N16" s="99"/>
      <c r="O16" s="99"/>
      <c r="P16" s="99"/>
      <c r="Q16" s="99" t="s">
        <v>6</v>
      </c>
      <c r="R16" s="99"/>
      <c r="S16" s="99"/>
      <c r="T16" s="99"/>
      <c r="U16" s="99"/>
      <c r="V16" s="99" t="s">
        <v>6</v>
      </c>
      <c r="W16" s="99"/>
      <c r="X16" s="99"/>
      <c r="Y16" s="99"/>
      <c r="Z16" s="99"/>
      <c r="AA16" s="99"/>
      <c r="AB16" s="99"/>
      <c r="AC16" s="99"/>
      <c r="AD16" s="99"/>
      <c r="AE16" s="99"/>
      <c r="AF16" s="99"/>
      <c r="AG16" s="99"/>
      <c r="AH16" s="99"/>
      <c r="AI16" s="99"/>
      <c r="AJ16" s="19">
        <f t="shared" si="2"/>
        <v>2</v>
      </c>
      <c r="AK16" s="336">
        <f t="shared" si="3"/>
        <v>2</v>
      </c>
      <c r="AL16" s="336">
        <f t="shared" si="4"/>
        <v>0</v>
      </c>
      <c r="AM16" s="143"/>
      <c r="AN16" s="143"/>
      <c r="AO16" s="143"/>
    </row>
    <row r="17" spans="1:41" s="25" customFormat="1">
      <c r="A17" s="122">
        <v>11</v>
      </c>
      <c r="B17" s="122" t="s">
        <v>1514</v>
      </c>
      <c r="C17" s="123" t="s">
        <v>1515</v>
      </c>
      <c r="D17" s="124" t="s">
        <v>103</v>
      </c>
      <c r="E17" s="202"/>
      <c r="F17" s="99" t="s">
        <v>7</v>
      </c>
      <c r="G17" s="99"/>
      <c r="H17" s="99"/>
      <c r="I17" s="99"/>
      <c r="J17" s="99"/>
      <c r="K17" s="99"/>
      <c r="L17" s="99" t="s">
        <v>7</v>
      </c>
      <c r="M17" s="99" t="s">
        <v>7</v>
      </c>
      <c r="N17" s="99"/>
      <c r="O17" s="99" t="s">
        <v>7</v>
      </c>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4</v>
      </c>
      <c r="AL17" s="336">
        <f t="shared" si="4"/>
        <v>0</v>
      </c>
      <c r="AM17" s="143"/>
      <c r="AN17" s="143"/>
      <c r="AO17" s="143"/>
    </row>
    <row r="18" spans="1:41" s="25" customFormat="1" ht="21" customHeight="1">
      <c r="A18" s="122">
        <v>12</v>
      </c>
      <c r="B18" s="122" t="s">
        <v>1516</v>
      </c>
      <c r="C18" s="123" t="s">
        <v>1517</v>
      </c>
      <c r="D18" s="124" t="s">
        <v>87</v>
      </c>
      <c r="E18" s="202"/>
      <c r="F18" s="99" t="s">
        <v>7</v>
      </c>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1</v>
      </c>
      <c r="AL18" s="336">
        <f t="shared" si="4"/>
        <v>0</v>
      </c>
      <c r="AM18" s="143"/>
      <c r="AN18" s="143"/>
      <c r="AO18" s="143"/>
    </row>
    <row r="19" spans="1:41" s="25" customFormat="1" ht="21" customHeight="1">
      <c r="A19" s="122">
        <v>13</v>
      </c>
      <c r="B19" s="122" t="s">
        <v>1518</v>
      </c>
      <c r="C19" s="123" t="s">
        <v>1519</v>
      </c>
      <c r="D19" s="124" t="s">
        <v>98</v>
      </c>
      <c r="E19" s="202"/>
      <c r="F19" s="99" t="s">
        <v>7</v>
      </c>
      <c r="G19" s="202"/>
      <c r="H19" s="202" t="s">
        <v>7</v>
      </c>
      <c r="I19" s="202"/>
      <c r="J19" s="202" t="s">
        <v>6</v>
      </c>
      <c r="K19" s="202"/>
      <c r="L19" s="202"/>
      <c r="M19" s="202" t="s">
        <v>6</v>
      </c>
      <c r="N19" s="202"/>
      <c r="O19" s="202"/>
      <c r="P19" s="202"/>
      <c r="Q19" s="202" t="s">
        <v>6</v>
      </c>
      <c r="R19" s="202"/>
      <c r="S19" s="202"/>
      <c r="T19" s="202"/>
      <c r="U19" s="202"/>
      <c r="V19" s="202"/>
      <c r="W19" s="202"/>
      <c r="X19" s="202"/>
      <c r="Y19" s="202"/>
      <c r="Z19" s="202"/>
      <c r="AA19" s="202"/>
      <c r="AB19" s="202"/>
      <c r="AC19" s="202"/>
      <c r="AD19" s="202"/>
      <c r="AE19" s="202"/>
      <c r="AF19" s="202"/>
      <c r="AG19" s="202"/>
      <c r="AH19" s="202"/>
      <c r="AI19" s="202"/>
      <c r="AJ19" s="19">
        <f t="shared" si="2"/>
        <v>3</v>
      </c>
      <c r="AK19" s="336">
        <f t="shared" si="3"/>
        <v>2</v>
      </c>
      <c r="AL19" s="336">
        <f t="shared" si="4"/>
        <v>0</v>
      </c>
      <c r="AM19" s="143"/>
      <c r="AN19" s="143"/>
      <c r="AO19" s="143"/>
    </row>
    <row r="20" spans="1:41" s="25" customFormat="1" ht="21" customHeight="1">
      <c r="A20" s="122">
        <v>14</v>
      </c>
      <c r="B20" s="122" t="s">
        <v>1520</v>
      </c>
      <c r="C20" s="123" t="s">
        <v>1521</v>
      </c>
      <c r="D20" s="124" t="s">
        <v>45</v>
      </c>
      <c r="E20" s="202"/>
      <c r="F20" s="99" t="s">
        <v>7</v>
      </c>
      <c r="G20" s="99"/>
      <c r="H20" s="99"/>
      <c r="I20" s="99"/>
      <c r="J20" s="99"/>
      <c r="K20" s="99"/>
      <c r="L20" s="99"/>
      <c r="M20" s="99"/>
      <c r="N20" s="99"/>
      <c r="O20" s="99" t="s">
        <v>7</v>
      </c>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2</v>
      </c>
      <c r="AL20" s="336">
        <f t="shared" si="4"/>
        <v>0</v>
      </c>
      <c r="AM20" s="426"/>
      <c r="AN20" s="427"/>
      <c r="AO20" s="143"/>
    </row>
    <row r="21" spans="1:41" s="25" customFormat="1" ht="21" customHeight="1">
      <c r="A21" s="122">
        <v>15</v>
      </c>
      <c r="B21" s="122" t="s">
        <v>1522</v>
      </c>
      <c r="C21" s="123" t="s">
        <v>1523</v>
      </c>
      <c r="D21" s="124" t="s">
        <v>885</v>
      </c>
      <c r="E21" s="202"/>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c r="AM21" s="143"/>
      <c r="AN21" s="143"/>
      <c r="AO21" s="143"/>
    </row>
    <row r="22" spans="1:41" s="25" customFormat="1" ht="21" customHeight="1">
      <c r="A22" s="122">
        <v>16</v>
      </c>
      <c r="B22" s="122" t="s">
        <v>1524</v>
      </c>
      <c r="C22" s="123" t="s">
        <v>1525</v>
      </c>
      <c r="D22" s="124" t="s">
        <v>940</v>
      </c>
      <c r="E22" s="202"/>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c r="AM22" s="143"/>
      <c r="AN22" s="143"/>
      <c r="AO22" s="143"/>
    </row>
    <row r="23" spans="1:41" s="25" customFormat="1" ht="21" customHeight="1">
      <c r="A23" s="122">
        <v>17</v>
      </c>
      <c r="B23" s="122" t="s">
        <v>1526</v>
      </c>
      <c r="C23" s="123" t="s">
        <v>1527</v>
      </c>
      <c r="D23" s="124" t="s">
        <v>697</v>
      </c>
      <c r="E23" s="202"/>
      <c r="F23" s="69" t="s">
        <v>7</v>
      </c>
      <c r="G23" s="99"/>
      <c r="H23" s="99"/>
      <c r="I23" s="99"/>
      <c r="J23" s="99" t="s">
        <v>6</v>
      </c>
      <c r="K23" s="99" t="s">
        <v>8</v>
      </c>
      <c r="L23" s="99"/>
      <c r="M23" s="99"/>
      <c r="N23" s="99"/>
      <c r="O23" s="99"/>
      <c r="P23" s="99"/>
      <c r="Q23" s="99" t="s">
        <v>6</v>
      </c>
      <c r="R23" s="99"/>
      <c r="S23" s="99"/>
      <c r="T23" s="99"/>
      <c r="U23" s="99"/>
      <c r="V23" s="99" t="s">
        <v>6</v>
      </c>
      <c r="W23" s="99"/>
      <c r="X23" s="99"/>
      <c r="Y23" s="99"/>
      <c r="Z23" s="99"/>
      <c r="AA23" s="99"/>
      <c r="AB23" s="99"/>
      <c r="AC23" s="99"/>
      <c r="AD23" s="99"/>
      <c r="AE23" s="99"/>
      <c r="AF23" s="99"/>
      <c r="AG23" s="99"/>
      <c r="AH23" s="99"/>
      <c r="AI23" s="99"/>
      <c r="AJ23" s="19">
        <f t="shared" si="2"/>
        <v>3</v>
      </c>
      <c r="AK23" s="336">
        <f t="shared" si="3"/>
        <v>1</v>
      </c>
      <c r="AL23" s="336">
        <f t="shared" si="4"/>
        <v>1</v>
      </c>
      <c r="AM23" s="143"/>
      <c r="AN23" s="143"/>
      <c r="AO23" s="143"/>
    </row>
    <row r="24" spans="1:41" s="25" customFormat="1" ht="21" customHeight="1">
      <c r="A24" s="122">
        <v>18</v>
      </c>
      <c r="B24" s="122" t="s">
        <v>1528</v>
      </c>
      <c r="C24" s="123" t="s">
        <v>1529</v>
      </c>
      <c r="D24" s="124" t="s">
        <v>952</v>
      </c>
      <c r="E24" s="99"/>
      <c r="F24" s="99"/>
      <c r="G24" s="99"/>
      <c r="H24" s="99"/>
      <c r="I24" s="99"/>
      <c r="J24" s="99" t="s">
        <v>6</v>
      </c>
      <c r="K24" s="99"/>
      <c r="L24" s="99"/>
      <c r="M24" s="99"/>
      <c r="N24" s="99"/>
      <c r="O24" s="99" t="s">
        <v>7</v>
      </c>
      <c r="P24" s="99"/>
      <c r="Q24" s="99"/>
      <c r="R24" s="99"/>
      <c r="S24" s="99"/>
      <c r="T24" s="99" t="s">
        <v>7</v>
      </c>
      <c r="U24" s="99"/>
      <c r="V24" s="99"/>
      <c r="W24" s="99"/>
      <c r="X24" s="99"/>
      <c r="Y24" s="99"/>
      <c r="Z24" s="99"/>
      <c r="AA24" s="99"/>
      <c r="AB24" s="99"/>
      <c r="AC24" s="99"/>
      <c r="AD24" s="99"/>
      <c r="AE24" s="99"/>
      <c r="AF24" s="99"/>
      <c r="AG24" s="99"/>
      <c r="AH24" s="99"/>
      <c r="AI24" s="99"/>
      <c r="AJ24" s="19">
        <f t="shared" si="2"/>
        <v>1</v>
      </c>
      <c r="AK24" s="336">
        <f t="shared" si="3"/>
        <v>2</v>
      </c>
      <c r="AL24" s="336">
        <f t="shared" si="4"/>
        <v>0</v>
      </c>
      <c r="AM24" s="143"/>
      <c r="AN24" s="143"/>
      <c r="AO24" s="143"/>
    </row>
    <row r="25" spans="1:41" s="25" customFormat="1" ht="21" customHeight="1">
      <c r="A25" s="122">
        <v>19</v>
      </c>
      <c r="B25" s="122">
        <v>1910040019</v>
      </c>
      <c r="C25" s="123" t="s">
        <v>16</v>
      </c>
      <c r="D25" s="124" t="s">
        <v>90</v>
      </c>
      <c r="E25" s="202"/>
      <c r="F25" s="99"/>
      <c r="G25" s="99"/>
      <c r="H25" s="99"/>
      <c r="I25" s="99"/>
      <c r="J25" s="99"/>
      <c r="K25" s="99" t="s">
        <v>8</v>
      </c>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1</v>
      </c>
      <c r="AM25" s="143"/>
      <c r="AN25" s="143"/>
      <c r="AO25" s="143"/>
    </row>
    <row r="26" spans="1:41" s="25" customFormat="1" ht="21" customHeight="1">
      <c r="A26" s="463" t="s">
        <v>10</v>
      </c>
      <c r="B26" s="463"/>
      <c r="C26" s="463"/>
      <c r="D26" s="463"/>
      <c r="E26" s="463"/>
      <c r="F26" s="463"/>
      <c r="G26" s="463"/>
      <c r="H26" s="463"/>
      <c r="I26" s="463"/>
      <c r="J26" s="463"/>
      <c r="K26" s="463"/>
      <c r="L26" s="463"/>
      <c r="M26" s="463"/>
      <c r="N26" s="463"/>
      <c r="O26" s="463"/>
      <c r="P26" s="463"/>
      <c r="Q26" s="463"/>
      <c r="R26" s="463"/>
      <c r="S26" s="463"/>
      <c r="T26" s="463"/>
      <c r="U26" s="463"/>
      <c r="V26" s="463"/>
      <c r="W26" s="463"/>
      <c r="X26" s="463"/>
      <c r="Y26" s="463"/>
      <c r="Z26" s="463"/>
      <c r="AA26" s="463"/>
      <c r="AB26" s="463"/>
      <c r="AC26" s="463"/>
      <c r="AD26" s="463"/>
      <c r="AE26" s="463"/>
      <c r="AF26" s="463"/>
      <c r="AG26" s="463"/>
      <c r="AH26" s="463"/>
      <c r="AI26" s="463"/>
      <c r="AJ26" s="340">
        <f>SUM(AJ7:AJ25)</f>
        <v>32</v>
      </c>
      <c r="AK26" s="147">
        <f>SUM(AK7:AK25)</f>
        <v>24</v>
      </c>
      <c r="AL26" s="147">
        <f>SUM(AL7:AL25)</f>
        <v>3</v>
      </c>
      <c r="AM26" s="24"/>
      <c r="AN26" s="24"/>
      <c r="AO26" s="24"/>
    </row>
    <row r="27" spans="1:41" s="25" customFormat="1" ht="21" customHeight="1">
      <c r="A27" s="429" t="s">
        <v>2804</v>
      </c>
      <c r="B27" s="430"/>
      <c r="C27" s="430"/>
      <c r="D27" s="430"/>
      <c r="E27" s="430"/>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0"/>
      <c r="AL27" s="431"/>
      <c r="AM27" s="338"/>
      <c r="AN27" s="338"/>
    </row>
    <row r="28" spans="1:41">
      <c r="C28" s="144"/>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41">
      <c r="C29" s="144"/>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c r="C30" s="425"/>
      <c r="D30" s="425"/>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25"/>
      <c r="D31" s="425"/>
      <c r="E31" s="425"/>
      <c r="F31" s="425"/>
      <c r="G31" s="425"/>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c r="C32" s="425"/>
      <c r="D32" s="425"/>
      <c r="E32" s="425"/>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25"/>
      <c r="D33" s="425"/>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22">
    <mergeCell ref="C33:D33"/>
    <mergeCell ref="C32:E32"/>
    <mergeCell ref="A27:AL27"/>
    <mergeCell ref="C30:D30"/>
    <mergeCell ref="C31:G31"/>
    <mergeCell ref="A1:P1"/>
    <mergeCell ref="Q1:AL1"/>
    <mergeCell ref="A2:P2"/>
    <mergeCell ref="Q2:AL2"/>
    <mergeCell ref="A3:AL3"/>
    <mergeCell ref="AM20:AN20"/>
    <mergeCell ref="A26:AI26"/>
    <mergeCell ref="I4:L4"/>
    <mergeCell ref="M4:N4"/>
    <mergeCell ref="O4:Q4"/>
    <mergeCell ref="R4:T4"/>
    <mergeCell ref="AL5:AL6"/>
    <mergeCell ref="A5:A6"/>
    <mergeCell ref="B5:B6"/>
    <mergeCell ref="C5:D6"/>
    <mergeCell ref="AJ5:AJ6"/>
    <mergeCell ref="AK5:AK6"/>
  </mergeCells>
  <conditionalFormatting sqref="E6:AI25">
    <cfRule type="expression" dxfId="91"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A1DA2B2C-847C-47BC-BB31-020C0AF10BED}">
            <xm:f>IF('TQW20'!E$6="CN",1,0)</xm:f>
            <x14:dxf>
              <fill>
                <patternFill>
                  <bgColor theme="8" tint="0.59996337778862885"/>
                </patternFill>
              </fill>
            </x14:dxf>
          </x14:cfRule>
          <xm:sqref>E6:AI6</xm:sqref>
        </x14:conditionalFormatting>
        <x14:conditionalFormatting xmlns:xm="http://schemas.microsoft.com/office/excel/2006/main">
          <x14:cfRule type="expression" priority="2" id="{DD4EF540-4A72-40D9-8BA8-B4EF4A7C859F}">
            <xm:f>IF('TQW20'!E$6="CN",1,0)</xm:f>
            <x14:dxf>
              <fill>
                <patternFill>
                  <bgColor theme="8" tint="0.79998168889431442"/>
                </patternFill>
              </fill>
            </x14:dxf>
          </x14:cfRule>
          <xm:sqref>E6:AI6</xm:sqref>
        </x14:conditionalFormatting>
      </x14:conditionalFormattings>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topLeftCell="A4" workbookViewId="0">
      <selection activeCell="V16" sqref="V16"/>
    </sheetView>
  </sheetViews>
  <sheetFormatPr defaultColWidth="9.33203125" defaultRowHeight="18"/>
  <cols>
    <col min="1" max="1" width="8.6640625" style="24" customWidth="1"/>
    <col min="2" max="2" width="17.6640625" style="24" customWidth="1"/>
    <col min="3" max="3" width="24.6640625" style="24" customWidth="1"/>
    <col min="4" max="4" width="9.33203125" style="24" customWidth="1"/>
    <col min="5" max="35" width="4" style="24" customWidth="1"/>
    <col min="36" max="38" width="6.33203125" style="24" customWidth="1"/>
    <col min="39" max="39" width="10.83203125" style="24" customWidth="1"/>
    <col min="40" max="40" width="12.1640625" style="24" customWidth="1"/>
    <col min="41" max="41" width="10.83203125" style="24" customWidth="1"/>
    <col min="42" max="16384" width="9.33203125" style="24"/>
  </cols>
  <sheetData>
    <row r="1" spans="1:4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33" customHeight="1">
      <c r="A3" s="443" t="s">
        <v>1530</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26.2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79">
        <v>1</v>
      </c>
      <c r="B7" s="79" t="s">
        <v>1531</v>
      </c>
      <c r="C7" s="3" t="s">
        <v>782</v>
      </c>
      <c r="D7" s="4" t="s">
        <v>113</v>
      </c>
      <c r="E7" s="202"/>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79">
        <v>2</v>
      </c>
      <c r="B8" s="79" t="s">
        <v>1532</v>
      </c>
      <c r="C8" s="3" t="s">
        <v>1533</v>
      </c>
      <c r="D8" s="4" t="s">
        <v>39</v>
      </c>
      <c r="E8" s="202"/>
      <c r="F8" s="99"/>
      <c r="G8" s="99"/>
      <c r="H8" s="99" t="s">
        <v>7</v>
      </c>
      <c r="I8" s="99"/>
      <c r="J8" s="99"/>
      <c r="K8" s="99"/>
      <c r="L8" s="99"/>
      <c r="M8" s="99"/>
      <c r="N8" s="99"/>
      <c r="O8" s="99" t="s">
        <v>8</v>
      </c>
      <c r="P8" s="99" t="s">
        <v>8</v>
      </c>
      <c r="Q8" s="99"/>
      <c r="R8" s="99"/>
      <c r="S8" s="99"/>
      <c r="T8" s="99" t="s">
        <v>6</v>
      </c>
      <c r="U8" s="99"/>
      <c r="V8" s="99"/>
      <c r="W8" s="99"/>
      <c r="X8" s="99"/>
      <c r="Y8" s="99"/>
      <c r="Z8" s="99"/>
      <c r="AA8" s="99"/>
      <c r="AB8" s="99"/>
      <c r="AC8" s="99"/>
      <c r="AD8" s="99"/>
      <c r="AE8" s="99"/>
      <c r="AF8" s="99"/>
      <c r="AG8" s="99"/>
      <c r="AH8" s="99"/>
      <c r="AI8" s="99"/>
      <c r="AJ8" s="19">
        <f t="shared" ref="AJ8:AJ25" si="2">COUNTIF(E8:AI8,"K")+2*COUNTIF(E8:AI8,"2K")+COUNTIF(E8:AI8,"TK")+COUNTIF(E8:AI8,"KT")+COUNTIF(E8:AI8,"PK")+COUNTIF(E8:AI8,"KP")+2*COUNTIF(E8:AI8,"K2")</f>
        <v>1</v>
      </c>
      <c r="AK8" s="336">
        <f t="shared" ref="AK8:AK25" si="3">COUNTIF(F8:AJ8,"P")+2*COUNTIF(F8:AJ8,"2P")+COUNTIF(F8:AJ8,"TP")+COUNTIF(F8:AJ8,"PT")+COUNTIF(F8:AJ8,"PK")+COUNTIF(F8:AJ8,"KP")+2*COUNTIF(F8:AJ8,"P2")</f>
        <v>1</v>
      </c>
      <c r="AL8" s="336">
        <f t="shared" ref="AL8:AL25" si="4">COUNTIF(E8:AI8,"T")+2*COUNTIF(E8:AI8,"2T")+2*COUNTIF(E8:AI8,"T2")+COUNTIF(E8:AI8,"PT")+COUNTIF(E8:AI8,"TP")</f>
        <v>2</v>
      </c>
      <c r="AM8" s="143"/>
      <c r="AN8" s="143"/>
      <c r="AO8" s="143"/>
    </row>
    <row r="9" spans="1:41" s="25" customFormat="1">
      <c r="A9" s="79">
        <v>3</v>
      </c>
      <c r="B9" s="79" t="s">
        <v>1534</v>
      </c>
      <c r="C9" s="3" t="s">
        <v>1535</v>
      </c>
      <c r="D9" s="4" t="s">
        <v>29</v>
      </c>
      <c r="E9" s="202"/>
      <c r="F9" s="99"/>
      <c r="G9" s="99"/>
      <c r="H9" s="99"/>
      <c r="I9" s="99"/>
      <c r="J9" s="99"/>
      <c r="K9" s="99"/>
      <c r="L9" s="99"/>
      <c r="M9" s="99"/>
      <c r="N9" s="99"/>
      <c r="O9" s="99" t="s">
        <v>8</v>
      </c>
      <c r="P9" s="99"/>
      <c r="Q9" s="99"/>
      <c r="R9" s="99"/>
      <c r="S9" s="99"/>
      <c r="T9" s="99" t="s">
        <v>6</v>
      </c>
      <c r="U9" s="99"/>
      <c r="V9" s="99"/>
      <c r="W9" s="99"/>
      <c r="X9" s="99"/>
      <c r="Y9" s="99"/>
      <c r="Z9" s="99"/>
      <c r="AA9" s="99"/>
      <c r="AB9" s="99"/>
      <c r="AC9" s="99"/>
      <c r="AD9" s="99"/>
      <c r="AE9" s="99"/>
      <c r="AF9" s="99"/>
      <c r="AG9" s="99"/>
      <c r="AH9" s="99"/>
      <c r="AI9" s="99"/>
      <c r="AJ9" s="19">
        <f t="shared" si="2"/>
        <v>1</v>
      </c>
      <c r="AK9" s="336">
        <f t="shared" si="3"/>
        <v>0</v>
      </c>
      <c r="AL9" s="336">
        <f t="shared" si="4"/>
        <v>1</v>
      </c>
      <c r="AM9" s="143"/>
      <c r="AN9" s="143"/>
      <c r="AO9" s="143"/>
    </row>
    <row r="10" spans="1:41" s="25" customFormat="1">
      <c r="A10" s="79">
        <v>4</v>
      </c>
      <c r="B10" s="79" t="s">
        <v>1536</v>
      </c>
      <c r="C10" s="3" t="s">
        <v>1537</v>
      </c>
      <c r="D10" s="4" t="s">
        <v>1538</v>
      </c>
      <c r="E10" s="202"/>
      <c r="F10" s="99"/>
      <c r="G10" s="99"/>
      <c r="H10" s="99" t="s">
        <v>7</v>
      </c>
      <c r="I10" s="99"/>
      <c r="J10" s="99"/>
      <c r="K10" s="99"/>
      <c r="L10" s="99"/>
      <c r="M10" s="99"/>
      <c r="N10" s="99"/>
      <c r="O10" s="99" t="s">
        <v>8</v>
      </c>
      <c r="P10" s="99" t="s">
        <v>8</v>
      </c>
      <c r="Q10" s="99"/>
      <c r="R10" s="99"/>
      <c r="S10" s="99" t="s">
        <v>7</v>
      </c>
      <c r="T10" s="99" t="s">
        <v>6</v>
      </c>
      <c r="U10" s="99"/>
      <c r="V10" s="99"/>
      <c r="W10" s="99"/>
      <c r="X10" s="99"/>
      <c r="Y10" s="99"/>
      <c r="Z10" s="99"/>
      <c r="AA10" s="99"/>
      <c r="AB10" s="99"/>
      <c r="AC10" s="99"/>
      <c r="AD10" s="99"/>
      <c r="AE10" s="99"/>
      <c r="AF10" s="99"/>
      <c r="AG10" s="99"/>
      <c r="AH10" s="99"/>
      <c r="AI10" s="99"/>
      <c r="AJ10" s="19">
        <f t="shared" si="2"/>
        <v>1</v>
      </c>
      <c r="AK10" s="336">
        <f t="shared" si="3"/>
        <v>2</v>
      </c>
      <c r="AL10" s="336">
        <f t="shared" si="4"/>
        <v>2</v>
      </c>
      <c r="AM10" s="143"/>
      <c r="AN10" s="143"/>
      <c r="AO10" s="143"/>
    </row>
    <row r="11" spans="1:41" s="25" customFormat="1">
      <c r="A11" s="79">
        <v>5</v>
      </c>
      <c r="B11" s="79" t="s">
        <v>1539</v>
      </c>
      <c r="C11" s="3" t="s">
        <v>1540</v>
      </c>
      <c r="D11" s="4" t="s">
        <v>30</v>
      </c>
      <c r="E11" s="202"/>
      <c r="F11" s="99"/>
      <c r="G11" s="99"/>
      <c r="H11" s="99"/>
      <c r="I11" s="99"/>
      <c r="J11" s="99"/>
      <c r="K11" s="99"/>
      <c r="L11" s="99"/>
      <c r="M11" s="99"/>
      <c r="N11" s="99"/>
      <c r="O11" s="99"/>
      <c r="P11" s="99" t="s">
        <v>2814</v>
      </c>
      <c r="Q11" s="99"/>
      <c r="R11" s="99"/>
      <c r="S11" s="99"/>
      <c r="T11" s="99"/>
      <c r="U11" s="99"/>
      <c r="V11" s="99"/>
      <c r="W11" s="99"/>
      <c r="X11" s="99"/>
      <c r="Y11" s="99"/>
      <c r="Z11" s="99"/>
      <c r="AA11" s="99"/>
      <c r="AB11" s="99"/>
      <c r="AC11" s="99"/>
      <c r="AD11" s="99"/>
      <c r="AE11" s="99"/>
      <c r="AF11" s="99"/>
      <c r="AG11" s="99"/>
      <c r="AH11" s="99"/>
      <c r="AI11" s="99"/>
      <c r="AJ11" s="19">
        <f t="shared" si="2"/>
        <v>1</v>
      </c>
      <c r="AK11" s="336">
        <f t="shared" si="3"/>
        <v>1</v>
      </c>
      <c r="AL11" s="336">
        <f t="shared" si="4"/>
        <v>0</v>
      </c>
      <c r="AM11" s="143"/>
      <c r="AN11" s="143"/>
      <c r="AO11" s="143"/>
    </row>
    <row r="12" spans="1:41" s="25" customFormat="1">
      <c r="A12" s="79">
        <v>6</v>
      </c>
      <c r="B12" s="79" t="s">
        <v>1541</v>
      </c>
      <c r="C12" s="3" t="s">
        <v>1542</v>
      </c>
      <c r="D12" s="4" t="s">
        <v>1543</v>
      </c>
      <c r="E12" s="99"/>
      <c r="F12" s="99"/>
      <c r="G12" s="99"/>
      <c r="H12" s="99" t="s">
        <v>7</v>
      </c>
      <c r="I12" s="99"/>
      <c r="J12" s="99"/>
      <c r="K12" s="99"/>
      <c r="L12" s="99"/>
      <c r="M12" s="99"/>
      <c r="N12" s="99"/>
      <c r="O12" s="99" t="s">
        <v>8</v>
      </c>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1</v>
      </c>
      <c r="AL12" s="336">
        <f t="shared" si="4"/>
        <v>1</v>
      </c>
      <c r="AM12" s="143"/>
      <c r="AN12" s="143"/>
      <c r="AO12" s="143"/>
    </row>
    <row r="13" spans="1:41" s="25" customFormat="1">
      <c r="A13" s="79">
        <v>7</v>
      </c>
      <c r="B13" s="79" t="s">
        <v>1544</v>
      </c>
      <c r="C13" s="3" t="s">
        <v>1545</v>
      </c>
      <c r="D13" s="4" t="s">
        <v>14</v>
      </c>
      <c r="E13" s="99"/>
      <c r="F13" s="99"/>
      <c r="G13" s="99"/>
      <c r="H13" s="99" t="s">
        <v>7</v>
      </c>
      <c r="I13" s="99" t="s">
        <v>7</v>
      </c>
      <c r="J13" s="99" t="s">
        <v>7</v>
      </c>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3</v>
      </c>
      <c r="AL13" s="336">
        <f t="shared" si="4"/>
        <v>0</v>
      </c>
      <c r="AM13" s="143"/>
      <c r="AN13" s="143"/>
      <c r="AO13" s="143"/>
    </row>
    <row r="14" spans="1:41" s="25" customFormat="1">
      <c r="A14" s="79">
        <v>8</v>
      </c>
      <c r="B14" s="79" t="s">
        <v>1546</v>
      </c>
      <c r="C14" s="3" t="s">
        <v>1547</v>
      </c>
      <c r="D14" s="4" t="s">
        <v>14</v>
      </c>
      <c r="E14" s="99"/>
      <c r="F14" s="99"/>
      <c r="G14" s="99"/>
      <c r="H14" s="99" t="s">
        <v>7</v>
      </c>
      <c r="I14" s="99" t="s">
        <v>7</v>
      </c>
      <c r="J14" s="99" t="s">
        <v>7</v>
      </c>
      <c r="K14" s="99"/>
      <c r="L14" s="99"/>
      <c r="M14" s="99"/>
      <c r="N14" s="99"/>
      <c r="O14" s="99"/>
      <c r="P14" s="99"/>
      <c r="Q14" s="99"/>
      <c r="R14" s="99"/>
      <c r="S14" s="99"/>
      <c r="T14" s="99"/>
      <c r="U14" s="99"/>
      <c r="V14" s="99" t="s">
        <v>6</v>
      </c>
      <c r="W14" s="99"/>
      <c r="X14" s="99"/>
      <c r="Y14" s="99"/>
      <c r="Z14" s="99"/>
      <c r="AA14" s="99"/>
      <c r="AB14" s="99"/>
      <c r="AC14" s="99"/>
      <c r="AD14" s="99"/>
      <c r="AE14" s="99"/>
      <c r="AF14" s="99"/>
      <c r="AG14" s="99"/>
      <c r="AH14" s="99"/>
      <c r="AI14" s="99"/>
      <c r="AJ14" s="19">
        <f t="shared" si="2"/>
        <v>1</v>
      </c>
      <c r="AK14" s="336">
        <f t="shared" si="3"/>
        <v>3</v>
      </c>
      <c r="AL14" s="336">
        <f t="shared" si="4"/>
        <v>0</v>
      </c>
      <c r="AM14" s="143"/>
      <c r="AN14" s="143"/>
      <c r="AO14" s="143"/>
    </row>
    <row r="15" spans="1:41" s="25" customFormat="1">
      <c r="A15" s="79">
        <v>9</v>
      </c>
      <c r="B15" s="79" t="s">
        <v>1548</v>
      </c>
      <c r="C15" s="3" t="s">
        <v>1549</v>
      </c>
      <c r="D15" s="4" t="s">
        <v>1461</v>
      </c>
      <c r="E15" s="99"/>
      <c r="F15" s="99"/>
      <c r="G15" s="99"/>
      <c r="H15" s="99"/>
      <c r="I15" s="99"/>
      <c r="J15" s="99"/>
      <c r="K15" s="99"/>
      <c r="L15" s="99"/>
      <c r="M15" s="99"/>
      <c r="N15" s="99"/>
      <c r="O15" s="99"/>
      <c r="P15" s="99" t="s">
        <v>6</v>
      </c>
      <c r="Q15" s="99"/>
      <c r="R15" s="99"/>
      <c r="S15" s="99"/>
      <c r="T15" s="99" t="s">
        <v>6</v>
      </c>
      <c r="U15" s="99"/>
      <c r="V15" s="99"/>
      <c r="W15" s="99"/>
      <c r="X15" s="99"/>
      <c r="Y15" s="99"/>
      <c r="Z15" s="99"/>
      <c r="AA15" s="99"/>
      <c r="AB15" s="99"/>
      <c r="AC15" s="99"/>
      <c r="AD15" s="99"/>
      <c r="AE15" s="99"/>
      <c r="AF15" s="99"/>
      <c r="AG15" s="99"/>
      <c r="AH15" s="99"/>
      <c r="AI15" s="99"/>
      <c r="AJ15" s="19">
        <f t="shared" si="2"/>
        <v>2</v>
      </c>
      <c r="AK15" s="336">
        <f t="shared" si="3"/>
        <v>0</v>
      </c>
      <c r="AL15" s="336">
        <f t="shared" si="4"/>
        <v>0</v>
      </c>
      <c r="AM15" s="143"/>
      <c r="AN15" s="143"/>
      <c r="AO15" s="143"/>
    </row>
    <row r="16" spans="1:41" s="25" customFormat="1">
      <c r="A16" s="79">
        <v>10</v>
      </c>
      <c r="B16" s="79" t="s">
        <v>1550</v>
      </c>
      <c r="C16" s="3" t="s">
        <v>224</v>
      </c>
      <c r="D16" s="4" t="s">
        <v>1551</v>
      </c>
      <c r="E16" s="99"/>
      <c r="F16" s="99"/>
      <c r="G16" s="99"/>
      <c r="H16" s="99" t="s">
        <v>7</v>
      </c>
      <c r="I16" s="99" t="s">
        <v>7</v>
      </c>
      <c r="J16" s="99" t="s">
        <v>7</v>
      </c>
      <c r="K16" s="99"/>
      <c r="L16" s="99"/>
      <c r="M16" s="99"/>
      <c r="N16" s="99"/>
      <c r="O16" s="99"/>
      <c r="P16" s="99"/>
      <c r="Q16" s="99"/>
      <c r="R16" s="99"/>
      <c r="S16" s="99"/>
      <c r="T16" s="99"/>
      <c r="U16" s="99"/>
      <c r="V16" s="99" t="s">
        <v>6</v>
      </c>
      <c r="W16" s="99"/>
      <c r="X16" s="99"/>
      <c r="Y16" s="99"/>
      <c r="Z16" s="99"/>
      <c r="AA16" s="99"/>
      <c r="AB16" s="99"/>
      <c r="AC16" s="99"/>
      <c r="AD16" s="99"/>
      <c r="AE16" s="99"/>
      <c r="AF16" s="99"/>
      <c r="AG16" s="99"/>
      <c r="AH16" s="99"/>
      <c r="AI16" s="99"/>
      <c r="AJ16" s="19">
        <f t="shared" si="2"/>
        <v>1</v>
      </c>
      <c r="AK16" s="336">
        <f t="shared" si="3"/>
        <v>3</v>
      </c>
      <c r="AL16" s="336">
        <f t="shared" si="4"/>
        <v>0</v>
      </c>
      <c r="AM16" s="143"/>
      <c r="AN16" s="143"/>
      <c r="AO16" s="143"/>
    </row>
    <row r="17" spans="1:41" s="25" customFormat="1">
      <c r="A17" s="79">
        <v>11</v>
      </c>
      <c r="B17" s="79" t="s">
        <v>1552</v>
      </c>
      <c r="C17" s="3" t="s">
        <v>1553</v>
      </c>
      <c r="D17" s="4" t="s">
        <v>103</v>
      </c>
      <c r="E17" s="99"/>
      <c r="F17" s="99"/>
      <c r="G17" s="99"/>
      <c r="H17" s="99" t="s">
        <v>7</v>
      </c>
      <c r="I17" s="99"/>
      <c r="J17" s="99"/>
      <c r="K17" s="99"/>
      <c r="L17" s="99"/>
      <c r="M17" s="99"/>
      <c r="N17" s="99"/>
      <c r="O17" s="99"/>
      <c r="P17" s="99"/>
      <c r="Q17" s="99"/>
      <c r="R17" s="99"/>
      <c r="S17" s="99"/>
      <c r="T17" s="99" t="s">
        <v>6</v>
      </c>
      <c r="U17" s="99"/>
      <c r="V17" s="99"/>
      <c r="W17" s="99"/>
      <c r="X17" s="99"/>
      <c r="Y17" s="99"/>
      <c r="Z17" s="99"/>
      <c r="AA17" s="99"/>
      <c r="AB17" s="99"/>
      <c r="AC17" s="99"/>
      <c r="AD17" s="99"/>
      <c r="AE17" s="99"/>
      <c r="AF17" s="99"/>
      <c r="AG17" s="99"/>
      <c r="AH17" s="99"/>
      <c r="AI17" s="99"/>
      <c r="AJ17" s="19">
        <f t="shared" si="2"/>
        <v>1</v>
      </c>
      <c r="AK17" s="336">
        <f t="shared" si="3"/>
        <v>1</v>
      </c>
      <c r="AL17" s="336">
        <f t="shared" si="4"/>
        <v>0</v>
      </c>
      <c r="AM17" s="143"/>
      <c r="AN17" s="143"/>
      <c r="AO17" s="143"/>
    </row>
    <row r="18" spans="1:41" s="25" customFormat="1" ht="21" customHeight="1">
      <c r="A18" s="79">
        <v>12</v>
      </c>
      <c r="B18" s="79" t="s">
        <v>1554</v>
      </c>
      <c r="C18" s="3" t="s">
        <v>1521</v>
      </c>
      <c r="D18" s="4" t="s">
        <v>103</v>
      </c>
      <c r="E18" s="99"/>
      <c r="F18" s="99"/>
      <c r="G18" s="99"/>
      <c r="H18" s="99" t="s">
        <v>7</v>
      </c>
      <c r="I18" s="99"/>
      <c r="J18" s="99"/>
      <c r="K18" s="99"/>
      <c r="L18" s="99"/>
      <c r="M18" s="99"/>
      <c r="N18" s="99"/>
      <c r="O18" s="99"/>
      <c r="P18" s="99"/>
      <c r="Q18" s="99"/>
      <c r="R18" s="99"/>
      <c r="S18" s="99"/>
      <c r="T18" s="99" t="s">
        <v>7</v>
      </c>
      <c r="U18" s="99"/>
      <c r="V18" s="99"/>
      <c r="W18" s="99"/>
      <c r="X18" s="99"/>
      <c r="Y18" s="99"/>
      <c r="Z18" s="99"/>
      <c r="AA18" s="99"/>
      <c r="AB18" s="99"/>
      <c r="AC18" s="99"/>
      <c r="AD18" s="99"/>
      <c r="AE18" s="99"/>
      <c r="AF18" s="99"/>
      <c r="AG18" s="99"/>
      <c r="AH18" s="99"/>
      <c r="AI18" s="99"/>
      <c r="AJ18" s="19">
        <f t="shared" si="2"/>
        <v>0</v>
      </c>
      <c r="AK18" s="336">
        <f t="shared" si="3"/>
        <v>2</v>
      </c>
      <c r="AL18" s="336">
        <f t="shared" si="4"/>
        <v>0</v>
      </c>
      <c r="AM18" s="143"/>
      <c r="AN18" s="143"/>
      <c r="AO18" s="143"/>
    </row>
    <row r="19" spans="1:41" s="25" customFormat="1" ht="21" customHeight="1">
      <c r="A19" s="79">
        <v>13</v>
      </c>
      <c r="B19" s="79" t="s">
        <v>1555</v>
      </c>
      <c r="C19" s="3" t="s">
        <v>1556</v>
      </c>
      <c r="D19" s="4" t="s">
        <v>1028</v>
      </c>
      <c r="E19" s="99"/>
      <c r="F19" s="202"/>
      <c r="G19" s="202"/>
      <c r="H19" s="202"/>
      <c r="I19" s="202"/>
      <c r="J19" s="202"/>
      <c r="K19" s="202"/>
      <c r="L19" s="202"/>
      <c r="M19" s="202"/>
      <c r="N19" s="202"/>
      <c r="O19" s="202"/>
      <c r="P19" s="202"/>
      <c r="Q19" s="202"/>
      <c r="R19" s="202"/>
      <c r="S19" s="202"/>
      <c r="T19" s="202"/>
      <c r="U19" s="202"/>
      <c r="V19" s="202" t="s">
        <v>6</v>
      </c>
      <c r="W19" s="202"/>
      <c r="X19" s="202"/>
      <c r="Y19" s="202"/>
      <c r="Z19" s="202"/>
      <c r="AA19" s="202"/>
      <c r="AB19" s="202"/>
      <c r="AC19" s="202"/>
      <c r="AD19" s="202"/>
      <c r="AE19" s="202"/>
      <c r="AF19" s="202"/>
      <c r="AG19" s="202"/>
      <c r="AH19" s="202"/>
      <c r="AI19" s="202"/>
      <c r="AJ19" s="19">
        <f t="shared" si="2"/>
        <v>1</v>
      </c>
      <c r="AK19" s="336">
        <f t="shared" si="3"/>
        <v>0</v>
      </c>
      <c r="AL19" s="336">
        <f t="shared" si="4"/>
        <v>0</v>
      </c>
      <c r="AM19" s="143"/>
      <c r="AN19" s="143"/>
      <c r="AO19" s="143"/>
    </row>
    <row r="20" spans="1:41" s="25" customFormat="1" ht="21" customHeight="1">
      <c r="A20" s="79">
        <v>14</v>
      </c>
      <c r="B20" s="79" t="s">
        <v>1557</v>
      </c>
      <c r="C20" s="3" t="s">
        <v>80</v>
      </c>
      <c r="D20" s="4" t="s">
        <v>98</v>
      </c>
      <c r="E20" s="99"/>
      <c r="F20" s="99"/>
      <c r="G20" s="99"/>
      <c r="H20" s="99" t="s">
        <v>7</v>
      </c>
      <c r="I20" s="99"/>
      <c r="J20" s="99"/>
      <c r="K20" s="99"/>
      <c r="L20" s="99"/>
      <c r="M20" s="99"/>
      <c r="N20" s="99"/>
      <c r="O20" s="99" t="s">
        <v>6</v>
      </c>
      <c r="P20" s="99"/>
      <c r="Q20" s="99"/>
      <c r="R20" s="99"/>
      <c r="S20" s="99"/>
      <c r="T20" s="99" t="s">
        <v>6</v>
      </c>
      <c r="U20" s="99"/>
      <c r="V20" s="99"/>
      <c r="W20" s="99"/>
      <c r="X20" s="99"/>
      <c r="Y20" s="99"/>
      <c r="Z20" s="99"/>
      <c r="AA20" s="99"/>
      <c r="AB20" s="99"/>
      <c r="AC20" s="99"/>
      <c r="AD20" s="99"/>
      <c r="AE20" s="99"/>
      <c r="AF20" s="99"/>
      <c r="AG20" s="99"/>
      <c r="AH20" s="99"/>
      <c r="AI20" s="99"/>
      <c r="AJ20" s="19">
        <f t="shared" si="2"/>
        <v>2</v>
      </c>
      <c r="AK20" s="336">
        <f t="shared" si="3"/>
        <v>1</v>
      </c>
      <c r="AL20" s="336">
        <f t="shared" si="4"/>
        <v>0</v>
      </c>
      <c r="AM20" s="426"/>
      <c r="AN20" s="427"/>
      <c r="AO20" s="143"/>
    </row>
    <row r="21" spans="1:41" s="25" customFormat="1" ht="21" customHeight="1">
      <c r="A21" s="79">
        <v>15</v>
      </c>
      <c r="B21" s="79" t="s">
        <v>1558</v>
      </c>
      <c r="C21" s="3" t="s">
        <v>1559</v>
      </c>
      <c r="D21" s="4" t="s">
        <v>940</v>
      </c>
      <c r="E21" s="99"/>
      <c r="F21" s="99"/>
      <c r="G21" s="99"/>
      <c r="H21" s="99"/>
      <c r="I21" s="99"/>
      <c r="J21" s="99"/>
      <c r="K21" s="99"/>
      <c r="L21" s="99"/>
      <c r="M21" s="99"/>
      <c r="N21" s="99"/>
      <c r="O21" s="99" t="s">
        <v>8</v>
      </c>
      <c r="P21" s="99"/>
      <c r="Q21" s="99"/>
      <c r="R21" s="99"/>
      <c r="S21" s="99" t="s">
        <v>7</v>
      </c>
      <c r="T21" s="99" t="s">
        <v>6</v>
      </c>
      <c r="U21" s="99"/>
      <c r="V21" s="99"/>
      <c r="W21" s="99"/>
      <c r="X21" s="99"/>
      <c r="Y21" s="99"/>
      <c r="Z21" s="99"/>
      <c r="AA21" s="99"/>
      <c r="AB21" s="99"/>
      <c r="AC21" s="99"/>
      <c r="AD21" s="99"/>
      <c r="AE21" s="99"/>
      <c r="AF21" s="99"/>
      <c r="AG21" s="99"/>
      <c r="AH21" s="99"/>
      <c r="AI21" s="99"/>
      <c r="AJ21" s="19">
        <f t="shared" si="2"/>
        <v>1</v>
      </c>
      <c r="AK21" s="336">
        <f t="shared" si="3"/>
        <v>1</v>
      </c>
      <c r="AL21" s="336">
        <f t="shared" si="4"/>
        <v>1</v>
      </c>
      <c r="AM21" s="143"/>
      <c r="AN21" s="143"/>
      <c r="AO21" s="143"/>
    </row>
    <row r="22" spans="1:41" s="25" customFormat="1" ht="21" customHeight="1">
      <c r="A22" s="79">
        <v>16</v>
      </c>
      <c r="B22" s="79" t="s">
        <v>1560</v>
      </c>
      <c r="C22" s="3" t="s">
        <v>97</v>
      </c>
      <c r="D22" s="4" t="s">
        <v>940</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c r="AM22" s="143"/>
      <c r="AN22" s="143"/>
      <c r="AO22" s="143"/>
    </row>
    <row r="23" spans="1:41" s="25" customFormat="1" ht="21" customHeight="1">
      <c r="A23" s="79">
        <v>17</v>
      </c>
      <c r="B23" s="79" t="s">
        <v>1561</v>
      </c>
      <c r="C23" s="3" t="s">
        <v>1562</v>
      </c>
      <c r="D23" s="4" t="s">
        <v>1311</v>
      </c>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6">
        <f t="shared" si="3"/>
        <v>0</v>
      </c>
      <c r="AL23" s="336">
        <f t="shared" si="4"/>
        <v>0</v>
      </c>
      <c r="AM23" s="143"/>
      <c r="AN23" s="143"/>
      <c r="AO23" s="143"/>
    </row>
    <row r="24" spans="1:41" s="25" customFormat="1" ht="21" customHeight="1">
      <c r="A24" s="79">
        <v>18</v>
      </c>
      <c r="B24" s="79" t="s">
        <v>1563</v>
      </c>
      <c r="C24" s="3" t="s">
        <v>1564</v>
      </c>
      <c r="D24" s="4" t="s">
        <v>947</v>
      </c>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c r="AM24" s="143"/>
      <c r="AN24" s="143"/>
      <c r="AO24" s="143"/>
    </row>
    <row r="25" spans="1:41" s="25" customFormat="1" ht="21" customHeight="1">
      <c r="A25" s="79">
        <v>19</v>
      </c>
      <c r="B25" s="79" t="s">
        <v>1565</v>
      </c>
      <c r="C25" s="3" t="s">
        <v>365</v>
      </c>
      <c r="D25" s="4" t="s">
        <v>104</v>
      </c>
      <c r="E25" s="99"/>
      <c r="F25" s="99"/>
      <c r="G25" s="99"/>
      <c r="H25" s="99" t="s">
        <v>7</v>
      </c>
      <c r="I25" s="99" t="s">
        <v>7</v>
      </c>
      <c r="J25" s="99" t="s">
        <v>7</v>
      </c>
      <c r="K25" s="99"/>
      <c r="L25" s="99" t="s">
        <v>6</v>
      </c>
      <c r="M25" s="99"/>
      <c r="N25" s="99"/>
      <c r="O25" s="99"/>
      <c r="P25" s="99" t="s">
        <v>7</v>
      </c>
      <c r="Q25" s="99"/>
      <c r="R25" s="99" t="s">
        <v>6</v>
      </c>
      <c r="S25" s="99"/>
      <c r="T25" s="99" t="s">
        <v>7</v>
      </c>
      <c r="U25" s="99"/>
      <c r="V25" s="99" t="s">
        <v>6</v>
      </c>
      <c r="W25" s="99"/>
      <c r="X25" s="99"/>
      <c r="Y25" s="99"/>
      <c r="Z25" s="99"/>
      <c r="AA25" s="99"/>
      <c r="AB25" s="99"/>
      <c r="AC25" s="99"/>
      <c r="AD25" s="99"/>
      <c r="AE25" s="99"/>
      <c r="AF25" s="99"/>
      <c r="AG25" s="99"/>
      <c r="AH25" s="99"/>
      <c r="AI25" s="99"/>
      <c r="AJ25" s="19">
        <f t="shared" si="2"/>
        <v>3</v>
      </c>
      <c r="AK25" s="336">
        <f t="shared" si="3"/>
        <v>5</v>
      </c>
      <c r="AL25" s="336">
        <f t="shared" si="4"/>
        <v>0</v>
      </c>
      <c r="AM25" s="143"/>
      <c r="AN25" s="143"/>
      <c r="AO25" s="143"/>
    </row>
    <row r="26" spans="1:41" s="25" customFormat="1" ht="21" customHeight="1">
      <c r="A26" s="463" t="s">
        <v>10</v>
      </c>
      <c r="B26" s="463"/>
      <c r="C26" s="463"/>
      <c r="D26" s="463"/>
      <c r="E26" s="463"/>
      <c r="F26" s="463"/>
      <c r="G26" s="463"/>
      <c r="H26" s="463"/>
      <c r="I26" s="463"/>
      <c r="J26" s="463"/>
      <c r="K26" s="463"/>
      <c r="L26" s="463"/>
      <c r="M26" s="463"/>
      <c r="N26" s="463"/>
      <c r="O26" s="463"/>
      <c r="P26" s="463"/>
      <c r="Q26" s="463"/>
      <c r="R26" s="463"/>
      <c r="S26" s="463"/>
      <c r="T26" s="463"/>
      <c r="U26" s="463"/>
      <c r="V26" s="463"/>
      <c r="W26" s="463"/>
      <c r="X26" s="463"/>
      <c r="Y26" s="463"/>
      <c r="Z26" s="463"/>
      <c r="AA26" s="463"/>
      <c r="AB26" s="463"/>
      <c r="AC26" s="463"/>
      <c r="AD26" s="463"/>
      <c r="AE26" s="463"/>
      <c r="AF26" s="463"/>
      <c r="AG26" s="463"/>
      <c r="AH26" s="463"/>
      <c r="AI26" s="463"/>
      <c r="AJ26" s="340">
        <f>SUM(AJ7:AJ25)</f>
        <v>16</v>
      </c>
      <c r="AK26" s="147">
        <f>SUM(AK7:AK25)</f>
        <v>24</v>
      </c>
      <c r="AL26" s="147">
        <f>SUM(AL7:AL25)</f>
        <v>7</v>
      </c>
      <c r="AM26" s="24"/>
      <c r="AN26" s="24"/>
      <c r="AO26" s="24"/>
    </row>
    <row r="27" spans="1:41" s="25" customFormat="1" ht="21" customHeight="1">
      <c r="A27" s="429" t="s">
        <v>2804</v>
      </c>
      <c r="B27" s="430"/>
      <c r="C27" s="430"/>
      <c r="D27" s="430"/>
      <c r="E27" s="430"/>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0"/>
      <c r="AL27" s="431"/>
      <c r="AM27" s="338"/>
      <c r="AN27" s="338"/>
    </row>
    <row r="28" spans="1:41">
      <c r="C28" s="144"/>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41">
      <c r="C29" s="425"/>
      <c r="D29" s="425"/>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c r="C30" s="425"/>
      <c r="D30" s="425"/>
      <c r="E30" s="425"/>
      <c r="F30" s="425"/>
      <c r="G30" s="425"/>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25"/>
      <c r="D31" s="425"/>
      <c r="E31" s="425"/>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c r="C32" s="425"/>
      <c r="D32" s="425"/>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sheetData>
  <mergeCells count="22">
    <mergeCell ref="C32:D32"/>
    <mergeCell ref="C31:E31"/>
    <mergeCell ref="A27:AL27"/>
    <mergeCell ref="C29:D29"/>
    <mergeCell ref="C30:G30"/>
    <mergeCell ref="B5:B6"/>
    <mergeCell ref="C5:D6"/>
    <mergeCell ref="AJ5:AJ6"/>
    <mergeCell ref="AM20:AN20"/>
    <mergeCell ref="A26:AI26"/>
    <mergeCell ref="A5:A6"/>
    <mergeCell ref="I4:L4"/>
    <mergeCell ref="M4:N4"/>
    <mergeCell ref="O4:Q4"/>
    <mergeCell ref="R4:T4"/>
    <mergeCell ref="AL5:AL6"/>
    <mergeCell ref="AK5:AK6"/>
    <mergeCell ref="A1:P1"/>
    <mergeCell ref="Q1:AL1"/>
    <mergeCell ref="A2:P2"/>
    <mergeCell ref="Q2:AL2"/>
    <mergeCell ref="A3:AL3"/>
  </mergeCells>
  <conditionalFormatting sqref="E6:AI25">
    <cfRule type="expression" dxfId="88"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66B3D0C7-0F9F-4119-89CA-F39421669163}">
            <xm:f>IF('TQW20'!E$6="CN",1,0)</xm:f>
            <x14:dxf>
              <fill>
                <patternFill>
                  <bgColor theme="8" tint="0.59996337778862885"/>
                </patternFill>
              </fill>
            </x14:dxf>
          </x14:cfRule>
          <xm:sqref>E6:AI6</xm:sqref>
        </x14:conditionalFormatting>
        <x14:conditionalFormatting xmlns:xm="http://schemas.microsoft.com/office/excel/2006/main">
          <x14:cfRule type="expression" priority="2" id="{72278A6B-B295-4E89-8160-A6FAAEFB8F2F}">
            <xm:f>IF('TQW20'!E$6="CN",1,0)</xm:f>
            <x14:dxf>
              <fill>
                <patternFill>
                  <bgColor theme="8" tint="0.79998168889431442"/>
                </patternFill>
              </fill>
            </x14:dxf>
          </x14:cfRule>
          <xm:sqref>E6:AI6</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topLeftCell="A19" workbookViewId="0">
      <selection activeCell="S16" sqref="S16"/>
    </sheetView>
  </sheetViews>
  <sheetFormatPr defaultColWidth="9.33203125" defaultRowHeight="18"/>
  <cols>
    <col min="1" max="1" width="8.6640625" style="24" customWidth="1"/>
    <col min="2" max="2" width="18.33203125" style="24" customWidth="1"/>
    <col min="3" max="3" width="24.33203125" style="24" customWidth="1"/>
    <col min="4" max="4" width="10.1640625" style="24" customWidth="1"/>
    <col min="5" max="35" width="4" style="24" customWidth="1"/>
    <col min="36" max="38" width="6" style="24" customWidth="1"/>
    <col min="39" max="39" width="10.83203125" style="24" customWidth="1"/>
    <col min="40" max="40" width="12.1640625" style="24" customWidth="1"/>
    <col min="41" max="41" width="10.83203125" style="24" customWidth="1"/>
    <col min="42" max="16384" width="9.33203125" style="24"/>
  </cols>
  <sheetData>
    <row r="1" spans="1:4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22.5">
      <c r="A3" s="443" t="s">
        <v>1567</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67">
        <v>1</v>
      </c>
      <c r="B7" s="79" t="s">
        <v>1568</v>
      </c>
      <c r="C7" s="3" t="s">
        <v>1569</v>
      </c>
      <c r="D7" s="4" t="s">
        <v>61</v>
      </c>
      <c r="E7" s="98"/>
      <c r="F7" s="99"/>
      <c r="G7" s="99"/>
      <c r="H7" s="100"/>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67">
        <v>2</v>
      </c>
      <c r="B8" s="79" t="s">
        <v>1570</v>
      </c>
      <c r="C8" s="3" t="s">
        <v>1571</v>
      </c>
      <c r="D8" s="4" t="s">
        <v>1572</v>
      </c>
      <c r="E8" s="98"/>
      <c r="F8" s="99"/>
      <c r="G8" s="99"/>
      <c r="H8" s="100"/>
      <c r="I8" s="99"/>
      <c r="J8" s="99"/>
      <c r="K8" s="99"/>
      <c r="L8" s="99"/>
      <c r="M8" s="99" t="s">
        <v>6</v>
      </c>
      <c r="N8" s="99"/>
      <c r="O8" s="99"/>
      <c r="P8" s="99"/>
      <c r="Q8" s="99"/>
      <c r="R8" s="99"/>
      <c r="S8" s="99"/>
      <c r="T8" s="99"/>
      <c r="U8" s="99"/>
      <c r="V8" s="99"/>
      <c r="W8" s="99"/>
      <c r="X8" s="99"/>
      <c r="Y8" s="99"/>
      <c r="Z8" s="99"/>
      <c r="AA8" s="99"/>
      <c r="AB8" s="99"/>
      <c r="AC8" s="99"/>
      <c r="AD8" s="99"/>
      <c r="AE8" s="99"/>
      <c r="AF8" s="99"/>
      <c r="AG8" s="99"/>
      <c r="AH8" s="99"/>
      <c r="AI8" s="99"/>
      <c r="AJ8" s="19">
        <f t="shared" ref="AJ8:AJ32" si="2">COUNTIF(E8:AI8,"K")+2*COUNTIF(E8:AI8,"2K")+COUNTIF(E8:AI8,"TK")+COUNTIF(E8:AI8,"KT")+COUNTIF(E8:AI8,"PK")+COUNTIF(E8:AI8,"KP")+2*COUNTIF(E8:AI8,"K2")</f>
        <v>1</v>
      </c>
      <c r="AK8" s="336">
        <f t="shared" ref="AK8:AK32" si="3">COUNTIF(F8:AJ8,"P")+2*COUNTIF(F8:AJ8,"2P")+COUNTIF(F8:AJ8,"TP")+COUNTIF(F8:AJ8,"PT")+COUNTIF(F8:AJ8,"PK")+COUNTIF(F8:AJ8,"KP")+2*COUNTIF(F8:AJ8,"P2")</f>
        <v>0</v>
      </c>
      <c r="AL8" s="336">
        <f t="shared" ref="AL8:AL32" si="4">COUNTIF(E8:AI8,"T")+2*COUNTIF(E8:AI8,"2T")+2*COUNTIF(E8:AI8,"T2")+COUNTIF(E8:AI8,"PT")+COUNTIF(E8:AI8,"TP")</f>
        <v>0</v>
      </c>
      <c r="AM8" s="143"/>
      <c r="AN8" s="143"/>
      <c r="AO8" s="143"/>
    </row>
    <row r="9" spans="1:41" s="25" customFormat="1">
      <c r="A9" s="67">
        <v>3</v>
      </c>
      <c r="B9" s="79" t="s">
        <v>1573</v>
      </c>
      <c r="C9" s="3" t="s">
        <v>842</v>
      </c>
      <c r="D9" s="4" t="s">
        <v>70</v>
      </c>
      <c r="E9" s="98"/>
      <c r="F9" s="99"/>
      <c r="G9" s="99"/>
      <c r="H9" s="100"/>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c r="AM9" s="143"/>
      <c r="AN9" s="143"/>
      <c r="AO9" s="143"/>
    </row>
    <row r="10" spans="1:41" s="25" customFormat="1">
      <c r="A10" s="67">
        <v>4</v>
      </c>
      <c r="B10" s="79" t="s">
        <v>1574</v>
      </c>
      <c r="C10" s="3" t="s">
        <v>919</v>
      </c>
      <c r="D10" s="4" t="s">
        <v>70</v>
      </c>
      <c r="E10" s="98"/>
      <c r="F10" s="99"/>
      <c r="G10" s="99"/>
      <c r="H10" s="100"/>
      <c r="I10" s="99" t="s">
        <v>7</v>
      </c>
      <c r="J10" s="99"/>
      <c r="K10" s="99"/>
      <c r="L10" s="99"/>
      <c r="M10" s="99" t="s">
        <v>6</v>
      </c>
      <c r="N10" s="99"/>
      <c r="O10" s="99"/>
      <c r="P10" s="99"/>
      <c r="Q10" s="99"/>
      <c r="R10" s="99"/>
      <c r="S10" s="99"/>
      <c r="T10" s="99"/>
      <c r="U10" s="99"/>
      <c r="V10" s="99"/>
      <c r="W10" s="99"/>
      <c r="X10" s="99"/>
      <c r="Y10" s="99"/>
      <c r="Z10" s="99"/>
      <c r="AA10" s="99"/>
      <c r="AB10" s="99"/>
      <c r="AC10" s="99"/>
      <c r="AD10" s="99"/>
      <c r="AE10" s="99"/>
      <c r="AF10" s="99"/>
      <c r="AG10" s="99"/>
      <c r="AH10" s="99"/>
      <c r="AI10" s="99"/>
      <c r="AJ10" s="19">
        <f t="shared" si="2"/>
        <v>1</v>
      </c>
      <c r="AK10" s="336">
        <f t="shared" si="3"/>
        <v>1</v>
      </c>
      <c r="AL10" s="336">
        <f t="shared" si="4"/>
        <v>0</v>
      </c>
      <c r="AM10" s="143"/>
      <c r="AN10" s="143"/>
      <c r="AO10" s="143"/>
    </row>
    <row r="11" spans="1:41" s="25" customFormat="1">
      <c r="A11" s="67">
        <v>5</v>
      </c>
      <c r="B11" s="79" t="s">
        <v>1575</v>
      </c>
      <c r="C11" s="3" t="s">
        <v>670</v>
      </c>
      <c r="D11" s="4" t="s">
        <v>70</v>
      </c>
      <c r="E11" s="98"/>
      <c r="F11" s="99"/>
      <c r="G11" s="99"/>
      <c r="H11" s="100"/>
      <c r="I11" s="99" t="s">
        <v>8</v>
      </c>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1</v>
      </c>
      <c r="AM11" s="143"/>
      <c r="AN11" s="143"/>
      <c r="AO11" s="143"/>
    </row>
    <row r="12" spans="1:41" s="25" customFormat="1">
      <c r="A12" s="67">
        <v>6</v>
      </c>
      <c r="B12" s="79" t="s">
        <v>1576</v>
      </c>
      <c r="C12" s="3" t="s">
        <v>923</v>
      </c>
      <c r="D12" s="4" t="s">
        <v>50</v>
      </c>
      <c r="E12" s="99"/>
      <c r="F12" s="99"/>
      <c r="G12" s="99"/>
      <c r="H12" s="100"/>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c r="AM12" s="143"/>
      <c r="AN12" s="143"/>
      <c r="AO12" s="143"/>
    </row>
    <row r="13" spans="1:41" s="25" customFormat="1">
      <c r="A13" s="67">
        <v>7</v>
      </c>
      <c r="B13" s="79" t="s">
        <v>1577</v>
      </c>
      <c r="C13" s="3" t="s">
        <v>644</v>
      </c>
      <c r="D13" s="4" t="s">
        <v>122</v>
      </c>
      <c r="E13" s="99"/>
      <c r="F13" s="99"/>
      <c r="G13" s="99"/>
      <c r="H13" s="100"/>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0</v>
      </c>
      <c r="AM13" s="143"/>
      <c r="AN13" s="143"/>
      <c r="AO13" s="143"/>
    </row>
    <row r="14" spans="1:41" s="25" customFormat="1">
      <c r="A14" s="67">
        <v>8</v>
      </c>
      <c r="B14" s="79" t="s">
        <v>1578</v>
      </c>
      <c r="C14" s="3" t="s">
        <v>1579</v>
      </c>
      <c r="D14" s="4" t="s">
        <v>85</v>
      </c>
      <c r="E14" s="99"/>
      <c r="F14" s="99"/>
      <c r="G14" s="99"/>
      <c r="H14" s="100"/>
      <c r="I14" s="99"/>
      <c r="J14" s="99"/>
      <c r="K14" s="99"/>
      <c r="L14" s="99"/>
      <c r="M14" s="99" t="s">
        <v>6</v>
      </c>
      <c r="N14" s="99"/>
      <c r="O14" s="99"/>
      <c r="P14" s="99"/>
      <c r="Q14" s="99"/>
      <c r="R14" s="99"/>
      <c r="S14" s="99"/>
      <c r="T14" s="99"/>
      <c r="U14" s="99"/>
      <c r="V14" s="99"/>
      <c r="W14" s="99"/>
      <c r="X14" s="99"/>
      <c r="Y14" s="99"/>
      <c r="Z14" s="99"/>
      <c r="AA14" s="99"/>
      <c r="AB14" s="99"/>
      <c r="AC14" s="99"/>
      <c r="AD14" s="99"/>
      <c r="AE14" s="99"/>
      <c r="AF14" s="99"/>
      <c r="AG14" s="99"/>
      <c r="AH14" s="99"/>
      <c r="AI14" s="99"/>
      <c r="AJ14" s="19">
        <f t="shared" si="2"/>
        <v>1</v>
      </c>
      <c r="AK14" s="336">
        <f t="shared" si="3"/>
        <v>0</v>
      </c>
      <c r="AL14" s="336">
        <f t="shared" si="4"/>
        <v>0</v>
      </c>
      <c r="AM14" s="143"/>
      <c r="AN14" s="143"/>
      <c r="AO14" s="143"/>
    </row>
    <row r="15" spans="1:41" s="25" customFormat="1">
      <c r="A15" s="67">
        <v>9</v>
      </c>
      <c r="B15" s="79" t="s">
        <v>1580</v>
      </c>
      <c r="C15" s="3" t="s">
        <v>1581</v>
      </c>
      <c r="D15" s="4" t="s">
        <v>85</v>
      </c>
      <c r="E15" s="99"/>
      <c r="F15" s="99"/>
      <c r="G15" s="99"/>
      <c r="H15" s="100"/>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c r="AM15" s="143"/>
      <c r="AN15" s="143"/>
      <c r="AO15" s="143"/>
    </row>
    <row r="16" spans="1:41" s="25" customFormat="1">
      <c r="A16" s="67">
        <v>10</v>
      </c>
      <c r="B16" s="79" t="s">
        <v>1582</v>
      </c>
      <c r="C16" s="3" t="s">
        <v>1583</v>
      </c>
      <c r="D16" s="4" t="s">
        <v>1584</v>
      </c>
      <c r="E16" s="99"/>
      <c r="F16" s="99"/>
      <c r="G16" s="99"/>
      <c r="H16" s="100"/>
      <c r="I16" s="99"/>
      <c r="J16" s="99"/>
      <c r="K16" s="99"/>
      <c r="L16" s="99"/>
      <c r="M16" s="99" t="s">
        <v>6</v>
      </c>
      <c r="N16" s="99"/>
      <c r="O16" s="99"/>
      <c r="P16" s="99"/>
      <c r="Q16" s="99"/>
      <c r="R16" s="99"/>
      <c r="S16" s="99"/>
      <c r="T16" s="99"/>
      <c r="U16" s="99"/>
      <c r="V16" s="99"/>
      <c r="W16" s="99"/>
      <c r="X16" s="99"/>
      <c r="Y16" s="99"/>
      <c r="Z16" s="99"/>
      <c r="AA16" s="99"/>
      <c r="AB16" s="99"/>
      <c r="AC16" s="99"/>
      <c r="AD16" s="99"/>
      <c r="AE16" s="99"/>
      <c r="AF16" s="99"/>
      <c r="AG16" s="99"/>
      <c r="AH16" s="99"/>
      <c r="AI16" s="99"/>
      <c r="AJ16" s="19">
        <f t="shared" si="2"/>
        <v>1</v>
      </c>
      <c r="AK16" s="336">
        <f t="shared" si="3"/>
        <v>0</v>
      </c>
      <c r="AL16" s="336">
        <f t="shared" si="4"/>
        <v>0</v>
      </c>
      <c r="AM16" s="143"/>
      <c r="AN16" s="143"/>
      <c r="AO16" s="143"/>
    </row>
    <row r="17" spans="1:41" s="25" customFormat="1">
      <c r="A17" s="67">
        <v>11</v>
      </c>
      <c r="B17" s="82" t="s">
        <v>1585</v>
      </c>
      <c r="C17" s="83" t="s">
        <v>38</v>
      </c>
      <c r="D17" s="204" t="s">
        <v>28</v>
      </c>
      <c r="E17" s="96"/>
      <c r="F17" s="96"/>
      <c r="G17" s="96"/>
      <c r="H17" s="95"/>
      <c r="I17" s="96"/>
      <c r="J17" s="96"/>
      <c r="K17" s="96"/>
      <c r="L17" s="96"/>
      <c r="M17" s="96" t="s">
        <v>7</v>
      </c>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1</v>
      </c>
      <c r="AL17" s="336">
        <f t="shared" si="4"/>
        <v>0</v>
      </c>
      <c r="AM17" s="143"/>
      <c r="AN17" s="143"/>
      <c r="AO17" s="143"/>
    </row>
    <row r="18" spans="1:41" s="25" customFormat="1" ht="21" customHeight="1">
      <c r="A18" s="5">
        <v>12</v>
      </c>
      <c r="B18" s="149" t="s">
        <v>1586</v>
      </c>
      <c r="C18" s="3" t="s">
        <v>1587</v>
      </c>
      <c r="D18" s="4" t="s">
        <v>103</v>
      </c>
      <c r="E18" s="96"/>
      <c r="F18" s="96"/>
      <c r="G18" s="96"/>
      <c r="H18" s="95"/>
      <c r="I18" s="96"/>
      <c r="J18" s="96"/>
      <c r="K18" s="96"/>
      <c r="L18" s="96"/>
      <c r="M18" s="96" t="s">
        <v>6</v>
      </c>
      <c r="N18" s="96"/>
      <c r="O18" s="96"/>
      <c r="P18" s="96"/>
      <c r="Q18" s="96"/>
      <c r="R18" s="96"/>
      <c r="S18" s="96"/>
      <c r="T18" s="96"/>
      <c r="U18" s="96"/>
      <c r="V18" s="96"/>
      <c r="W18" s="96"/>
      <c r="X18" s="96"/>
      <c r="Y18" s="96"/>
      <c r="Z18" s="96"/>
      <c r="AA18" s="96"/>
      <c r="AB18" s="96"/>
      <c r="AC18" s="96"/>
      <c r="AD18" s="96"/>
      <c r="AE18" s="96"/>
      <c r="AF18" s="96"/>
      <c r="AG18" s="96"/>
      <c r="AH18" s="96"/>
      <c r="AI18" s="96"/>
      <c r="AJ18" s="19">
        <f t="shared" si="2"/>
        <v>1</v>
      </c>
      <c r="AK18" s="336">
        <f t="shared" si="3"/>
        <v>0</v>
      </c>
      <c r="AL18" s="336">
        <f t="shared" si="4"/>
        <v>0</v>
      </c>
      <c r="AM18" s="143"/>
      <c r="AN18" s="143"/>
      <c r="AO18" s="143"/>
    </row>
    <row r="19" spans="1:41" s="25" customFormat="1" ht="21" customHeight="1">
      <c r="A19" s="5">
        <v>13</v>
      </c>
      <c r="B19" s="149" t="s">
        <v>1588</v>
      </c>
      <c r="C19" s="3" t="s">
        <v>102</v>
      </c>
      <c r="D19" s="4" t="s">
        <v>87</v>
      </c>
      <c r="E19" s="96"/>
      <c r="F19" s="151"/>
      <c r="G19" s="151"/>
      <c r="H19" s="95"/>
      <c r="I19" s="151"/>
      <c r="J19" s="151"/>
      <c r="K19" s="151"/>
      <c r="L19" s="151"/>
      <c r="M19" s="151" t="s">
        <v>2805</v>
      </c>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9">
        <f t="shared" si="2"/>
        <v>0</v>
      </c>
      <c r="AK19" s="336">
        <f t="shared" si="3"/>
        <v>2</v>
      </c>
      <c r="AL19" s="336">
        <f t="shared" si="4"/>
        <v>0</v>
      </c>
      <c r="AM19" s="143"/>
      <c r="AN19" s="143"/>
      <c r="AO19" s="143"/>
    </row>
    <row r="20" spans="1:41" s="25" customFormat="1" ht="21" customHeight="1">
      <c r="A20" s="5">
        <v>14</v>
      </c>
      <c r="B20" s="149" t="s">
        <v>1589</v>
      </c>
      <c r="C20" s="3" t="s">
        <v>1590</v>
      </c>
      <c r="D20" s="4" t="s">
        <v>835</v>
      </c>
      <c r="E20" s="96"/>
      <c r="F20" s="96"/>
      <c r="G20" s="96"/>
      <c r="H20" s="95"/>
      <c r="I20" s="96"/>
      <c r="J20" s="96"/>
      <c r="K20" s="96"/>
      <c r="L20" s="96"/>
      <c r="M20" s="96" t="s">
        <v>8</v>
      </c>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1</v>
      </c>
      <c r="AM20" s="426"/>
      <c r="AN20" s="427"/>
      <c r="AO20" s="143"/>
    </row>
    <row r="21" spans="1:41" s="25" customFormat="1" ht="21" customHeight="1">
      <c r="A21" s="5">
        <v>15</v>
      </c>
      <c r="B21" s="149" t="s">
        <v>1591</v>
      </c>
      <c r="C21" s="3" t="s">
        <v>1592</v>
      </c>
      <c r="D21" s="4" t="s">
        <v>1022</v>
      </c>
      <c r="E21" s="96"/>
      <c r="F21" s="96"/>
      <c r="G21" s="96"/>
      <c r="H21" s="95"/>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43"/>
      <c r="AN21" s="143"/>
      <c r="AO21" s="143"/>
    </row>
    <row r="22" spans="1:41" s="25" customFormat="1" ht="21" customHeight="1">
      <c r="A22" s="5">
        <v>16</v>
      </c>
      <c r="B22" s="149" t="s">
        <v>1593</v>
      </c>
      <c r="C22" s="3" t="s">
        <v>1594</v>
      </c>
      <c r="D22" s="4" t="s">
        <v>78</v>
      </c>
      <c r="E22" s="96"/>
      <c r="F22" s="96"/>
      <c r="G22" s="96"/>
      <c r="H22" s="95"/>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43"/>
      <c r="AN22" s="143"/>
      <c r="AO22" s="143"/>
    </row>
    <row r="23" spans="1:41" s="25" customFormat="1" ht="21" customHeight="1">
      <c r="A23" s="5">
        <v>17</v>
      </c>
      <c r="B23" s="149" t="s">
        <v>1595</v>
      </c>
      <c r="C23" s="3" t="s">
        <v>1596</v>
      </c>
      <c r="D23" s="4" t="s">
        <v>9</v>
      </c>
      <c r="E23" s="96"/>
      <c r="F23" s="96"/>
      <c r="G23" s="96"/>
      <c r="H23" s="95"/>
      <c r="I23" s="96" t="s">
        <v>8</v>
      </c>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1</v>
      </c>
      <c r="AM23" s="143"/>
      <c r="AN23" s="143"/>
      <c r="AO23" s="143"/>
    </row>
    <row r="24" spans="1:41" s="25" customFormat="1" ht="21" customHeight="1">
      <c r="A24" s="5">
        <v>18</v>
      </c>
      <c r="B24" s="149" t="s">
        <v>1597</v>
      </c>
      <c r="C24" s="3" t="s">
        <v>1598</v>
      </c>
      <c r="D24" s="4" t="s">
        <v>44</v>
      </c>
      <c r="E24" s="96"/>
      <c r="F24" s="96"/>
      <c r="G24" s="96"/>
      <c r="H24" s="95"/>
      <c r="I24" s="96"/>
      <c r="J24" s="96"/>
      <c r="K24" s="96"/>
      <c r="L24" s="96"/>
      <c r="M24" s="96" t="s">
        <v>6</v>
      </c>
      <c r="N24" s="96"/>
      <c r="O24" s="96"/>
      <c r="P24" s="96"/>
      <c r="Q24" s="96"/>
      <c r="R24" s="96"/>
      <c r="S24" s="96"/>
      <c r="T24" s="96"/>
      <c r="U24" s="96"/>
      <c r="V24" s="96"/>
      <c r="W24" s="96"/>
      <c r="X24" s="96"/>
      <c r="Y24" s="96"/>
      <c r="Z24" s="96"/>
      <c r="AA24" s="96"/>
      <c r="AB24" s="96"/>
      <c r="AC24" s="96"/>
      <c r="AD24" s="96"/>
      <c r="AE24" s="96"/>
      <c r="AF24" s="96"/>
      <c r="AG24" s="96"/>
      <c r="AH24" s="96"/>
      <c r="AI24" s="96"/>
      <c r="AJ24" s="19">
        <f t="shared" si="2"/>
        <v>1</v>
      </c>
      <c r="AK24" s="336">
        <f t="shared" si="3"/>
        <v>0</v>
      </c>
      <c r="AL24" s="336">
        <f t="shared" si="4"/>
        <v>0</v>
      </c>
      <c r="AM24" s="143"/>
      <c r="AN24" s="143"/>
      <c r="AO24" s="143"/>
    </row>
    <row r="25" spans="1:41" s="25" customFormat="1" ht="21" customHeight="1">
      <c r="A25" s="5">
        <v>19</v>
      </c>
      <c r="B25" s="149" t="s">
        <v>1599</v>
      </c>
      <c r="C25" s="3" t="s">
        <v>1600</v>
      </c>
      <c r="D25" s="4" t="s">
        <v>180</v>
      </c>
      <c r="E25" s="96"/>
      <c r="F25" s="96"/>
      <c r="G25" s="96"/>
      <c r="H25" s="95"/>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43"/>
      <c r="AN25" s="143"/>
      <c r="AO25" s="143"/>
    </row>
    <row r="26" spans="1:41" s="25" customFormat="1" ht="21" customHeight="1">
      <c r="A26" s="5">
        <v>20</v>
      </c>
      <c r="B26" s="149" t="s">
        <v>1601</v>
      </c>
      <c r="C26" s="3" t="s">
        <v>1602</v>
      </c>
      <c r="D26" s="4" t="s">
        <v>947</v>
      </c>
      <c r="E26" s="96"/>
      <c r="F26" s="96"/>
      <c r="G26" s="96"/>
      <c r="H26" s="95"/>
      <c r="I26" s="96"/>
      <c r="J26" s="96"/>
      <c r="K26" s="96"/>
      <c r="L26" s="96"/>
      <c r="M26" s="96"/>
      <c r="N26" s="96"/>
      <c r="O26" s="96"/>
      <c r="P26" s="96" t="s">
        <v>8</v>
      </c>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1</v>
      </c>
      <c r="AM26" s="143"/>
      <c r="AN26" s="143"/>
      <c r="AO26" s="143"/>
    </row>
    <row r="27" spans="1:41" s="25" customFormat="1" ht="21" customHeight="1">
      <c r="A27" s="5">
        <v>21</v>
      </c>
      <c r="B27" s="149" t="s">
        <v>1603</v>
      </c>
      <c r="C27" s="3" t="s">
        <v>1604</v>
      </c>
      <c r="D27" s="4" t="s">
        <v>952</v>
      </c>
      <c r="E27" s="96"/>
      <c r="F27" s="96"/>
      <c r="G27" s="96"/>
      <c r="H27" s="95"/>
      <c r="I27" s="96" t="s">
        <v>8</v>
      </c>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1</v>
      </c>
      <c r="AM27" s="143"/>
      <c r="AN27" s="143"/>
      <c r="AO27" s="143"/>
    </row>
    <row r="28" spans="1:41" s="25" customFormat="1" ht="21" customHeight="1">
      <c r="A28" s="5">
        <v>22</v>
      </c>
      <c r="B28" s="149" t="s">
        <v>1605</v>
      </c>
      <c r="C28" s="3" t="s">
        <v>1606</v>
      </c>
      <c r="D28" s="4" t="s">
        <v>104</v>
      </c>
      <c r="E28" s="96"/>
      <c r="F28" s="96"/>
      <c r="G28" s="96"/>
      <c r="H28" s="95"/>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43"/>
      <c r="AN28" s="143"/>
      <c r="AO28" s="143"/>
    </row>
    <row r="29" spans="1:41" s="25" customFormat="1" ht="21" customHeight="1">
      <c r="A29" s="5">
        <v>23</v>
      </c>
      <c r="B29" s="149" t="s">
        <v>1607</v>
      </c>
      <c r="C29" s="3" t="s">
        <v>1608</v>
      </c>
      <c r="D29" s="4" t="s">
        <v>1086</v>
      </c>
      <c r="E29" s="150"/>
      <c r="F29" s="96"/>
      <c r="G29" s="96"/>
      <c r="H29" s="95"/>
      <c r="I29" s="96"/>
      <c r="J29" s="96"/>
      <c r="K29" s="96"/>
      <c r="L29" s="96"/>
      <c r="M29" s="96" t="s">
        <v>2805</v>
      </c>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2</v>
      </c>
      <c r="AL29" s="336">
        <f t="shared" si="4"/>
        <v>0</v>
      </c>
      <c r="AM29" s="143"/>
      <c r="AN29" s="143"/>
      <c r="AO29" s="143"/>
    </row>
    <row r="30" spans="1:41" s="25" customFormat="1" ht="21" customHeight="1">
      <c r="A30" s="5">
        <v>24</v>
      </c>
      <c r="B30" s="149" t="s">
        <v>1609</v>
      </c>
      <c r="C30" s="3" t="s">
        <v>1610</v>
      </c>
      <c r="D30" s="4" t="s">
        <v>1264</v>
      </c>
      <c r="E30" s="150"/>
      <c r="F30" s="96"/>
      <c r="G30" s="96"/>
      <c r="H30" s="95"/>
      <c r="I30" s="96" t="s">
        <v>6</v>
      </c>
      <c r="J30" s="96"/>
      <c r="K30" s="96"/>
      <c r="L30" s="96"/>
      <c r="M30" s="96" t="s">
        <v>2806</v>
      </c>
      <c r="N30" s="96"/>
      <c r="O30" s="96"/>
      <c r="P30" s="96" t="s">
        <v>7</v>
      </c>
      <c r="Q30" s="96"/>
      <c r="R30" s="96"/>
      <c r="S30" s="96"/>
      <c r="T30" s="96"/>
      <c r="U30" s="96"/>
      <c r="V30" s="96"/>
      <c r="W30" s="96"/>
      <c r="X30" s="96"/>
      <c r="Y30" s="96"/>
      <c r="Z30" s="96"/>
      <c r="AA30" s="96"/>
      <c r="AB30" s="96"/>
      <c r="AC30" s="96"/>
      <c r="AD30" s="96"/>
      <c r="AE30" s="96"/>
      <c r="AF30" s="96"/>
      <c r="AG30" s="96"/>
      <c r="AH30" s="96"/>
      <c r="AI30" s="96"/>
      <c r="AJ30" s="19">
        <f t="shared" si="2"/>
        <v>3</v>
      </c>
      <c r="AK30" s="336">
        <f t="shared" si="3"/>
        <v>1</v>
      </c>
      <c r="AL30" s="336">
        <f t="shared" si="4"/>
        <v>0</v>
      </c>
      <c r="AM30" s="143"/>
      <c r="AN30" s="143"/>
      <c r="AO30" s="143"/>
    </row>
    <row r="31" spans="1:41" s="25" customFormat="1" ht="21" customHeight="1">
      <c r="A31" s="5">
        <v>25</v>
      </c>
      <c r="B31" s="149" t="s">
        <v>1611</v>
      </c>
      <c r="C31" s="3" t="s">
        <v>1612</v>
      </c>
      <c r="D31" s="4" t="s">
        <v>105</v>
      </c>
      <c r="E31" s="150"/>
      <c r="F31" s="96"/>
      <c r="G31" s="96"/>
      <c r="H31" s="95"/>
      <c r="I31" s="96"/>
      <c r="J31" s="96"/>
      <c r="K31" s="96"/>
      <c r="L31" s="96"/>
      <c r="M31" s="96" t="s">
        <v>8</v>
      </c>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1</v>
      </c>
      <c r="AM31" s="143"/>
      <c r="AN31" s="143"/>
      <c r="AO31" s="143"/>
    </row>
    <row r="32" spans="1:41" s="25" customFormat="1" ht="21" customHeight="1">
      <c r="A32" s="5">
        <v>26</v>
      </c>
      <c r="B32" s="149" t="s">
        <v>1613</v>
      </c>
      <c r="C32" s="3" t="s">
        <v>1614</v>
      </c>
      <c r="D32" s="4" t="s">
        <v>1093</v>
      </c>
      <c r="E32" s="150"/>
      <c r="F32" s="96"/>
      <c r="G32" s="96"/>
      <c r="H32" s="95"/>
      <c r="I32" s="96" t="s">
        <v>6</v>
      </c>
      <c r="J32" s="96"/>
      <c r="K32" s="96"/>
      <c r="L32" s="96"/>
      <c r="M32" s="96" t="s">
        <v>6</v>
      </c>
      <c r="N32" s="96"/>
      <c r="O32" s="96"/>
      <c r="P32" s="96"/>
      <c r="Q32" s="96"/>
      <c r="R32" s="96"/>
      <c r="S32" s="96"/>
      <c r="T32" s="96"/>
      <c r="U32" s="96"/>
      <c r="V32" s="96"/>
      <c r="W32" s="96"/>
      <c r="X32" s="96"/>
      <c r="Y32" s="96"/>
      <c r="Z32" s="96"/>
      <c r="AA32" s="96"/>
      <c r="AB32" s="96"/>
      <c r="AC32" s="96"/>
      <c r="AD32" s="96"/>
      <c r="AE32" s="96"/>
      <c r="AF32" s="96"/>
      <c r="AG32" s="96"/>
      <c r="AH32" s="96"/>
      <c r="AI32" s="96"/>
      <c r="AJ32" s="19">
        <f t="shared" si="2"/>
        <v>2</v>
      </c>
      <c r="AK32" s="336">
        <f t="shared" si="3"/>
        <v>0</v>
      </c>
      <c r="AL32" s="336">
        <f t="shared" si="4"/>
        <v>0</v>
      </c>
      <c r="AM32" s="143"/>
      <c r="AN32" s="143"/>
      <c r="AO32" s="143"/>
    </row>
    <row r="33" spans="1:41" s="25" customFormat="1" ht="21" customHeight="1">
      <c r="A33" s="428" t="s">
        <v>10</v>
      </c>
      <c r="B33" s="428"/>
      <c r="C33" s="428"/>
      <c r="D33" s="428"/>
      <c r="E33" s="428"/>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428"/>
      <c r="AH33" s="428"/>
      <c r="AI33" s="428"/>
      <c r="AJ33" s="19">
        <f>SUM(AJ7:AJ32)</f>
        <v>11</v>
      </c>
      <c r="AK33" s="19">
        <f>SUM(AK7:AK32)</f>
        <v>7</v>
      </c>
      <c r="AL33" s="19">
        <f>SUM(AL7:AL32)</f>
        <v>6</v>
      </c>
      <c r="AM33" s="24"/>
      <c r="AN33" s="24"/>
      <c r="AO33" s="24"/>
    </row>
    <row r="34" spans="1:41" s="25" customFormat="1" ht="21" customHeight="1">
      <c r="A34" s="429" t="s">
        <v>2804</v>
      </c>
      <c r="B34" s="430"/>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430"/>
      <c r="AL34" s="431"/>
      <c r="AM34" s="338"/>
      <c r="AN34" s="338"/>
    </row>
    <row r="35" spans="1:41">
      <c r="C35" s="144"/>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1">
      <c r="C36" s="425"/>
      <c r="D36" s="425"/>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41">
      <c r="C37" s="425"/>
      <c r="D37" s="425"/>
      <c r="E37" s="425"/>
      <c r="F37" s="425"/>
      <c r="G37" s="425"/>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425"/>
      <c r="D38" s="425"/>
      <c r="E38" s="425"/>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25"/>
      <c r="D39" s="425"/>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sheetData>
  <mergeCells count="22">
    <mergeCell ref="C39:D39"/>
    <mergeCell ref="C38:E38"/>
    <mergeCell ref="A34:AL34"/>
    <mergeCell ref="C36:D36"/>
    <mergeCell ref="C37:G37"/>
    <mergeCell ref="A1:P1"/>
    <mergeCell ref="Q1:AL1"/>
    <mergeCell ref="A2:P2"/>
    <mergeCell ref="Q2:AL2"/>
    <mergeCell ref="A3:AL3"/>
    <mergeCell ref="AM20:AN20"/>
    <mergeCell ref="A33:AI33"/>
    <mergeCell ref="I4:L4"/>
    <mergeCell ref="M4:N4"/>
    <mergeCell ref="O4:Q4"/>
    <mergeCell ref="R4:T4"/>
    <mergeCell ref="AL5:AL6"/>
    <mergeCell ref="A5:A6"/>
    <mergeCell ref="B5:B6"/>
    <mergeCell ref="C5:D6"/>
    <mergeCell ref="AJ5:AJ6"/>
    <mergeCell ref="AK5:AK6"/>
  </mergeCells>
  <conditionalFormatting sqref="E6:AI32">
    <cfRule type="expression" dxfId="8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DC2B332-8BBA-4A3E-A95B-AD8BD1FE416D}">
            <xm:f>IF('TQW20'!E$6="CN",1,0)</xm:f>
            <x14:dxf>
              <fill>
                <patternFill>
                  <bgColor theme="8" tint="0.59996337778862885"/>
                </patternFill>
              </fill>
            </x14:dxf>
          </x14:cfRule>
          <xm:sqref>E6:AI6</xm:sqref>
        </x14:conditionalFormatting>
        <x14:conditionalFormatting xmlns:xm="http://schemas.microsoft.com/office/excel/2006/main">
          <x14:cfRule type="expression" priority="2" id="{9B75E193-C7BA-475E-B6C8-8EB57358A662}">
            <xm:f>IF('TQW20'!E$6="CN",1,0)</xm:f>
            <x14:dxf>
              <fill>
                <patternFill>
                  <bgColor theme="8" tint="0.79998168889431442"/>
                </patternFill>
              </fill>
            </x14:dxf>
          </x14:cfRule>
          <xm:sqref>E6:AI6</xm:sqref>
        </x14:conditionalFormatting>
      </x14:conditionalFormattings>
    </ext>
  </extLs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5"/>
  <sheetViews>
    <sheetView topLeftCell="A5" workbookViewId="0">
      <selection activeCell="V9" sqref="V9"/>
    </sheetView>
  </sheetViews>
  <sheetFormatPr defaultColWidth="9.33203125" defaultRowHeight="18"/>
  <cols>
    <col min="1" max="1" width="7.6640625" style="24" customWidth="1"/>
    <col min="2" max="2" width="16.83203125" style="24" customWidth="1"/>
    <col min="3" max="3" width="27.5" style="24" customWidth="1"/>
    <col min="4" max="4" width="9.1640625" style="24" customWidth="1"/>
    <col min="5" max="35" width="4" style="24" customWidth="1"/>
    <col min="36" max="38" width="5.83203125" style="24" customWidth="1"/>
    <col min="39" max="39" width="10.83203125" style="24" customWidth="1"/>
    <col min="40" max="40" width="12.1640625" style="24" customWidth="1"/>
    <col min="41" max="41" width="10.83203125" style="24" customWidth="1"/>
    <col min="42" max="16384" width="9.33203125" style="24"/>
  </cols>
  <sheetData>
    <row r="1" spans="1:4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22.5">
      <c r="A3" s="443" t="s">
        <v>1653</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45">
        <v>1</v>
      </c>
      <c r="B7" s="39" t="s">
        <v>1654</v>
      </c>
      <c r="C7" s="71" t="s">
        <v>1655</v>
      </c>
      <c r="D7" s="72" t="s">
        <v>61</v>
      </c>
      <c r="E7" s="87"/>
      <c r="F7" s="86"/>
      <c r="G7" s="86"/>
      <c r="H7" s="88"/>
      <c r="I7" s="86"/>
      <c r="J7" s="86"/>
      <c r="K7" s="86"/>
      <c r="L7" s="86"/>
      <c r="M7" s="86"/>
      <c r="N7" s="86"/>
      <c r="O7" s="86"/>
      <c r="P7" s="86"/>
      <c r="Q7" s="86"/>
      <c r="R7" s="86"/>
      <c r="S7" s="86"/>
      <c r="T7" s="86"/>
      <c r="U7" s="86"/>
      <c r="V7" s="86"/>
      <c r="W7" s="86"/>
      <c r="X7" s="86"/>
      <c r="Y7" s="86"/>
      <c r="Z7" s="86"/>
      <c r="AA7" s="86"/>
      <c r="AB7" s="86"/>
      <c r="AC7" s="86"/>
      <c r="AD7" s="86"/>
      <c r="AE7" s="86"/>
      <c r="AF7" s="86"/>
      <c r="AG7" s="86"/>
      <c r="AH7" s="86"/>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53"/>
    </row>
    <row r="8" spans="1:41" s="25" customFormat="1">
      <c r="A8" s="45">
        <v>2</v>
      </c>
      <c r="B8" s="39" t="s">
        <v>1656</v>
      </c>
      <c r="C8" s="71" t="s">
        <v>1657</v>
      </c>
      <c r="D8" s="72" t="s">
        <v>388</v>
      </c>
      <c r="E8" s="87"/>
      <c r="F8" s="86"/>
      <c r="G8" s="86"/>
      <c r="H8" s="88"/>
      <c r="I8" s="86"/>
      <c r="J8" s="86"/>
      <c r="K8" s="86"/>
      <c r="L8" s="86"/>
      <c r="M8" s="86"/>
      <c r="N8" s="86"/>
      <c r="O8" s="86"/>
      <c r="P8" s="86"/>
      <c r="Q8" s="86"/>
      <c r="R8" s="86"/>
      <c r="S8" s="86"/>
      <c r="T8" s="86"/>
      <c r="U8" s="86"/>
      <c r="V8" s="86" t="s">
        <v>8</v>
      </c>
      <c r="W8" s="86"/>
      <c r="X8" s="86"/>
      <c r="Y8" s="86"/>
      <c r="Z8" s="86"/>
      <c r="AA8" s="86"/>
      <c r="AB8" s="86"/>
      <c r="AC8" s="86"/>
      <c r="AD8" s="86"/>
      <c r="AE8" s="86"/>
      <c r="AF8" s="86"/>
      <c r="AG8" s="86"/>
      <c r="AH8" s="86"/>
      <c r="AI8" s="99"/>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1</v>
      </c>
      <c r="AM8" s="153"/>
      <c r="AN8" s="153"/>
      <c r="AO8" s="153"/>
    </row>
    <row r="9" spans="1:41" s="25" customFormat="1">
      <c r="A9" s="45">
        <v>3</v>
      </c>
      <c r="B9" s="39" t="s">
        <v>1658</v>
      </c>
      <c r="C9" s="71" t="s">
        <v>980</v>
      </c>
      <c r="D9" s="72" t="s">
        <v>1659</v>
      </c>
      <c r="E9" s="87"/>
      <c r="F9" s="86"/>
      <c r="G9" s="86"/>
      <c r="H9" s="88" t="s">
        <v>7</v>
      </c>
      <c r="I9" s="86" t="s">
        <v>7</v>
      </c>
      <c r="J9" s="86"/>
      <c r="K9" s="86"/>
      <c r="L9" s="86"/>
      <c r="M9" s="86"/>
      <c r="N9" s="86"/>
      <c r="O9" s="86"/>
      <c r="P9" s="86"/>
      <c r="Q9" s="86"/>
      <c r="R9" s="86"/>
      <c r="S9" s="86"/>
      <c r="T9" s="86"/>
      <c r="U9" s="86"/>
      <c r="V9" s="86"/>
      <c r="W9" s="86"/>
      <c r="X9" s="86"/>
      <c r="Y9" s="86"/>
      <c r="Z9" s="86"/>
      <c r="AA9" s="86"/>
      <c r="AB9" s="86"/>
      <c r="AC9" s="86"/>
      <c r="AD9" s="86"/>
      <c r="AE9" s="86"/>
      <c r="AF9" s="86"/>
      <c r="AG9" s="86"/>
      <c r="AH9" s="86"/>
      <c r="AI9" s="99"/>
      <c r="AJ9" s="19">
        <f t="shared" si="2"/>
        <v>0</v>
      </c>
      <c r="AK9" s="336">
        <f t="shared" si="3"/>
        <v>2</v>
      </c>
      <c r="AL9" s="336">
        <f t="shared" si="4"/>
        <v>0</v>
      </c>
      <c r="AM9" s="153"/>
      <c r="AN9" s="153"/>
      <c r="AO9" s="153"/>
    </row>
    <row r="10" spans="1:41" s="25" customFormat="1">
      <c r="A10" s="45">
        <v>4</v>
      </c>
      <c r="B10" s="39" t="s">
        <v>1660</v>
      </c>
      <c r="C10" s="71" t="s">
        <v>1661</v>
      </c>
      <c r="D10" s="72" t="s">
        <v>1662</v>
      </c>
      <c r="E10" s="87"/>
      <c r="F10" s="86"/>
      <c r="G10" s="86"/>
      <c r="H10" s="88" t="s">
        <v>8</v>
      </c>
      <c r="I10" s="86"/>
      <c r="J10" s="86"/>
      <c r="K10" s="86"/>
      <c r="L10" s="86"/>
      <c r="M10" s="86"/>
      <c r="N10" s="86"/>
      <c r="O10" s="86"/>
      <c r="P10" s="86"/>
      <c r="Q10" s="86"/>
      <c r="R10" s="86" t="s">
        <v>8</v>
      </c>
      <c r="S10" s="86"/>
      <c r="T10" s="86"/>
      <c r="U10" s="86"/>
      <c r="V10" s="86"/>
      <c r="W10" s="86"/>
      <c r="X10" s="86"/>
      <c r="Y10" s="86"/>
      <c r="Z10" s="86"/>
      <c r="AA10" s="86"/>
      <c r="AB10" s="86"/>
      <c r="AC10" s="86"/>
      <c r="AD10" s="86"/>
      <c r="AE10" s="86"/>
      <c r="AF10" s="86"/>
      <c r="AG10" s="86"/>
      <c r="AH10" s="86"/>
      <c r="AI10" s="99"/>
      <c r="AJ10" s="19">
        <f t="shared" si="2"/>
        <v>0</v>
      </c>
      <c r="AK10" s="336">
        <f t="shared" si="3"/>
        <v>0</v>
      </c>
      <c r="AL10" s="336">
        <f t="shared" si="4"/>
        <v>2</v>
      </c>
      <c r="AM10" s="153"/>
      <c r="AN10" s="153"/>
      <c r="AO10" s="153"/>
    </row>
    <row r="11" spans="1:41" s="25" customFormat="1">
      <c r="A11" s="45">
        <v>5</v>
      </c>
      <c r="B11" s="39" t="s">
        <v>1663</v>
      </c>
      <c r="C11" s="71" t="s">
        <v>1664</v>
      </c>
      <c r="D11" s="72" t="s">
        <v>1665</v>
      </c>
      <c r="E11" s="211"/>
      <c r="F11" s="212"/>
      <c r="G11" s="212"/>
      <c r="H11" s="88"/>
      <c r="I11" s="212"/>
      <c r="J11" s="212"/>
      <c r="K11" s="212"/>
      <c r="L11" s="212"/>
      <c r="M11" s="212"/>
      <c r="N11" s="212"/>
      <c r="O11" s="212"/>
      <c r="P11" s="212"/>
      <c r="Q11" s="212"/>
      <c r="R11" s="212" t="s">
        <v>8</v>
      </c>
      <c r="S11" s="212"/>
      <c r="T11" s="212"/>
      <c r="U11" s="212"/>
      <c r="V11" s="212"/>
      <c r="W11" s="212"/>
      <c r="X11" s="212"/>
      <c r="Y11" s="212"/>
      <c r="Z11" s="212"/>
      <c r="AA11" s="212"/>
      <c r="AB11" s="212"/>
      <c r="AC11" s="212"/>
      <c r="AD11" s="212"/>
      <c r="AE11" s="212"/>
      <c r="AF11" s="212"/>
      <c r="AG11" s="212"/>
      <c r="AH11" s="86"/>
      <c r="AI11" s="213"/>
      <c r="AJ11" s="19">
        <f t="shared" si="2"/>
        <v>0</v>
      </c>
      <c r="AK11" s="336">
        <f t="shared" si="3"/>
        <v>0</v>
      </c>
      <c r="AL11" s="336">
        <f t="shared" si="4"/>
        <v>1</v>
      </c>
      <c r="AM11" s="153"/>
      <c r="AN11" s="153"/>
      <c r="AO11" s="153"/>
    </row>
    <row r="12" spans="1:41" s="25" customFormat="1">
      <c r="A12" s="45">
        <v>6</v>
      </c>
      <c r="B12" s="39" t="s">
        <v>1666</v>
      </c>
      <c r="C12" s="71" t="s">
        <v>1667</v>
      </c>
      <c r="D12" s="72" t="s">
        <v>15</v>
      </c>
      <c r="E12" s="87"/>
      <c r="F12" s="86"/>
      <c r="G12" s="86"/>
      <c r="H12" s="88"/>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99"/>
      <c r="AJ12" s="19">
        <f t="shared" si="2"/>
        <v>0</v>
      </c>
      <c r="AK12" s="336">
        <f t="shared" si="3"/>
        <v>0</v>
      </c>
      <c r="AL12" s="336">
        <f t="shared" si="4"/>
        <v>0</v>
      </c>
      <c r="AM12" s="153"/>
      <c r="AN12" s="153"/>
      <c r="AO12" s="153"/>
    </row>
    <row r="13" spans="1:41" s="25" customFormat="1">
      <c r="A13" s="45">
        <v>7</v>
      </c>
      <c r="B13" s="39" t="s">
        <v>1670</v>
      </c>
      <c r="C13" s="71" t="s">
        <v>1671</v>
      </c>
      <c r="D13" s="72" t="s">
        <v>1188</v>
      </c>
      <c r="E13" s="87"/>
      <c r="F13" s="86"/>
      <c r="G13" s="86"/>
      <c r="H13" s="88"/>
      <c r="I13" s="86"/>
      <c r="J13" s="86" t="s">
        <v>7</v>
      </c>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99"/>
      <c r="AJ13" s="19">
        <f t="shared" si="2"/>
        <v>0</v>
      </c>
      <c r="AK13" s="336">
        <f t="shared" si="3"/>
        <v>1</v>
      </c>
      <c r="AL13" s="336">
        <f t="shared" si="4"/>
        <v>0</v>
      </c>
      <c r="AM13" s="153"/>
      <c r="AN13" s="153"/>
      <c r="AO13" s="153"/>
    </row>
    <row r="14" spans="1:41" s="25" customFormat="1">
      <c r="A14" s="45">
        <v>8</v>
      </c>
      <c r="B14" s="39" t="s">
        <v>1672</v>
      </c>
      <c r="C14" s="71" t="s">
        <v>1673</v>
      </c>
      <c r="D14" s="72" t="s">
        <v>1188</v>
      </c>
      <c r="E14" s="87"/>
      <c r="F14" s="86"/>
      <c r="G14" s="86"/>
      <c r="H14" s="88"/>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99"/>
      <c r="AJ14" s="19">
        <f t="shared" si="2"/>
        <v>0</v>
      </c>
      <c r="AK14" s="336">
        <f t="shared" si="3"/>
        <v>0</v>
      </c>
      <c r="AL14" s="336">
        <f t="shared" si="4"/>
        <v>0</v>
      </c>
      <c r="AM14" s="153"/>
      <c r="AN14" s="153"/>
      <c r="AO14" s="153"/>
    </row>
    <row r="15" spans="1:41" s="25" customFormat="1">
      <c r="A15" s="45">
        <v>9</v>
      </c>
      <c r="B15" s="39" t="s">
        <v>1674</v>
      </c>
      <c r="C15" s="71" t="s">
        <v>1675</v>
      </c>
      <c r="D15" s="72" t="s">
        <v>85</v>
      </c>
      <c r="E15" s="87"/>
      <c r="F15" s="86"/>
      <c r="G15" s="86"/>
      <c r="H15" s="88"/>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99"/>
      <c r="AJ15" s="19">
        <f t="shared" si="2"/>
        <v>0</v>
      </c>
      <c r="AK15" s="336">
        <f t="shared" si="3"/>
        <v>0</v>
      </c>
      <c r="AL15" s="336">
        <f t="shared" si="4"/>
        <v>0</v>
      </c>
      <c r="AM15" s="153"/>
      <c r="AN15" s="153"/>
      <c r="AO15" s="153"/>
    </row>
    <row r="16" spans="1:41" s="25" customFormat="1">
      <c r="A16" s="45">
        <v>10</v>
      </c>
      <c r="B16" s="39" t="s">
        <v>1676</v>
      </c>
      <c r="C16" s="71" t="s">
        <v>1377</v>
      </c>
      <c r="D16" s="72" t="s">
        <v>85</v>
      </c>
      <c r="E16" s="102"/>
      <c r="F16" s="102"/>
      <c r="G16" s="102"/>
      <c r="H16" s="88"/>
      <c r="I16" s="102"/>
      <c r="J16" s="102"/>
      <c r="K16" s="102"/>
      <c r="L16" s="102"/>
      <c r="M16" s="102"/>
      <c r="N16" s="102"/>
      <c r="O16" s="102"/>
      <c r="P16" s="102"/>
      <c r="Q16" s="102"/>
      <c r="R16" s="102"/>
      <c r="S16" s="102"/>
      <c r="T16" s="102"/>
      <c r="U16" s="102"/>
      <c r="V16" s="102"/>
      <c r="W16" s="214"/>
      <c r="X16" s="102"/>
      <c r="Y16" s="102"/>
      <c r="Z16" s="102"/>
      <c r="AA16" s="102"/>
      <c r="AB16" s="102"/>
      <c r="AC16" s="102"/>
      <c r="AD16" s="102"/>
      <c r="AE16" s="102"/>
      <c r="AF16" s="102"/>
      <c r="AG16" s="102"/>
      <c r="AH16" s="102"/>
      <c r="AI16" s="146"/>
      <c r="AJ16" s="19">
        <f t="shared" si="2"/>
        <v>0</v>
      </c>
      <c r="AK16" s="336">
        <f t="shared" si="3"/>
        <v>0</v>
      </c>
      <c r="AL16" s="336">
        <f t="shared" si="4"/>
        <v>0</v>
      </c>
      <c r="AM16" s="153"/>
      <c r="AN16" s="153"/>
      <c r="AO16" s="153"/>
    </row>
    <row r="17" spans="1:41" s="25" customFormat="1" ht="21" customHeight="1">
      <c r="A17" s="45">
        <v>11</v>
      </c>
      <c r="B17" s="39" t="s">
        <v>1677</v>
      </c>
      <c r="C17" s="71" t="s">
        <v>1678</v>
      </c>
      <c r="D17" s="72" t="s">
        <v>86</v>
      </c>
      <c r="E17" s="98"/>
      <c r="F17" s="99"/>
      <c r="G17" s="99"/>
      <c r="H17" s="99"/>
      <c r="I17" s="99"/>
      <c r="J17" s="99"/>
      <c r="K17" s="99"/>
      <c r="L17" s="99"/>
      <c r="M17" s="99"/>
      <c r="N17" s="99"/>
      <c r="O17" s="99" t="s">
        <v>7</v>
      </c>
      <c r="P17" s="99"/>
      <c r="Q17" s="99"/>
      <c r="R17" s="99"/>
      <c r="S17" s="146"/>
      <c r="T17" s="99"/>
      <c r="U17" s="99"/>
      <c r="V17" s="99"/>
      <c r="W17" s="99"/>
      <c r="X17" s="99"/>
      <c r="Y17" s="99"/>
      <c r="Z17" s="99"/>
      <c r="AA17" s="99"/>
      <c r="AB17" s="99"/>
      <c r="AC17" s="99"/>
      <c r="AD17" s="99"/>
      <c r="AE17" s="99"/>
      <c r="AF17" s="99"/>
      <c r="AG17" s="99"/>
      <c r="AH17" s="99"/>
      <c r="AI17" s="99"/>
      <c r="AJ17" s="19">
        <f t="shared" si="2"/>
        <v>0</v>
      </c>
      <c r="AK17" s="336">
        <f t="shared" si="3"/>
        <v>1</v>
      </c>
      <c r="AL17" s="336">
        <f t="shared" si="4"/>
        <v>0</v>
      </c>
      <c r="AM17" s="426"/>
      <c r="AN17" s="427"/>
      <c r="AO17" s="153"/>
    </row>
    <row r="18" spans="1:41" s="25" customFormat="1" ht="21" customHeight="1">
      <c r="A18" s="45">
        <v>12</v>
      </c>
      <c r="B18" s="39" t="s">
        <v>1679</v>
      </c>
      <c r="C18" s="71" t="s">
        <v>1680</v>
      </c>
      <c r="D18" s="72" t="s">
        <v>86</v>
      </c>
      <c r="E18" s="98"/>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0</v>
      </c>
      <c r="AM18" s="153"/>
      <c r="AN18" s="153"/>
      <c r="AO18" s="153"/>
    </row>
    <row r="19" spans="1:41" s="25" customFormat="1" ht="21" customHeight="1">
      <c r="A19" s="45">
        <v>13</v>
      </c>
      <c r="B19" s="39" t="s">
        <v>1681</v>
      </c>
      <c r="C19" s="71" t="s">
        <v>1682</v>
      </c>
      <c r="D19" s="72" t="s">
        <v>86</v>
      </c>
      <c r="E19" s="98"/>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19">
        <f t="shared" si="2"/>
        <v>0</v>
      </c>
      <c r="AK19" s="336">
        <f t="shared" si="3"/>
        <v>0</v>
      </c>
      <c r="AL19" s="336">
        <f t="shared" si="4"/>
        <v>0</v>
      </c>
      <c r="AM19" s="153"/>
      <c r="AN19" s="153"/>
      <c r="AO19" s="153"/>
    </row>
    <row r="20" spans="1:41" s="25" customFormat="1" ht="21" customHeight="1">
      <c r="A20" s="45">
        <v>14</v>
      </c>
      <c r="B20" s="39" t="s">
        <v>1683</v>
      </c>
      <c r="C20" s="71" t="s">
        <v>782</v>
      </c>
      <c r="D20" s="72" t="s">
        <v>28</v>
      </c>
      <c r="E20" s="98"/>
      <c r="F20" s="99"/>
      <c r="G20" s="99"/>
      <c r="H20" s="99"/>
      <c r="I20" s="99" t="s">
        <v>6</v>
      </c>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1</v>
      </c>
      <c r="AK20" s="336">
        <f t="shared" si="3"/>
        <v>0</v>
      </c>
      <c r="AL20" s="336">
        <f t="shared" si="4"/>
        <v>0</v>
      </c>
      <c r="AM20" s="153"/>
      <c r="AN20" s="153"/>
      <c r="AO20" s="153"/>
    </row>
    <row r="21" spans="1:41" s="25" customFormat="1" ht="21" customHeight="1">
      <c r="A21" s="45">
        <v>15</v>
      </c>
      <c r="B21" s="39" t="s">
        <v>1684</v>
      </c>
      <c r="C21" s="3" t="s">
        <v>1685</v>
      </c>
      <c r="D21" s="72" t="s">
        <v>1022</v>
      </c>
      <c r="E21" s="98"/>
      <c r="F21" s="99"/>
      <c r="G21" s="99"/>
      <c r="H21" s="99" t="s">
        <v>8</v>
      </c>
      <c r="I21" s="99"/>
      <c r="J21" s="99"/>
      <c r="K21" s="99"/>
      <c r="L21" s="99"/>
      <c r="M21" s="99"/>
      <c r="N21" s="99"/>
      <c r="O21" s="99"/>
      <c r="P21" s="99" t="s">
        <v>6</v>
      </c>
      <c r="Q21" s="99"/>
      <c r="R21" s="99"/>
      <c r="S21" s="99"/>
      <c r="T21" s="99"/>
      <c r="U21" s="99"/>
      <c r="V21" s="99" t="s">
        <v>8</v>
      </c>
      <c r="W21" s="99"/>
      <c r="X21" s="99"/>
      <c r="Y21" s="99"/>
      <c r="Z21" s="99"/>
      <c r="AA21" s="99"/>
      <c r="AB21" s="99"/>
      <c r="AC21" s="99"/>
      <c r="AD21" s="99"/>
      <c r="AE21" s="99"/>
      <c r="AF21" s="99"/>
      <c r="AG21" s="99"/>
      <c r="AH21" s="99"/>
      <c r="AI21" s="99"/>
      <c r="AJ21" s="19">
        <f t="shared" si="2"/>
        <v>1</v>
      </c>
      <c r="AK21" s="336">
        <f t="shared" si="3"/>
        <v>0</v>
      </c>
      <c r="AL21" s="336">
        <f t="shared" si="4"/>
        <v>2</v>
      </c>
      <c r="AM21" s="153"/>
      <c r="AN21" s="153"/>
      <c r="AO21" s="153"/>
    </row>
    <row r="22" spans="1:41" s="25" customFormat="1" ht="21" customHeight="1">
      <c r="A22" s="45">
        <v>16</v>
      </c>
      <c r="B22" s="39" t="s">
        <v>1686</v>
      </c>
      <c r="C22" s="71" t="s">
        <v>1687</v>
      </c>
      <c r="D22" s="72" t="s">
        <v>1028</v>
      </c>
      <c r="E22" s="98"/>
      <c r="F22" s="99"/>
      <c r="G22" s="99"/>
      <c r="H22" s="99"/>
      <c r="I22" s="99"/>
      <c r="J22" s="99"/>
      <c r="K22" s="99"/>
      <c r="L22" s="99"/>
      <c r="M22" s="99"/>
      <c r="N22" s="99"/>
      <c r="O22" s="99"/>
      <c r="P22" s="99"/>
      <c r="Q22" s="99"/>
      <c r="R22" s="99" t="s">
        <v>6</v>
      </c>
      <c r="S22" s="99"/>
      <c r="T22" s="99"/>
      <c r="U22" s="99"/>
      <c r="V22" s="99"/>
      <c r="W22" s="99"/>
      <c r="X22" s="99"/>
      <c r="Y22" s="99"/>
      <c r="Z22" s="99"/>
      <c r="AA22" s="99"/>
      <c r="AB22" s="99"/>
      <c r="AC22" s="99"/>
      <c r="AD22" s="99"/>
      <c r="AE22" s="99"/>
      <c r="AF22" s="99"/>
      <c r="AG22" s="99"/>
      <c r="AH22" s="99"/>
      <c r="AI22" s="99"/>
      <c r="AJ22" s="19">
        <f t="shared" si="2"/>
        <v>1</v>
      </c>
      <c r="AK22" s="336">
        <f t="shared" si="3"/>
        <v>0</v>
      </c>
      <c r="AL22" s="336">
        <f t="shared" si="4"/>
        <v>0</v>
      </c>
      <c r="AM22" s="153"/>
      <c r="AN22" s="153"/>
      <c r="AO22" s="153"/>
    </row>
    <row r="23" spans="1:41" s="25" customFormat="1" ht="21" customHeight="1">
      <c r="A23" s="45">
        <v>17</v>
      </c>
      <c r="B23" s="39" t="s">
        <v>1688</v>
      </c>
      <c r="C23" s="71" t="s">
        <v>1689</v>
      </c>
      <c r="D23" s="72" t="s">
        <v>1690</v>
      </c>
      <c r="E23" s="105"/>
      <c r="F23" s="99"/>
      <c r="G23" s="99"/>
      <c r="H23" s="99" t="s">
        <v>6</v>
      </c>
      <c r="I23" s="99"/>
      <c r="J23" s="99" t="s">
        <v>6</v>
      </c>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2</v>
      </c>
      <c r="AK23" s="336">
        <f t="shared" si="3"/>
        <v>0</v>
      </c>
      <c r="AL23" s="336">
        <f t="shared" si="4"/>
        <v>0</v>
      </c>
      <c r="AM23" s="153"/>
      <c r="AN23" s="153"/>
      <c r="AO23" s="153"/>
    </row>
    <row r="24" spans="1:41" s="25" customFormat="1" ht="21" customHeight="1">
      <c r="A24" s="45">
        <v>18</v>
      </c>
      <c r="B24" s="39" t="s">
        <v>1691</v>
      </c>
      <c r="C24" s="71" t="s">
        <v>102</v>
      </c>
      <c r="D24" s="72" t="s">
        <v>1690</v>
      </c>
      <c r="E24" s="105"/>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c r="AM24" s="153"/>
      <c r="AN24" s="153"/>
      <c r="AO24" s="153"/>
    </row>
    <row r="25" spans="1:41" s="25" customFormat="1" ht="21" customHeight="1">
      <c r="A25" s="45">
        <v>19</v>
      </c>
      <c r="B25" s="39" t="s">
        <v>1694</v>
      </c>
      <c r="C25" s="71" t="s">
        <v>1695</v>
      </c>
      <c r="D25" s="72" t="s">
        <v>947</v>
      </c>
      <c r="E25" s="105"/>
      <c r="F25" s="99"/>
      <c r="G25" s="99"/>
      <c r="H25" s="99"/>
      <c r="I25" s="99"/>
      <c r="J25" s="99"/>
      <c r="K25" s="99"/>
      <c r="L25" s="99"/>
      <c r="M25" s="99"/>
      <c r="N25" s="99"/>
      <c r="O25" s="99"/>
      <c r="P25" s="99"/>
      <c r="Q25" s="99"/>
      <c r="R25" s="99"/>
      <c r="S25" s="99"/>
      <c r="T25" s="99"/>
      <c r="U25" s="99"/>
      <c r="V25" s="99" t="s">
        <v>6</v>
      </c>
      <c r="W25" s="99"/>
      <c r="X25" s="99"/>
      <c r="Y25" s="99"/>
      <c r="Z25" s="99"/>
      <c r="AA25" s="99"/>
      <c r="AB25" s="99"/>
      <c r="AC25" s="99"/>
      <c r="AD25" s="99"/>
      <c r="AE25" s="99"/>
      <c r="AF25" s="99"/>
      <c r="AG25" s="99"/>
      <c r="AH25" s="99"/>
      <c r="AI25" s="99"/>
      <c r="AJ25" s="19">
        <f t="shared" si="2"/>
        <v>1</v>
      </c>
      <c r="AK25" s="336">
        <f t="shared" si="3"/>
        <v>0</v>
      </c>
      <c r="AL25" s="336">
        <f t="shared" si="4"/>
        <v>0</v>
      </c>
      <c r="AM25" s="153"/>
      <c r="AN25" s="153"/>
      <c r="AO25" s="153"/>
    </row>
    <row r="26" spans="1:41" s="25" customFormat="1" ht="21" customHeight="1">
      <c r="A26" s="45">
        <v>20</v>
      </c>
      <c r="B26" s="39" t="s">
        <v>1696</v>
      </c>
      <c r="C26" s="71" t="s">
        <v>1697</v>
      </c>
      <c r="D26" s="72" t="s">
        <v>378</v>
      </c>
      <c r="E26" s="105"/>
      <c r="F26" s="99"/>
      <c r="G26" s="99"/>
      <c r="H26" s="99"/>
      <c r="I26" s="99" t="s">
        <v>6</v>
      </c>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1</v>
      </c>
      <c r="AK26" s="336">
        <f t="shared" si="3"/>
        <v>0</v>
      </c>
      <c r="AL26" s="336">
        <f t="shared" si="4"/>
        <v>0</v>
      </c>
      <c r="AM26" s="153"/>
      <c r="AN26" s="153"/>
      <c r="AO26" s="153"/>
    </row>
    <row r="27" spans="1:41" s="25" customFormat="1" ht="21" customHeight="1">
      <c r="A27" s="45">
        <v>21</v>
      </c>
      <c r="B27" s="39">
        <v>2010100031</v>
      </c>
      <c r="C27" s="3" t="s">
        <v>1698</v>
      </c>
      <c r="D27" s="72" t="s">
        <v>1264</v>
      </c>
      <c r="E27" s="98"/>
      <c r="F27" s="99"/>
      <c r="G27" s="99"/>
      <c r="H27" s="99"/>
      <c r="I27" s="99" t="s">
        <v>8</v>
      </c>
      <c r="J27" s="99"/>
      <c r="K27" s="99"/>
      <c r="L27" s="99"/>
      <c r="M27" s="99"/>
      <c r="N27" s="99"/>
      <c r="O27" s="99"/>
      <c r="P27" s="99" t="s">
        <v>7</v>
      </c>
      <c r="Q27" s="99"/>
      <c r="R27" s="99" t="s">
        <v>8</v>
      </c>
      <c r="S27" s="99"/>
      <c r="T27" s="99"/>
      <c r="U27" s="99"/>
      <c r="V27" s="99"/>
      <c r="W27" s="99"/>
      <c r="X27" s="99"/>
      <c r="Y27" s="99"/>
      <c r="Z27" s="99"/>
      <c r="AA27" s="99"/>
      <c r="AB27" s="99"/>
      <c r="AC27" s="99"/>
      <c r="AD27" s="99"/>
      <c r="AE27" s="99"/>
      <c r="AF27" s="99"/>
      <c r="AG27" s="99"/>
      <c r="AH27" s="99"/>
      <c r="AI27" s="99"/>
      <c r="AJ27" s="19">
        <f t="shared" si="2"/>
        <v>0</v>
      </c>
      <c r="AK27" s="336">
        <f t="shared" si="3"/>
        <v>1</v>
      </c>
      <c r="AL27" s="336">
        <f t="shared" si="4"/>
        <v>2</v>
      </c>
      <c r="AM27" s="153"/>
      <c r="AN27" s="153"/>
      <c r="AO27" s="153"/>
    </row>
    <row r="28" spans="1:41" s="25" customFormat="1" ht="21" customHeight="1">
      <c r="A28" s="45">
        <v>22</v>
      </c>
      <c r="B28" s="39" t="s">
        <v>1699</v>
      </c>
      <c r="C28" s="71" t="s">
        <v>1700</v>
      </c>
      <c r="D28" s="72" t="s">
        <v>1701</v>
      </c>
      <c r="E28" s="98"/>
      <c r="F28" s="99"/>
      <c r="G28" s="99"/>
      <c r="H28" s="99" t="s">
        <v>7</v>
      </c>
      <c r="I28" s="99"/>
      <c r="J28" s="99" t="s">
        <v>6</v>
      </c>
      <c r="K28" s="99"/>
      <c r="L28" s="99"/>
      <c r="M28" s="99"/>
      <c r="N28" s="99"/>
      <c r="O28" s="99"/>
      <c r="P28" s="99" t="s">
        <v>6</v>
      </c>
      <c r="Q28" s="99"/>
      <c r="R28" s="99"/>
      <c r="S28" s="99"/>
      <c r="T28" s="99"/>
      <c r="U28" s="99"/>
      <c r="V28" s="99"/>
      <c r="W28" s="99"/>
      <c r="X28" s="99"/>
      <c r="Y28" s="99"/>
      <c r="Z28" s="99"/>
      <c r="AA28" s="99"/>
      <c r="AB28" s="99"/>
      <c r="AC28" s="99"/>
      <c r="AD28" s="99"/>
      <c r="AE28" s="99"/>
      <c r="AF28" s="99"/>
      <c r="AG28" s="99"/>
      <c r="AH28" s="99"/>
      <c r="AI28" s="99"/>
      <c r="AJ28" s="19">
        <f t="shared" si="2"/>
        <v>2</v>
      </c>
      <c r="AK28" s="336">
        <f t="shared" si="3"/>
        <v>1</v>
      </c>
      <c r="AL28" s="336">
        <f t="shared" si="4"/>
        <v>0</v>
      </c>
      <c r="AM28" s="153"/>
      <c r="AN28" s="153"/>
      <c r="AO28" s="153"/>
    </row>
    <row r="29" spans="1:41" s="25" customFormat="1" ht="21" customHeight="1">
      <c r="A29" s="45">
        <v>23</v>
      </c>
      <c r="B29" s="39" t="s">
        <v>1702</v>
      </c>
      <c r="C29" s="71" t="s">
        <v>1521</v>
      </c>
      <c r="D29" s="72" t="s">
        <v>1366</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c r="AM29" s="153"/>
      <c r="AN29" s="153"/>
      <c r="AO29" s="153"/>
    </row>
    <row r="30" spans="1:41" s="25" customFormat="1" ht="21" hidden="1" customHeight="1">
      <c r="A30" s="45">
        <v>24</v>
      </c>
      <c r="B30" s="39" t="s">
        <v>1692</v>
      </c>
      <c r="C30" s="71" t="s">
        <v>1693</v>
      </c>
      <c r="D30" s="72" t="s">
        <v>697</v>
      </c>
      <c r="E30" s="496" t="s">
        <v>2799</v>
      </c>
      <c r="F30" s="497"/>
      <c r="G30" s="497"/>
      <c r="H30" s="497"/>
      <c r="I30" s="497"/>
      <c r="J30" s="497"/>
      <c r="K30" s="497"/>
      <c r="L30" s="497"/>
      <c r="M30" s="497"/>
      <c r="N30" s="497"/>
      <c r="O30" s="497"/>
      <c r="P30" s="497"/>
      <c r="Q30" s="497"/>
      <c r="R30" s="497"/>
      <c r="S30" s="497"/>
      <c r="T30" s="497"/>
      <c r="U30" s="497"/>
      <c r="V30" s="497"/>
      <c r="W30" s="497"/>
      <c r="X30" s="497"/>
      <c r="Y30" s="497"/>
      <c r="Z30" s="497"/>
      <c r="AA30" s="497"/>
      <c r="AB30" s="497"/>
      <c r="AC30" s="497"/>
      <c r="AD30" s="497"/>
      <c r="AE30" s="497"/>
      <c r="AF30" s="497"/>
      <c r="AG30" s="497"/>
      <c r="AH30" s="497"/>
      <c r="AI30" s="498"/>
      <c r="AJ30" s="19">
        <f t="shared" si="2"/>
        <v>0</v>
      </c>
      <c r="AK30" s="336">
        <f t="shared" si="3"/>
        <v>0</v>
      </c>
      <c r="AL30" s="336">
        <f t="shared" si="4"/>
        <v>0</v>
      </c>
      <c r="AM30" s="153"/>
      <c r="AN30" s="153"/>
      <c r="AO30" s="153"/>
    </row>
    <row r="31" spans="1:41" s="25" customFormat="1" hidden="1">
      <c r="A31" s="45">
        <v>25</v>
      </c>
      <c r="B31" s="39" t="s">
        <v>1668</v>
      </c>
      <c r="C31" s="71" t="s">
        <v>1669</v>
      </c>
      <c r="D31" s="72" t="s">
        <v>15</v>
      </c>
      <c r="E31" s="499"/>
      <c r="F31" s="500"/>
      <c r="G31" s="500"/>
      <c r="H31" s="500"/>
      <c r="I31" s="500"/>
      <c r="J31" s="500"/>
      <c r="K31" s="500"/>
      <c r="L31" s="500"/>
      <c r="M31" s="500"/>
      <c r="N31" s="500"/>
      <c r="O31" s="500"/>
      <c r="P31" s="500"/>
      <c r="Q31" s="500"/>
      <c r="R31" s="500"/>
      <c r="S31" s="500"/>
      <c r="T31" s="500"/>
      <c r="U31" s="500"/>
      <c r="V31" s="500"/>
      <c r="W31" s="500"/>
      <c r="X31" s="500"/>
      <c r="Y31" s="500"/>
      <c r="Z31" s="500"/>
      <c r="AA31" s="500"/>
      <c r="AB31" s="500"/>
      <c r="AC31" s="500"/>
      <c r="AD31" s="500"/>
      <c r="AE31" s="500"/>
      <c r="AF31" s="500"/>
      <c r="AG31" s="500"/>
      <c r="AH31" s="500"/>
      <c r="AI31" s="501"/>
      <c r="AJ31" s="19">
        <f t="shared" si="2"/>
        <v>0</v>
      </c>
      <c r="AK31" s="336">
        <f t="shared" si="3"/>
        <v>0</v>
      </c>
      <c r="AL31" s="336">
        <f t="shared" si="4"/>
        <v>0</v>
      </c>
      <c r="AM31" s="153"/>
      <c r="AN31" s="153"/>
      <c r="AO31" s="153"/>
    </row>
    <row r="32" spans="1:41" s="25" customFormat="1" ht="21" customHeight="1">
      <c r="A32" s="495" t="s">
        <v>10</v>
      </c>
      <c r="B32" s="495"/>
      <c r="C32" s="495"/>
      <c r="D32" s="495"/>
      <c r="E32" s="495"/>
      <c r="F32" s="495"/>
      <c r="G32" s="495"/>
      <c r="H32" s="495"/>
      <c r="I32" s="495"/>
      <c r="J32" s="495"/>
      <c r="K32" s="495"/>
      <c r="L32" s="495"/>
      <c r="M32" s="495"/>
      <c r="N32" s="495"/>
      <c r="O32" s="495"/>
      <c r="P32" s="495"/>
      <c r="Q32" s="495"/>
      <c r="R32" s="495"/>
      <c r="S32" s="495"/>
      <c r="T32" s="495"/>
      <c r="U32" s="495"/>
      <c r="V32" s="495"/>
      <c r="W32" s="495"/>
      <c r="X32" s="495"/>
      <c r="Y32" s="495"/>
      <c r="Z32" s="495"/>
      <c r="AA32" s="495"/>
      <c r="AB32" s="495"/>
      <c r="AC32" s="495"/>
      <c r="AD32" s="495"/>
      <c r="AE32" s="495"/>
      <c r="AF32" s="495"/>
      <c r="AG32" s="495"/>
      <c r="AH32" s="495"/>
      <c r="AI32" s="495"/>
      <c r="AJ32" s="147">
        <f>SUM(AJ7:AJ29)</f>
        <v>9</v>
      </c>
      <c r="AK32" s="147">
        <f>SUM(AK7:AK29)</f>
        <v>6</v>
      </c>
      <c r="AL32" s="147">
        <f>SUM(AL7:AL29)</f>
        <v>8</v>
      </c>
      <c r="AM32" s="24"/>
      <c r="AN32" s="24"/>
    </row>
    <row r="33" spans="1:39" s="25" customFormat="1" ht="21" customHeight="1">
      <c r="A33" s="429" t="s">
        <v>2804</v>
      </c>
      <c r="B33" s="430"/>
      <c r="C33" s="430"/>
      <c r="D33" s="430"/>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1"/>
      <c r="AM33" s="338"/>
    </row>
    <row r="34" spans="1:39">
      <c r="C34" s="425"/>
      <c r="D34" s="425"/>
      <c r="E34" s="425"/>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39">
      <c r="C35" s="425"/>
      <c r="D35" s="425"/>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sheetData>
  <mergeCells count="21">
    <mergeCell ref="A1:P1"/>
    <mergeCell ref="Q1:AL1"/>
    <mergeCell ref="A2:P2"/>
    <mergeCell ref="Q2:AL2"/>
    <mergeCell ref="A3:AL3"/>
    <mergeCell ref="C35:D35"/>
    <mergeCell ref="C34:E34"/>
    <mergeCell ref="AM17:AN17"/>
    <mergeCell ref="A32:AI32"/>
    <mergeCell ref="I4:L4"/>
    <mergeCell ref="M4:N4"/>
    <mergeCell ref="O4:Q4"/>
    <mergeCell ref="R4:T4"/>
    <mergeCell ref="E30:AI31"/>
    <mergeCell ref="AL5:AL6"/>
    <mergeCell ref="A33:AL33"/>
    <mergeCell ref="A5:A6"/>
    <mergeCell ref="B5:B6"/>
    <mergeCell ref="C5:D6"/>
    <mergeCell ref="AJ5:AJ6"/>
    <mergeCell ref="AK5:AK6"/>
  </mergeCells>
  <conditionalFormatting sqref="E6:AI29 E30">
    <cfRule type="expression" dxfId="82" priority="1">
      <formula>IF(E$6="CN",1,0)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3D4B80C4-8954-4395-8E11-EBCC353A605C}">
            <xm:f>IF('TQW20'!E$6="CN",1,0)</xm:f>
            <x14:dxf>
              <fill>
                <patternFill>
                  <bgColor theme="8" tint="0.59996337778862885"/>
                </patternFill>
              </fill>
            </x14:dxf>
          </x14:cfRule>
          <xm:sqref>E6:AI6</xm:sqref>
        </x14:conditionalFormatting>
        <x14:conditionalFormatting xmlns:xm="http://schemas.microsoft.com/office/excel/2006/main">
          <x14:cfRule type="expression" priority="2" id="{882C9DD4-69A0-4A54-BDEA-218359C15B73}">
            <xm:f>IF('TQW20'!E$6="CN",1,0)</xm:f>
            <x14:dxf>
              <fill>
                <patternFill>
                  <bgColor theme="8" tint="0.79998168889431442"/>
                </patternFill>
              </fill>
            </x14:dxf>
          </x14:cfRule>
          <xm:sqref>E6:AI6</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topLeftCell="A15" workbookViewId="0">
      <selection activeCell="Z26" sqref="Z26"/>
    </sheetView>
  </sheetViews>
  <sheetFormatPr defaultRowHeight="15.75"/>
  <cols>
    <col min="1" max="1" width="6.83203125" customWidth="1"/>
    <col min="2" max="2" width="16.6640625" customWidth="1"/>
    <col min="3" max="3" width="22.5" customWidth="1"/>
    <col min="4" max="4" width="9" customWidth="1"/>
    <col min="5" max="35" width="4.1640625" customWidth="1"/>
    <col min="36" max="38" width="6" customWidth="1"/>
    <col min="39" max="39" width="10.83203125" customWidth="1"/>
    <col min="40" max="40" width="12.1640625" customWidth="1"/>
    <col min="41" max="41" width="10.83203125" customWidth="1"/>
  </cols>
  <sheetData>
    <row r="1" spans="1:41" s="24" customFormat="1" ht="1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s="24" customFormat="1" ht="1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s="24" customFormat="1" ht="22.5">
      <c r="A3" s="443" t="s">
        <v>1705</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5">
        <v>1</v>
      </c>
      <c r="B7" s="79" t="s">
        <v>1706</v>
      </c>
      <c r="C7" s="80" t="s">
        <v>1494</v>
      </c>
      <c r="D7" s="81" t="s">
        <v>36</v>
      </c>
      <c r="E7" s="135"/>
      <c r="F7" s="136"/>
      <c r="G7" s="136"/>
      <c r="H7" s="136"/>
      <c r="I7" s="136"/>
      <c r="J7" s="136"/>
      <c r="K7" s="136"/>
      <c r="L7" s="136"/>
      <c r="M7" s="136"/>
      <c r="N7" s="136"/>
      <c r="O7" s="136"/>
      <c r="P7" s="185"/>
      <c r="Q7" s="136"/>
      <c r="R7" s="136"/>
      <c r="S7" s="136"/>
      <c r="T7" s="136"/>
      <c r="U7" s="136"/>
      <c r="V7" s="136"/>
      <c r="W7" s="136"/>
      <c r="X7" s="136"/>
      <c r="Y7" s="136"/>
      <c r="Z7" s="136"/>
      <c r="AA7" s="136"/>
      <c r="AB7" s="136"/>
      <c r="AC7" s="136"/>
      <c r="AD7" s="136"/>
      <c r="AE7" s="136"/>
      <c r="AF7" s="136"/>
      <c r="AG7" s="136"/>
      <c r="AH7" s="136"/>
      <c r="AI7" s="13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10"/>
      <c r="AN7" s="11"/>
      <c r="AO7" s="12"/>
    </row>
    <row r="8" spans="1:41" s="1" customFormat="1" ht="21" customHeight="1">
      <c r="A8" s="5">
        <v>2</v>
      </c>
      <c r="B8" s="79" t="s">
        <v>1707</v>
      </c>
      <c r="C8" s="80" t="s">
        <v>1708</v>
      </c>
      <c r="D8" s="81" t="s">
        <v>61</v>
      </c>
      <c r="E8" s="135"/>
      <c r="F8" s="136"/>
      <c r="G8" s="136"/>
      <c r="H8" s="136"/>
      <c r="I8" s="136"/>
      <c r="J8" s="136"/>
      <c r="K8" s="136"/>
      <c r="L8" s="136"/>
      <c r="M8" s="136"/>
      <c r="N8" s="136"/>
      <c r="O8" s="136"/>
      <c r="P8" s="185" t="s">
        <v>6</v>
      </c>
      <c r="Q8" s="136" t="s">
        <v>6</v>
      </c>
      <c r="R8" s="136"/>
      <c r="S8" s="136"/>
      <c r="T8" s="136"/>
      <c r="U8" s="136"/>
      <c r="V8" s="136"/>
      <c r="W8" s="136"/>
      <c r="X8" s="136"/>
      <c r="Y8" s="136"/>
      <c r="Z8" s="136"/>
      <c r="AA8" s="136"/>
      <c r="AB8" s="136"/>
      <c r="AC8" s="136"/>
      <c r="AD8" s="136"/>
      <c r="AE8" s="136"/>
      <c r="AF8" s="136"/>
      <c r="AG8" s="136"/>
      <c r="AH8" s="136"/>
      <c r="AI8" s="136"/>
      <c r="AJ8" s="19">
        <f t="shared" ref="AJ8:AJ35" si="2">COUNTIF(E8:AI8,"K")+2*COUNTIF(E8:AI8,"2K")+COUNTIF(E8:AI8,"TK")+COUNTIF(E8:AI8,"KT")+COUNTIF(E8:AI8,"PK")+COUNTIF(E8:AI8,"KP")+2*COUNTIF(E8:AI8,"K2")</f>
        <v>2</v>
      </c>
      <c r="AK8" s="336">
        <f t="shared" ref="AK8:AK35" si="3">COUNTIF(F8:AJ8,"P")+2*COUNTIF(F8:AJ8,"2P")+COUNTIF(F8:AJ8,"TP")+COUNTIF(F8:AJ8,"PT")+COUNTIF(F8:AJ8,"PK")+COUNTIF(F8:AJ8,"KP")+2*COUNTIF(F8:AJ8,"P2")</f>
        <v>0</v>
      </c>
      <c r="AL8" s="336">
        <f t="shared" ref="AL8:AL35" si="4">COUNTIF(E8:AI8,"T")+2*COUNTIF(E8:AI8,"2T")+2*COUNTIF(E8:AI8,"T2")+COUNTIF(E8:AI8,"PT")+COUNTIF(E8:AI8,"TP")</f>
        <v>0</v>
      </c>
      <c r="AM8" s="12"/>
      <c r="AN8" s="12"/>
      <c r="AO8" s="12"/>
    </row>
    <row r="9" spans="1:41" s="1" customFormat="1" ht="21" customHeight="1">
      <c r="A9" s="5">
        <v>3</v>
      </c>
      <c r="B9" s="79" t="s">
        <v>1709</v>
      </c>
      <c r="C9" s="80" t="s">
        <v>1710</v>
      </c>
      <c r="D9" s="81" t="s">
        <v>1538</v>
      </c>
      <c r="E9" s="135"/>
      <c r="F9" s="136"/>
      <c r="G9" s="136"/>
      <c r="H9" s="136"/>
      <c r="I9" s="136"/>
      <c r="J9" s="136"/>
      <c r="K9" s="136"/>
      <c r="L9" s="136"/>
      <c r="M9" s="136"/>
      <c r="N9" s="136"/>
      <c r="O9" s="136"/>
      <c r="P9" s="185"/>
      <c r="Q9" s="136"/>
      <c r="R9" s="136"/>
      <c r="S9" s="136"/>
      <c r="T9" s="136"/>
      <c r="U9" s="136"/>
      <c r="V9" s="136"/>
      <c r="W9" s="136"/>
      <c r="X9" s="136"/>
      <c r="Y9" s="136"/>
      <c r="Z9" s="136"/>
      <c r="AA9" s="136"/>
      <c r="AB9" s="136"/>
      <c r="AC9" s="136"/>
      <c r="AD9" s="136"/>
      <c r="AE9" s="136"/>
      <c r="AF9" s="136"/>
      <c r="AG9" s="136"/>
      <c r="AH9" s="136"/>
      <c r="AI9" s="136"/>
      <c r="AJ9" s="19">
        <f t="shared" si="2"/>
        <v>0</v>
      </c>
      <c r="AK9" s="336">
        <f t="shared" si="3"/>
        <v>0</v>
      </c>
      <c r="AL9" s="336">
        <f t="shared" si="4"/>
        <v>0</v>
      </c>
      <c r="AM9" s="12"/>
      <c r="AN9" s="12"/>
      <c r="AO9" s="12"/>
    </row>
    <row r="10" spans="1:41" s="1" customFormat="1" ht="21" customHeight="1">
      <c r="A10" s="5">
        <v>4</v>
      </c>
      <c r="B10" s="79" t="s">
        <v>1711</v>
      </c>
      <c r="C10" s="80" t="s">
        <v>1712</v>
      </c>
      <c r="D10" s="81" t="s">
        <v>33</v>
      </c>
      <c r="E10" s="135"/>
      <c r="F10" s="136"/>
      <c r="G10" s="136"/>
      <c r="H10" s="136"/>
      <c r="I10" s="136"/>
      <c r="J10" s="136" t="s">
        <v>7</v>
      </c>
      <c r="K10" s="136"/>
      <c r="L10" s="136"/>
      <c r="M10" s="136"/>
      <c r="N10" s="136"/>
      <c r="O10" s="136"/>
      <c r="P10" s="185"/>
      <c r="Q10" s="136"/>
      <c r="R10" s="136"/>
      <c r="S10" s="136"/>
      <c r="T10" s="136"/>
      <c r="U10" s="136"/>
      <c r="V10" s="136"/>
      <c r="W10" s="136"/>
      <c r="X10" s="136"/>
      <c r="Y10" s="136"/>
      <c r="Z10" s="136"/>
      <c r="AA10" s="136"/>
      <c r="AB10" s="136"/>
      <c r="AC10" s="136"/>
      <c r="AD10" s="136"/>
      <c r="AE10" s="136"/>
      <c r="AF10" s="136"/>
      <c r="AG10" s="136"/>
      <c r="AH10" s="136"/>
      <c r="AI10" s="136"/>
      <c r="AJ10" s="19">
        <f t="shared" si="2"/>
        <v>0</v>
      </c>
      <c r="AK10" s="336">
        <f t="shared" si="3"/>
        <v>1</v>
      </c>
      <c r="AL10" s="336">
        <f t="shared" si="4"/>
        <v>0</v>
      </c>
      <c r="AM10" s="12"/>
      <c r="AN10" s="12"/>
      <c r="AO10" s="12"/>
    </row>
    <row r="11" spans="1:41" s="1" customFormat="1" ht="21" customHeight="1">
      <c r="A11" s="5">
        <v>5</v>
      </c>
      <c r="B11" s="79" t="s">
        <v>1713</v>
      </c>
      <c r="C11" s="80" t="s">
        <v>1714</v>
      </c>
      <c r="D11" s="81" t="s">
        <v>1715</v>
      </c>
      <c r="E11" s="135"/>
      <c r="F11" s="136"/>
      <c r="G11" s="136"/>
      <c r="H11" s="136"/>
      <c r="I11" s="136"/>
      <c r="J11" s="136"/>
      <c r="K11" s="136"/>
      <c r="L11" s="136"/>
      <c r="M11" s="136"/>
      <c r="N11" s="136"/>
      <c r="O11" s="136"/>
      <c r="P11" s="185"/>
      <c r="Q11" s="136"/>
      <c r="R11" s="136"/>
      <c r="S11" s="136"/>
      <c r="T11" s="136"/>
      <c r="U11" s="136"/>
      <c r="V11" s="136"/>
      <c r="W11" s="136"/>
      <c r="X11" s="136"/>
      <c r="Y11" s="136"/>
      <c r="Z11" s="136"/>
      <c r="AA11" s="136"/>
      <c r="AB11" s="136"/>
      <c r="AC11" s="136"/>
      <c r="AD11" s="136"/>
      <c r="AE11" s="136"/>
      <c r="AF11" s="136"/>
      <c r="AG11" s="136"/>
      <c r="AH11" s="136"/>
      <c r="AI11" s="136"/>
      <c r="AJ11" s="19">
        <f t="shared" si="2"/>
        <v>0</v>
      </c>
      <c r="AK11" s="336">
        <f t="shared" si="3"/>
        <v>0</v>
      </c>
      <c r="AL11" s="336">
        <f t="shared" si="4"/>
        <v>0</v>
      </c>
      <c r="AM11" s="12"/>
      <c r="AN11" s="12"/>
      <c r="AO11" s="12"/>
    </row>
    <row r="12" spans="1:41" s="1" customFormat="1" ht="21" customHeight="1">
      <c r="A12" s="5">
        <v>6</v>
      </c>
      <c r="B12" s="79" t="s">
        <v>1716</v>
      </c>
      <c r="C12" s="80" t="s">
        <v>1498</v>
      </c>
      <c r="D12" s="81" t="s">
        <v>15</v>
      </c>
      <c r="E12" s="135"/>
      <c r="F12" s="136"/>
      <c r="G12" s="136"/>
      <c r="H12" s="136"/>
      <c r="I12" s="136"/>
      <c r="J12" s="136"/>
      <c r="K12" s="136"/>
      <c r="L12" s="136"/>
      <c r="M12" s="136"/>
      <c r="N12" s="136"/>
      <c r="O12" s="136"/>
      <c r="P12" s="185"/>
      <c r="Q12" s="136"/>
      <c r="R12" s="136"/>
      <c r="S12" s="136"/>
      <c r="T12" s="136"/>
      <c r="U12" s="136"/>
      <c r="V12" s="136"/>
      <c r="W12" s="136"/>
      <c r="X12" s="136"/>
      <c r="Y12" s="136"/>
      <c r="Z12" s="136"/>
      <c r="AA12" s="136"/>
      <c r="AB12" s="136"/>
      <c r="AC12" s="136"/>
      <c r="AD12" s="136"/>
      <c r="AE12" s="136"/>
      <c r="AF12" s="136"/>
      <c r="AG12" s="136"/>
      <c r="AH12" s="136"/>
      <c r="AI12" s="136"/>
      <c r="AJ12" s="19">
        <f t="shared" si="2"/>
        <v>0</v>
      </c>
      <c r="AK12" s="336">
        <f t="shared" si="3"/>
        <v>0</v>
      </c>
      <c r="AL12" s="336">
        <f t="shared" si="4"/>
        <v>0</v>
      </c>
      <c r="AM12" s="12"/>
      <c r="AN12" s="12"/>
      <c r="AO12" s="12"/>
    </row>
    <row r="13" spans="1:41" s="1" customFormat="1" ht="21" customHeight="1">
      <c r="A13" s="5">
        <v>7</v>
      </c>
      <c r="B13" s="79" t="s">
        <v>1717</v>
      </c>
      <c r="C13" s="80" t="s">
        <v>932</v>
      </c>
      <c r="D13" s="81" t="s">
        <v>15</v>
      </c>
      <c r="E13" s="216"/>
      <c r="F13" s="217"/>
      <c r="G13" s="217"/>
      <c r="H13" s="217"/>
      <c r="I13" s="217"/>
      <c r="J13" s="217"/>
      <c r="K13" s="217"/>
      <c r="L13" s="217"/>
      <c r="M13" s="217"/>
      <c r="N13" s="217"/>
      <c r="O13" s="217"/>
      <c r="P13" s="185"/>
      <c r="Q13" s="217"/>
      <c r="R13" s="217"/>
      <c r="S13" s="217"/>
      <c r="T13" s="217"/>
      <c r="U13" s="217"/>
      <c r="V13" s="217"/>
      <c r="W13" s="217"/>
      <c r="X13" s="217"/>
      <c r="Y13" s="217"/>
      <c r="Z13" s="217"/>
      <c r="AA13" s="217"/>
      <c r="AB13" s="217"/>
      <c r="AC13" s="217"/>
      <c r="AD13" s="217"/>
      <c r="AE13" s="217"/>
      <c r="AF13" s="217"/>
      <c r="AG13" s="217"/>
      <c r="AH13" s="136"/>
      <c r="AI13" s="217"/>
      <c r="AJ13" s="19">
        <f t="shared" si="2"/>
        <v>0</v>
      </c>
      <c r="AK13" s="336">
        <f t="shared" si="3"/>
        <v>0</v>
      </c>
      <c r="AL13" s="336">
        <f t="shared" si="4"/>
        <v>0</v>
      </c>
      <c r="AM13" s="12"/>
      <c r="AN13" s="12"/>
      <c r="AO13" s="12"/>
    </row>
    <row r="14" spans="1:41" s="1" customFormat="1" ht="21" customHeight="1">
      <c r="A14" s="5">
        <v>8</v>
      </c>
      <c r="B14" s="79" t="s">
        <v>1718</v>
      </c>
      <c r="C14" s="80" t="s">
        <v>802</v>
      </c>
      <c r="D14" s="81" t="s">
        <v>20</v>
      </c>
      <c r="E14" s="135"/>
      <c r="F14" s="136"/>
      <c r="G14" s="136"/>
      <c r="H14" s="136"/>
      <c r="I14" s="136"/>
      <c r="J14" s="136"/>
      <c r="K14" s="136"/>
      <c r="L14" s="136"/>
      <c r="M14" s="136"/>
      <c r="N14" s="136"/>
      <c r="O14" s="136"/>
      <c r="P14" s="185"/>
      <c r="Q14" s="136"/>
      <c r="R14" s="136"/>
      <c r="S14" s="136"/>
      <c r="T14" s="136"/>
      <c r="U14" s="136"/>
      <c r="V14" s="136"/>
      <c r="W14" s="136"/>
      <c r="X14" s="136"/>
      <c r="Y14" s="136"/>
      <c r="Z14" s="136"/>
      <c r="AA14" s="136"/>
      <c r="AB14" s="136"/>
      <c r="AC14" s="136"/>
      <c r="AD14" s="136"/>
      <c r="AE14" s="136"/>
      <c r="AF14" s="136"/>
      <c r="AG14" s="136"/>
      <c r="AH14" s="136"/>
      <c r="AI14" s="136"/>
      <c r="AJ14" s="19">
        <f t="shared" si="2"/>
        <v>0</v>
      </c>
      <c r="AK14" s="336">
        <f t="shared" si="3"/>
        <v>0</v>
      </c>
      <c r="AL14" s="336">
        <f t="shared" si="4"/>
        <v>0</v>
      </c>
      <c r="AM14" s="12"/>
      <c r="AN14" s="12"/>
      <c r="AO14" s="12"/>
    </row>
    <row r="15" spans="1:41" s="1" customFormat="1" ht="21" customHeight="1">
      <c r="A15" s="5">
        <v>9</v>
      </c>
      <c r="B15" s="79" t="s">
        <v>1719</v>
      </c>
      <c r="C15" s="80" t="s">
        <v>1720</v>
      </c>
      <c r="D15" s="81" t="s">
        <v>32</v>
      </c>
      <c r="E15" s="135"/>
      <c r="F15" s="136"/>
      <c r="G15" s="136"/>
      <c r="H15" s="136"/>
      <c r="I15" s="136"/>
      <c r="J15" s="136"/>
      <c r="K15" s="136"/>
      <c r="L15" s="136"/>
      <c r="M15" s="136"/>
      <c r="N15" s="136"/>
      <c r="O15" s="136"/>
      <c r="P15" s="185"/>
      <c r="Q15" s="136"/>
      <c r="R15" s="136"/>
      <c r="S15" s="136"/>
      <c r="T15" s="136"/>
      <c r="U15" s="136"/>
      <c r="V15" s="136"/>
      <c r="W15" s="136"/>
      <c r="X15" s="136"/>
      <c r="Y15" s="136"/>
      <c r="Z15" s="136"/>
      <c r="AA15" s="136"/>
      <c r="AB15" s="136"/>
      <c r="AC15" s="136"/>
      <c r="AD15" s="136"/>
      <c r="AE15" s="136"/>
      <c r="AF15" s="136"/>
      <c r="AG15" s="136"/>
      <c r="AH15" s="136"/>
      <c r="AI15" s="136"/>
      <c r="AJ15" s="19">
        <f t="shared" si="2"/>
        <v>0</v>
      </c>
      <c r="AK15" s="336">
        <f t="shared" si="3"/>
        <v>0</v>
      </c>
      <c r="AL15" s="336">
        <f t="shared" si="4"/>
        <v>0</v>
      </c>
      <c r="AM15" s="12"/>
      <c r="AN15" s="12"/>
      <c r="AO15" s="12"/>
    </row>
    <row r="16" spans="1:41" s="69" customFormat="1" ht="21" customHeight="1">
      <c r="A16" s="5">
        <v>10</v>
      </c>
      <c r="B16" s="79" t="s">
        <v>1721</v>
      </c>
      <c r="C16" s="80" t="s">
        <v>1722</v>
      </c>
      <c r="D16" s="81" t="s">
        <v>85</v>
      </c>
      <c r="E16" s="135"/>
      <c r="F16" s="136"/>
      <c r="G16" s="136"/>
      <c r="H16" s="136"/>
      <c r="I16" s="136" t="s">
        <v>7</v>
      </c>
      <c r="J16" s="136"/>
      <c r="K16" s="136"/>
      <c r="L16" s="136"/>
      <c r="M16" s="136"/>
      <c r="N16" s="136"/>
      <c r="O16" s="136"/>
      <c r="P16" s="185"/>
      <c r="Q16" s="136"/>
      <c r="R16" s="136"/>
      <c r="S16" s="136"/>
      <c r="T16" s="136"/>
      <c r="U16" s="136"/>
      <c r="V16" s="136"/>
      <c r="W16" s="136" t="s">
        <v>6</v>
      </c>
      <c r="X16" s="136"/>
      <c r="Y16" s="136"/>
      <c r="Z16" s="136"/>
      <c r="AA16" s="136"/>
      <c r="AB16" s="136"/>
      <c r="AC16" s="136"/>
      <c r="AD16" s="136"/>
      <c r="AE16" s="136"/>
      <c r="AF16" s="136"/>
      <c r="AG16" s="136"/>
      <c r="AH16" s="136"/>
      <c r="AI16" s="136"/>
      <c r="AJ16" s="19">
        <f t="shared" si="2"/>
        <v>1</v>
      </c>
      <c r="AK16" s="336">
        <f t="shared" si="3"/>
        <v>1</v>
      </c>
      <c r="AL16" s="336">
        <f t="shared" si="4"/>
        <v>0</v>
      </c>
      <c r="AM16" s="68"/>
      <c r="AN16" s="68"/>
      <c r="AO16" s="68"/>
    </row>
    <row r="17" spans="1:41" s="1" customFormat="1" ht="21" customHeight="1">
      <c r="A17" s="5">
        <v>11</v>
      </c>
      <c r="B17" s="79" t="s">
        <v>1723</v>
      </c>
      <c r="C17" s="80" t="s">
        <v>1724</v>
      </c>
      <c r="D17" s="81" t="s">
        <v>85</v>
      </c>
      <c r="E17" s="135"/>
      <c r="F17" s="136"/>
      <c r="G17" s="136"/>
      <c r="H17" s="136"/>
      <c r="I17" s="136"/>
      <c r="J17" s="136"/>
      <c r="K17" s="136"/>
      <c r="L17" s="136"/>
      <c r="M17" s="136"/>
      <c r="N17" s="136"/>
      <c r="O17" s="136"/>
      <c r="P17" s="185"/>
      <c r="Q17" s="136"/>
      <c r="R17" s="136"/>
      <c r="S17" s="136"/>
      <c r="T17" s="136"/>
      <c r="U17" s="136"/>
      <c r="V17" s="136"/>
      <c r="W17" s="136"/>
      <c r="X17" s="136"/>
      <c r="Y17" s="136"/>
      <c r="Z17" s="136"/>
      <c r="AA17" s="136"/>
      <c r="AB17" s="136"/>
      <c r="AC17" s="136"/>
      <c r="AD17" s="136"/>
      <c r="AE17" s="136"/>
      <c r="AF17" s="136"/>
      <c r="AG17" s="136"/>
      <c r="AH17" s="136"/>
      <c r="AI17" s="136"/>
      <c r="AJ17" s="19">
        <f t="shared" si="2"/>
        <v>0</v>
      </c>
      <c r="AK17" s="336">
        <f t="shared" si="3"/>
        <v>0</v>
      </c>
      <c r="AL17" s="336">
        <f t="shared" si="4"/>
        <v>0</v>
      </c>
      <c r="AM17" s="12"/>
      <c r="AN17" s="12"/>
      <c r="AO17" s="12"/>
    </row>
    <row r="18" spans="1:41" s="1" customFormat="1" ht="21" customHeight="1">
      <c r="A18" s="5">
        <v>12</v>
      </c>
      <c r="B18" s="79" t="s">
        <v>1725</v>
      </c>
      <c r="C18" s="80" t="s">
        <v>296</v>
      </c>
      <c r="D18" s="81" t="s">
        <v>1338</v>
      </c>
      <c r="E18" s="135"/>
      <c r="F18" s="136"/>
      <c r="G18" s="136"/>
      <c r="H18" s="136"/>
      <c r="I18" s="136"/>
      <c r="J18" s="136"/>
      <c r="K18" s="136"/>
      <c r="L18" s="136"/>
      <c r="M18" s="136"/>
      <c r="N18" s="136"/>
      <c r="O18" s="136"/>
      <c r="P18" s="185"/>
      <c r="Q18" s="136"/>
      <c r="R18" s="136"/>
      <c r="S18" s="136"/>
      <c r="T18" s="136"/>
      <c r="U18" s="136"/>
      <c r="V18" s="136"/>
      <c r="W18" s="136"/>
      <c r="X18" s="136"/>
      <c r="Y18" s="136"/>
      <c r="Z18" s="136"/>
      <c r="AA18" s="136"/>
      <c r="AB18" s="136"/>
      <c r="AC18" s="136"/>
      <c r="AD18" s="136"/>
      <c r="AE18" s="136"/>
      <c r="AF18" s="136"/>
      <c r="AG18" s="136"/>
      <c r="AH18" s="136"/>
      <c r="AI18" s="136"/>
      <c r="AJ18" s="19">
        <f t="shared" si="2"/>
        <v>0</v>
      </c>
      <c r="AK18" s="336">
        <f t="shared" si="3"/>
        <v>0</v>
      </c>
      <c r="AL18" s="336">
        <f t="shared" si="4"/>
        <v>0</v>
      </c>
      <c r="AM18" s="12"/>
      <c r="AN18" s="12"/>
      <c r="AO18" s="12"/>
    </row>
    <row r="19" spans="1:41" s="1" customFormat="1" ht="21" customHeight="1">
      <c r="A19" s="5">
        <v>13</v>
      </c>
      <c r="B19" s="79" t="s">
        <v>1726</v>
      </c>
      <c r="C19" s="80" t="s">
        <v>1727</v>
      </c>
      <c r="D19" s="81" t="s">
        <v>86</v>
      </c>
      <c r="E19" s="139"/>
      <c r="F19" s="139"/>
      <c r="G19" s="139"/>
      <c r="H19" s="139"/>
      <c r="I19" s="139"/>
      <c r="J19" s="139"/>
      <c r="K19" s="139"/>
      <c r="L19" s="139"/>
      <c r="M19" s="139"/>
      <c r="N19" s="139"/>
      <c r="O19" s="139"/>
      <c r="P19" s="185"/>
      <c r="Q19" s="139"/>
      <c r="R19" s="139"/>
      <c r="S19" s="139"/>
      <c r="T19" s="139"/>
      <c r="U19" s="139"/>
      <c r="V19" s="139"/>
      <c r="W19" s="218"/>
      <c r="X19" s="139"/>
      <c r="Y19" s="139"/>
      <c r="Z19" s="139"/>
      <c r="AA19" s="139"/>
      <c r="AB19" s="139"/>
      <c r="AC19" s="139"/>
      <c r="AD19" s="139"/>
      <c r="AE19" s="139"/>
      <c r="AF19" s="139"/>
      <c r="AG19" s="139"/>
      <c r="AH19" s="139"/>
      <c r="AI19" s="139"/>
      <c r="AJ19" s="19">
        <f t="shared" si="2"/>
        <v>0</v>
      </c>
      <c r="AK19" s="336">
        <f t="shared" si="3"/>
        <v>0</v>
      </c>
      <c r="AL19" s="336">
        <f t="shared" si="4"/>
        <v>0</v>
      </c>
      <c r="AM19" s="12"/>
      <c r="AN19" s="12"/>
      <c r="AO19" s="12"/>
    </row>
    <row r="20" spans="1:41" s="1" customFormat="1" ht="21" customHeight="1">
      <c r="A20" s="5">
        <v>14</v>
      </c>
      <c r="B20" s="79" t="s">
        <v>1728</v>
      </c>
      <c r="C20" s="80" t="s">
        <v>1494</v>
      </c>
      <c r="D20" s="81" t="s">
        <v>106</v>
      </c>
      <c r="E20" s="135"/>
      <c r="F20" s="136"/>
      <c r="G20" s="136"/>
      <c r="H20" s="136"/>
      <c r="I20" s="136"/>
      <c r="J20" s="136"/>
      <c r="K20" s="136"/>
      <c r="L20" s="136"/>
      <c r="M20" s="136"/>
      <c r="N20" s="136"/>
      <c r="O20" s="136"/>
      <c r="P20" s="185"/>
      <c r="Q20" s="136"/>
      <c r="R20" s="136"/>
      <c r="S20" s="139"/>
      <c r="T20" s="136"/>
      <c r="U20" s="136"/>
      <c r="V20" s="136"/>
      <c r="W20" s="136"/>
      <c r="X20" s="136"/>
      <c r="Y20" s="136"/>
      <c r="Z20" s="136"/>
      <c r="AA20" s="136"/>
      <c r="AB20" s="136"/>
      <c r="AC20" s="136"/>
      <c r="AD20" s="136"/>
      <c r="AE20" s="136"/>
      <c r="AF20" s="136"/>
      <c r="AG20" s="136"/>
      <c r="AH20" s="136"/>
      <c r="AI20" s="136"/>
      <c r="AJ20" s="19">
        <f t="shared" si="2"/>
        <v>0</v>
      </c>
      <c r="AK20" s="336">
        <f t="shared" si="3"/>
        <v>0</v>
      </c>
      <c r="AL20" s="336">
        <f t="shared" si="4"/>
        <v>0</v>
      </c>
      <c r="AM20" s="12"/>
      <c r="AN20" s="12"/>
      <c r="AO20" s="12"/>
    </row>
    <row r="21" spans="1:41" s="1" customFormat="1" ht="21" customHeight="1">
      <c r="A21" s="5">
        <v>15</v>
      </c>
      <c r="B21" s="79" t="s">
        <v>1729</v>
      </c>
      <c r="C21" s="80" t="s">
        <v>962</v>
      </c>
      <c r="D21" s="81" t="s">
        <v>87</v>
      </c>
      <c r="E21" s="135"/>
      <c r="F21" s="136"/>
      <c r="G21" s="136"/>
      <c r="H21" s="136"/>
      <c r="I21" s="136"/>
      <c r="J21" s="136"/>
      <c r="K21" s="136"/>
      <c r="L21" s="136"/>
      <c r="M21" s="136"/>
      <c r="N21" s="136"/>
      <c r="O21" s="136"/>
      <c r="P21" s="185"/>
      <c r="Q21" s="136"/>
      <c r="R21" s="136"/>
      <c r="S21" s="136"/>
      <c r="T21" s="136"/>
      <c r="U21" s="136"/>
      <c r="V21" s="136"/>
      <c r="W21" s="136"/>
      <c r="X21" s="136"/>
      <c r="Y21" s="136"/>
      <c r="Z21" s="136"/>
      <c r="AA21" s="136"/>
      <c r="AB21" s="136"/>
      <c r="AC21" s="136"/>
      <c r="AD21" s="136"/>
      <c r="AE21" s="136"/>
      <c r="AF21" s="136"/>
      <c r="AG21" s="136"/>
      <c r="AH21" s="136"/>
      <c r="AI21" s="136"/>
      <c r="AJ21" s="19">
        <f t="shared" si="2"/>
        <v>0</v>
      </c>
      <c r="AK21" s="336">
        <f t="shared" si="3"/>
        <v>0</v>
      </c>
      <c r="AL21" s="336">
        <f t="shared" si="4"/>
        <v>0</v>
      </c>
      <c r="AM21" s="502"/>
      <c r="AN21" s="503"/>
      <c r="AO21" s="12"/>
    </row>
    <row r="22" spans="1:41" s="1" customFormat="1" ht="21" customHeight="1">
      <c r="A22" s="5">
        <v>16</v>
      </c>
      <c r="B22" s="79" t="s">
        <v>1730</v>
      </c>
      <c r="C22" s="80" t="s">
        <v>962</v>
      </c>
      <c r="D22" s="81" t="s">
        <v>87</v>
      </c>
      <c r="E22" s="135"/>
      <c r="F22" s="136"/>
      <c r="G22" s="136"/>
      <c r="H22" s="136"/>
      <c r="I22" s="136"/>
      <c r="J22" s="136"/>
      <c r="K22" s="136"/>
      <c r="L22" s="136"/>
      <c r="M22" s="136"/>
      <c r="N22" s="136"/>
      <c r="O22" s="136"/>
      <c r="P22" s="185"/>
      <c r="Q22" s="136"/>
      <c r="R22" s="136"/>
      <c r="S22" s="136"/>
      <c r="T22" s="136"/>
      <c r="U22" s="136"/>
      <c r="V22" s="136"/>
      <c r="W22" s="136"/>
      <c r="X22" s="136"/>
      <c r="Y22" s="136"/>
      <c r="Z22" s="136"/>
      <c r="AA22" s="136"/>
      <c r="AB22" s="136"/>
      <c r="AC22" s="136"/>
      <c r="AD22" s="136"/>
      <c r="AE22" s="136"/>
      <c r="AF22" s="136"/>
      <c r="AG22" s="136"/>
      <c r="AH22" s="136"/>
      <c r="AI22" s="136"/>
      <c r="AJ22" s="19">
        <f t="shared" si="2"/>
        <v>0</v>
      </c>
      <c r="AK22" s="336">
        <f t="shared" si="3"/>
        <v>0</v>
      </c>
      <c r="AL22" s="336">
        <f t="shared" si="4"/>
        <v>0</v>
      </c>
      <c r="AM22" s="12"/>
      <c r="AN22" s="12"/>
      <c r="AO22" s="12"/>
    </row>
    <row r="23" spans="1:41" s="1" customFormat="1" ht="21" customHeight="1">
      <c r="A23" s="5">
        <v>17</v>
      </c>
      <c r="B23" s="79" t="s">
        <v>1731</v>
      </c>
      <c r="C23" s="80" t="s">
        <v>1732</v>
      </c>
      <c r="D23" s="81" t="s">
        <v>87</v>
      </c>
      <c r="E23" s="135"/>
      <c r="F23" s="136"/>
      <c r="G23" s="136"/>
      <c r="H23" s="136"/>
      <c r="I23" s="136"/>
      <c r="J23" s="136"/>
      <c r="K23" s="136"/>
      <c r="L23" s="136"/>
      <c r="M23" s="136"/>
      <c r="N23" s="136"/>
      <c r="O23" s="136"/>
      <c r="P23" s="185"/>
      <c r="Q23" s="136"/>
      <c r="R23" s="136"/>
      <c r="S23" s="136"/>
      <c r="T23" s="136"/>
      <c r="U23" s="136"/>
      <c r="V23" s="136"/>
      <c r="W23" s="136"/>
      <c r="X23" s="136"/>
      <c r="Y23" s="136"/>
      <c r="Z23" s="136"/>
      <c r="AA23" s="136"/>
      <c r="AB23" s="136"/>
      <c r="AC23" s="136"/>
      <c r="AD23" s="136"/>
      <c r="AE23" s="136"/>
      <c r="AF23" s="136"/>
      <c r="AG23" s="136"/>
      <c r="AH23" s="136"/>
      <c r="AI23" s="136"/>
      <c r="AJ23" s="19">
        <f t="shared" si="2"/>
        <v>0</v>
      </c>
      <c r="AK23" s="336">
        <f t="shared" si="3"/>
        <v>0</v>
      </c>
      <c r="AL23" s="336">
        <f t="shared" si="4"/>
        <v>0</v>
      </c>
      <c r="AM23" s="12"/>
      <c r="AN23" s="12"/>
      <c r="AO23" s="12"/>
    </row>
    <row r="24" spans="1:41" s="1" customFormat="1" ht="21" customHeight="1">
      <c r="A24" s="5">
        <v>18</v>
      </c>
      <c r="B24" s="79">
        <v>2010100022</v>
      </c>
      <c r="C24" s="80" t="s">
        <v>1733</v>
      </c>
      <c r="D24" s="81" t="s">
        <v>1073</v>
      </c>
      <c r="E24" s="135"/>
      <c r="F24" s="136"/>
      <c r="G24" s="136"/>
      <c r="H24" s="136"/>
      <c r="I24" s="136"/>
      <c r="J24" s="136"/>
      <c r="K24" s="136"/>
      <c r="L24" s="136"/>
      <c r="M24" s="136"/>
      <c r="N24" s="136"/>
      <c r="O24" s="136"/>
      <c r="P24" s="185"/>
      <c r="Q24" s="136"/>
      <c r="R24" s="136"/>
      <c r="S24" s="136"/>
      <c r="T24" s="136"/>
      <c r="U24" s="136"/>
      <c r="V24" s="136"/>
      <c r="W24" s="136"/>
      <c r="X24" s="136"/>
      <c r="Y24" s="136"/>
      <c r="Z24" s="136"/>
      <c r="AA24" s="136"/>
      <c r="AB24" s="136"/>
      <c r="AC24" s="136"/>
      <c r="AD24" s="136"/>
      <c r="AE24" s="136"/>
      <c r="AF24" s="136"/>
      <c r="AG24" s="136"/>
      <c r="AH24" s="136"/>
      <c r="AI24" s="136"/>
      <c r="AJ24" s="19">
        <f t="shared" si="2"/>
        <v>0</v>
      </c>
      <c r="AK24" s="336">
        <f t="shared" si="3"/>
        <v>0</v>
      </c>
      <c r="AL24" s="336">
        <f t="shared" si="4"/>
        <v>0</v>
      </c>
      <c r="AM24" s="12"/>
      <c r="AN24" s="12"/>
      <c r="AO24" s="12"/>
    </row>
    <row r="25" spans="1:41" s="1" customFormat="1" ht="21" customHeight="1">
      <c r="A25" s="5">
        <v>19</v>
      </c>
      <c r="B25" s="79" t="s">
        <v>1734</v>
      </c>
      <c r="C25" s="80" t="s">
        <v>1735</v>
      </c>
      <c r="D25" s="81" t="s">
        <v>1073</v>
      </c>
      <c r="E25" s="135"/>
      <c r="F25" s="136"/>
      <c r="G25" s="136"/>
      <c r="H25" s="136"/>
      <c r="I25" s="136" t="s">
        <v>6</v>
      </c>
      <c r="J25" s="136"/>
      <c r="K25" s="136"/>
      <c r="L25" s="136"/>
      <c r="M25" s="136"/>
      <c r="N25" s="136"/>
      <c r="O25" s="136"/>
      <c r="P25" s="185" t="s">
        <v>6</v>
      </c>
      <c r="Q25" s="136" t="s">
        <v>6</v>
      </c>
      <c r="R25" s="136"/>
      <c r="S25" s="136"/>
      <c r="T25" s="136"/>
      <c r="U25" s="136"/>
      <c r="V25" s="136"/>
      <c r="W25" s="136" t="s">
        <v>6</v>
      </c>
      <c r="X25" s="136"/>
      <c r="Y25" s="136"/>
      <c r="Z25" s="136"/>
      <c r="AA25" s="136"/>
      <c r="AB25" s="136"/>
      <c r="AC25" s="136"/>
      <c r="AD25" s="136"/>
      <c r="AE25" s="136"/>
      <c r="AF25" s="136"/>
      <c r="AG25" s="136"/>
      <c r="AH25" s="136"/>
      <c r="AI25" s="136"/>
      <c r="AJ25" s="19">
        <f t="shared" si="2"/>
        <v>4</v>
      </c>
      <c r="AK25" s="336">
        <f t="shared" si="3"/>
        <v>0</v>
      </c>
      <c r="AL25" s="336">
        <f t="shared" si="4"/>
        <v>0</v>
      </c>
      <c r="AM25" s="12"/>
      <c r="AN25" s="12"/>
      <c r="AO25" s="12"/>
    </row>
    <row r="26" spans="1:41" s="1" customFormat="1" ht="21" customHeight="1">
      <c r="A26" s="5">
        <v>20</v>
      </c>
      <c r="B26" s="79" t="s">
        <v>1736</v>
      </c>
      <c r="C26" s="80" t="s">
        <v>1737</v>
      </c>
      <c r="D26" s="81" t="s">
        <v>1073</v>
      </c>
      <c r="E26" s="135"/>
      <c r="F26" s="136"/>
      <c r="G26" s="136"/>
      <c r="H26" s="136"/>
      <c r="I26" s="136"/>
      <c r="J26" s="136"/>
      <c r="K26" s="136"/>
      <c r="L26" s="136"/>
      <c r="M26" s="136"/>
      <c r="N26" s="136"/>
      <c r="O26" s="136"/>
      <c r="P26" s="185"/>
      <c r="Q26" s="136"/>
      <c r="R26" s="136"/>
      <c r="S26" s="136"/>
      <c r="T26" s="136"/>
      <c r="U26" s="136"/>
      <c r="V26" s="136"/>
      <c r="W26" s="136"/>
      <c r="X26" s="136"/>
      <c r="Y26" s="136"/>
      <c r="Z26" s="136"/>
      <c r="AA26" s="136"/>
      <c r="AB26" s="136"/>
      <c r="AC26" s="136"/>
      <c r="AD26" s="136"/>
      <c r="AE26" s="136"/>
      <c r="AF26" s="136"/>
      <c r="AG26" s="136"/>
      <c r="AH26" s="136"/>
      <c r="AI26" s="136"/>
      <c r="AJ26" s="19">
        <f t="shared" si="2"/>
        <v>0</v>
      </c>
      <c r="AK26" s="336">
        <f t="shared" si="3"/>
        <v>0</v>
      </c>
      <c r="AL26" s="336">
        <f t="shared" si="4"/>
        <v>0</v>
      </c>
      <c r="AM26" s="12"/>
      <c r="AN26" s="12"/>
      <c r="AO26" s="12"/>
    </row>
    <row r="27" spans="1:41" s="1" customFormat="1" ht="21" customHeight="1">
      <c r="A27" s="5">
        <v>21</v>
      </c>
      <c r="B27" s="79" t="s">
        <v>1738</v>
      </c>
      <c r="C27" s="80" t="s">
        <v>1739</v>
      </c>
      <c r="D27" s="81" t="s">
        <v>940</v>
      </c>
      <c r="E27" s="135"/>
      <c r="F27" s="136"/>
      <c r="G27" s="136"/>
      <c r="H27" s="136"/>
      <c r="I27" s="136"/>
      <c r="J27" s="136"/>
      <c r="K27" s="136"/>
      <c r="L27" s="136"/>
      <c r="M27" s="136"/>
      <c r="N27" s="136"/>
      <c r="O27" s="136"/>
      <c r="P27" s="185"/>
      <c r="Q27" s="136"/>
      <c r="R27" s="136"/>
      <c r="S27" s="136"/>
      <c r="T27" s="136"/>
      <c r="U27" s="136"/>
      <c r="V27" s="136"/>
      <c r="W27" s="136"/>
      <c r="X27" s="136"/>
      <c r="Y27" s="136"/>
      <c r="Z27" s="136"/>
      <c r="AA27" s="136"/>
      <c r="AB27" s="136"/>
      <c r="AC27" s="136"/>
      <c r="AD27" s="136"/>
      <c r="AE27" s="136"/>
      <c r="AF27" s="136"/>
      <c r="AG27" s="136"/>
      <c r="AH27" s="136"/>
      <c r="AI27" s="136"/>
      <c r="AJ27" s="19">
        <f t="shared" si="2"/>
        <v>0</v>
      </c>
      <c r="AK27" s="336">
        <f t="shared" si="3"/>
        <v>0</v>
      </c>
      <c r="AL27" s="336">
        <f t="shared" si="4"/>
        <v>0</v>
      </c>
      <c r="AM27" s="12"/>
      <c r="AN27" s="12"/>
      <c r="AO27" s="12"/>
    </row>
    <row r="28" spans="1:41" s="1" customFormat="1" ht="21" customHeight="1">
      <c r="A28" s="5">
        <v>22</v>
      </c>
      <c r="B28" s="79" t="s">
        <v>1740</v>
      </c>
      <c r="C28" s="80" t="s">
        <v>980</v>
      </c>
      <c r="D28" s="81" t="s">
        <v>285</v>
      </c>
      <c r="E28" s="135"/>
      <c r="F28" s="136"/>
      <c r="G28" s="136"/>
      <c r="H28" s="136"/>
      <c r="I28" s="136" t="s">
        <v>7</v>
      </c>
      <c r="J28" s="136"/>
      <c r="K28" s="136"/>
      <c r="L28" s="136"/>
      <c r="M28" s="136"/>
      <c r="N28" s="136"/>
      <c r="O28" s="136"/>
      <c r="P28" s="136"/>
      <c r="Q28" s="136"/>
      <c r="R28" s="136"/>
      <c r="S28" s="136"/>
      <c r="T28" s="136"/>
      <c r="U28" s="136"/>
      <c r="V28" s="136"/>
      <c r="W28" s="136" t="s">
        <v>6</v>
      </c>
      <c r="X28" s="136"/>
      <c r="Y28" s="136"/>
      <c r="Z28" s="136"/>
      <c r="AA28" s="136"/>
      <c r="AB28" s="136"/>
      <c r="AC28" s="136"/>
      <c r="AD28" s="136"/>
      <c r="AE28" s="136"/>
      <c r="AF28" s="136"/>
      <c r="AG28" s="136"/>
      <c r="AH28" s="136"/>
      <c r="AI28" s="136"/>
      <c r="AJ28" s="19">
        <f t="shared" si="2"/>
        <v>1</v>
      </c>
      <c r="AK28" s="336">
        <f t="shared" si="3"/>
        <v>1</v>
      </c>
      <c r="AL28" s="336">
        <f t="shared" si="4"/>
        <v>0</v>
      </c>
      <c r="AM28" s="12"/>
      <c r="AN28" s="12"/>
      <c r="AO28" s="12"/>
    </row>
    <row r="29" spans="1:41" s="1" customFormat="1" ht="21" customHeight="1">
      <c r="A29" s="5">
        <v>23</v>
      </c>
      <c r="B29" s="79" t="s">
        <v>1741</v>
      </c>
      <c r="C29" s="80" t="s">
        <v>652</v>
      </c>
      <c r="D29" s="81" t="s">
        <v>1742</v>
      </c>
      <c r="E29" s="94"/>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2"/>
      <c r="AN29" s="12"/>
      <c r="AO29" s="12"/>
    </row>
    <row r="30" spans="1:41" s="1" customFormat="1" ht="21" customHeight="1">
      <c r="A30" s="5">
        <v>24</v>
      </c>
      <c r="B30" s="79" t="s">
        <v>1743</v>
      </c>
      <c r="C30" s="80" t="s">
        <v>1445</v>
      </c>
      <c r="D30" s="81" t="s">
        <v>107</v>
      </c>
      <c r="E30" s="94"/>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2"/>
      <c r="AN30" s="12"/>
      <c r="AO30" s="12"/>
    </row>
    <row r="31" spans="1:41" s="1" customFormat="1" ht="21" customHeight="1">
      <c r="A31" s="5">
        <v>25</v>
      </c>
      <c r="B31" s="79" t="s">
        <v>1703</v>
      </c>
      <c r="C31" s="80" t="s">
        <v>1704</v>
      </c>
      <c r="D31" s="81" t="s">
        <v>985</v>
      </c>
      <c r="E31" s="150"/>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2"/>
      <c r="AN31" s="12"/>
      <c r="AO31" s="12"/>
    </row>
    <row r="32" spans="1:41" s="1" customFormat="1" ht="21" customHeight="1">
      <c r="A32" s="5">
        <v>26</v>
      </c>
      <c r="B32" s="79" t="s">
        <v>1744</v>
      </c>
      <c r="C32" s="80" t="s">
        <v>1745</v>
      </c>
      <c r="D32" s="81" t="s">
        <v>59</v>
      </c>
      <c r="E32" s="150"/>
      <c r="F32" s="96"/>
      <c r="G32" s="96"/>
      <c r="H32" s="96"/>
      <c r="I32" s="96" t="s">
        <v>7</v>
      </c>
      <c r="J32" s="96"/>
      <c r="K32" s="96"/>
      <c r="L32" s="96"/>
      <c r="M32" s="96"/>
      <c r="N32" s="96"/>
      <c r="O32" s="96"/>
      <c r="P32" s="96"/>
      <c r="Q32" s="96"/>
      <c r="R32" s="96"/>
      <c r="S32" s="96"/>
      <c r="T32" s="96"/>
      <c r="U32" s="96"/>
      <c r="V32" s="96"/>
      <c r="W32" s="96" t="s">
        <v>7</v>
      </c>
      <c r="X32" s="96"/>
      <c r="Y32" s="96"/>
      <c r="Z32" s="96"/>
      <c r="AA32" s="96"/>
      <c r="AB32" s="96"/>
      <c r="AC32" s="96"/>
      <c r="AD32" s="96"/>
      <c r="AE32" s="96"/>
      <c r="AF32" s="96"/>
      <c r="AG32" s="96"/>
      <c r="AH32" s="96"/>
      <c r="AI32" s="96"/>
      <c r="AJ32" s="19">
        <f t="shared" si="2"/>
        <v>0</v>
      </c>
      <c r="AK32" s="336">
        <f t="shared" si="3"/>
        <v>2</v>
      </c>
      <c r="AL32" s="336">
        <f t="shared" si="4"/>
        <v>0</v>
      </c>
      <c r="AM32" s="12"/>
      <c r="AN32" s="12"/>
      <c r="AO32" s="12"/>
    </row>
    <row r="33" spans="1:41" s="1" customFormat="1" ht="21" customHeight="1">
      <c r="A33" s="5">
        <v>27</v>
      </c>
      <c r="B33" s="79">
        <v>2010110086</v>
      </c>
      <c r="C33" s="80" t="s">
        <v>1746</v>
      </c>
      <c r="D33" s="81" t="s">
        <v>89</v>
      </c>
      <c r="E33" s="150"/>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0</v>
      </c>
      <c r="AL33" s="336">
        <f t="shared" si="4"/>
        <v>0</v>
      </c>
      <c r="AM33" s="12"/>
      <c r="AN33" s="12"/>
      <c r="AO33" s="12"/>
    </row>
    <row r="34" spans="1:41" s="1" customFormat="1" ht="21" customHeight="1">
      <c r="A34" s="5">
        <v>28</v>
      </c>
      <c r="B34" s="108" t="s">
        <v>1747</v>
      </c>
      <c r="C34" s="109" t="s">
        <v>1748</v>
      </c>
      <c r="D34" s="341" t="s">
        <v>89</v>
      </c>
      <c r="E34" s="150"/>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c r="AM34" s="12"/>
      <c r="AN34" s="12"/>
      <c r="AO34" s="12"/>
    </row>
    <row r="35" spans="1:41" s="1" customFormat="1" ht="21" customHeight="1">
      <c r="A35" s="5">
        <v>29</v>
      </c>
      <c r="B35" s="79" t="s">
        <v>1749</v>
      </c>
      <c r="C35" s="80" t="s">
        <v>1750</v>
      </c>
      <c r="D35" s="81" t="s">
        <v>1366</v>
      </c>
      <c r="E35" s="150"/>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0</v>
      </c>
      <c r="AK35" s="336">
        <f t="shared" si="3"/>
        <v>0</v>
      </c>
      <c r="AL35" s="336">
        <f t="shared" si="4"/>
        <v>0</v>
      </c>
      <c r="AM35" s="12"/>
      <c r="AN35" s="12"/>
      <c r="AO35" s="12"/>
    </row>
    <row r="36" spans="1:41" s="1" customFormat="1" ht="21" customHeight="1">
      <c r="A36" s="451" t="s">
        <v>10</v>
      </c>
      <c r="B36" s="451"/>
      <c r="C36" s="451"/>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114">
        <f>SUM(AJ7:AJ35)</f>
        <v>8</v>
      </c>
      <c r="AK36" s="114">
        <f>SUM(AK7:AK35)</f>
        <v>5</v>
      </c>
      <c r="AL36" s="114">
        <f>SUM(AL7:AL35)</f>
        <v>0</v>
      </c>
      <c r="AM36" s="16"/>
      <c r="AN36"/>
      <c r="AO36"/>
    </row>
    <row r="37" spans="1:41" s="25" customFormat="1" ht="21" customHeight="1">
      <c r="A37" s="429" t="s">
        <v>2804</v>
      </c>
      <c r="B37" s="430"/>
      <c r="C37" s="430"/>
      <c r="D37" s="430"/>
      <c r="E37" s="430"/>
      <c r="F37" s="430"/>
      <c r="G37" s="430"/>
      <c r="H37" s="430"/>
      <c r="I37" s="430"/>
      <c r="J37" s="430"/>
      <c r="K37" s="430"/>
      <c r="L37" s="430"/>
      <c r="M37" s="430"/>
      <c r="N37" s="430"/>
      <c r="O37" s="430"/>
      <c r="P37" s="430"/>
      <c r="Q37" s="430"/>
      <c r="R37" s="430"/>
      <c r="S37" s="430"/>
      <c r="T37" s="430"/>
      <c r="U37" s="430"/>
      <c r="V37" s="430"/>
      <c r="W37" s="430"/>
      <c r="X37" s="430"/>
      <c r="Y37" s="430"/>
      <c r="Z37" s="430"/>
      <c r="AA37" s="430"/>
      <c r="AB37" s="430"/>
      <c r="AC37" s="430"/>
      <c r="AD37" s="430"/>
      <c r="AE37" s="430"/>
      <c r="AF37" s="430"/>
      <c r="AG37" s="430"/>
      <c r="AH37" s="430"/>
      <c r="AI37" s="430"/>
      <c r="AJ37" s="430"/>
      <c r="AK37" s="430"/>
      <c r="AL37" s="431"/>
      <c r="AM37" s="338"/>
      <c r="AN37" s="338"/>
    </row>
    <row r="38" spans="1:41" ht="19.5">
      <c r="C38" s="425"/>
      <c r="D38" s="425"/>
      <c r="E38" s="425"/>
      <c r="F38" s="425"/>
      <c r="G38" s="425"/>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25"/>
      <c r="D39" s="425"/>
      <c r="E39" s="425"/>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25"/>
      <c r="D40" s="425"/>
      <c r="E40" s="16"/>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sheetData>
  <mergeCells count="21">
    <mergeCell ref="AM21:AN21"/>
    <mergeCell ref="I4:L4"/>
    <mergeCell ref="M4:N4"/>
    <mergeCell ref="O4:Q4"/>
    <mergeCell ref="R4:T4"/>
    <mergeCell ref="AL5:AL6"/>
    <mergeCell ref="AJ5:AJ6"/>
    <mergeCell ref="AK5:AK6"/>
    <mergeCell ref="A1:P1"/>
    <mergeCell ref="Q1:AL1"/>
    <mergeCell ref="A2:P2"/>
    <mergeCell ref="Q2:AL2"/>
    <mergeCell ref="A3:AL3"/>
    <mergeCell ref="C40:D40"/>
    <mergeCell ref="C38:G38"/>
    <mergeCell ref="C39:E39"/>
    <mergeCell ref="A36:AI36"/>
    <mergeCell ref="A5:A6"/>
    <mergeCell ref="A37:AL37"/>
    <mergeCell ref="B5:B6"/>
    <mergeCell ref="C5:D6"/>
  </mergeCells>
  <conditionalFormatting sqref="E6:AI35">
    <cfRule type="expression" dxfId="79"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1A3C021-B67B-490B-8F49-545D46A5711F}">
            <xm:f>IF('TQW20'!E$6="CN",1,0)</xm:f>
            <x14:dxf>
              <fill>
                <patternFill>
                  <bgColor theme="8" tint="0.59996337778862885"/>
                </patternFill>
              </fill>
            </x14:dxf>
          </x14:cfRule>
          <xm:sqref>E6:AI6</xm:sqref>
        </x14:conditionalFormatting>
        <x14:conditionalFormatting xmlns:xm="http://schemas.microsoft.com/office/excel/2006/main">
          <x14:cfRule type="expression" priority="2" id="{831A705E-D102-4266-BFED-C7FEFB26FC2F}">
            <xm:f>IF('TQW20'!E$6="CN",1,0)</xm:f>
            <x14:dxf>
              <fill>
                <patternFill>
                  <bgColor theme="8" tint="0.79998168889431442"/>
                </patternFill>
              </fill>
            </x14:dxf>
          </x14:cfRule>
          <xm:sqref>E6:AI6</xm:sqref>
        </x14:conditionalFormatting>
      </x14:conditionalFormatting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8"/>
  <sheetViews>
    <sheetView topLeftCell="A7" workbookViewId="0">
      <selection activeCell="Q15" sqref="Q15"/>
    </sheetView>
  </sheetViews>
  <sheetFormatPr defaultRowHeight="17.25"/>
  <cols>
    <col min="1" max="1" width="6.1640625" customWidth="1"/>
    <col min="2" max="2" width="15.1640625" style="221" customWidth="1"/>
    <col min="3" max="3" width="22" customWidth="1"/>
    <col min="4" max="4" width="9.5" customWidth="1"/>
    <col min="5" max="35" width="4.1640625" customWidth="1"/>
    <col min="36" max="38" width="6.83203125" customWidth="1"/>
  </cols>
  <sheetData>
    <row r="1" spans="1:41" s="24" customFormat="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s="24" customFormat="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s="24" customFormat="1" ht="23.1" customHeight="1">
      <c r="A3" s="443" t="s">
        <v>1751</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ht="21" customHeight="1">
      <c r="A7" s="5">
        <v>1</v>
      </c>
      <c r="B7" s="178" t="s">
        <v>1752</v>
      </c>
      <c r="C7" s="179" t="s">
        <v>1753</v>
      </c>
      <c r="D7" s="160" t="s">
        <v>1326</v>
      </c>
      <c r="E7" s="135"/>
      <c r="F7" s="136"/>
      <c r="G7" s="136"/>
      <c r="H7" s="136"/>
      <c r="I7" s="136"/>
      <c r="J7" s="136"/>
      <c r="K7" s="136"/>
      <c r="L7" s="136"/>
      <c r="M7" s="136"/>
      <c r="N7" s="136"/>
      <c r="O7" s="136"/>
      <c r="P7" s="185"/>
      <c r="Q7" s="136"/>
      <c r="R7" s="136"/>
      <c r="S7" s="136"/>
      <c r="T7" s="136"/>
      <c r="U7" s="136"/>
      <c r="V7" s="136"/>
      <c r="W7" s="136"/>
      <c r="X7" s="136"/>
      <c r="Y7" s="136"/>
      <c r="Z7" s="136"/>
      <c r="AA7" s="136"/>
      <c r="AB7" s="136"/>
      <c r="AC7" s="136"/>
      <c r="AD7" s="136"/>
      <c r="AE7" s="136"/>
      <c r="AF7" s="136"/>
      <c r="AG7" s="136"/>
      <c r="AH7" s="136"/>
      <c r="AI7" s="13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10"/>
      <c r="AN7" s="11"/>
      <c r="AO7" s="12"/>
    </row>
    <row r="8" spans="1:41" ht="21" customHeight="1">
      <c r="A8" s="5">
        <v>2</v>
      </c>
      <c r="B8" s="178" t="s">
        <v>1754</v>
      </c>
      <c r="C8" s="179" t="s">
        <v>980</v>
      </c>
      <c r="D8" s="160" t="s">
        <v>1755</v>
      </c>
      <c r="E8" s="135"/>
      <c r="F8" s="136"/>
      <c r="G8" s="136"/>
      <c r="H8" s="136"/>
      <c r="I8" s="136"/>
      <c r="J8" s="136"/>
      <c r="K8" s="136"/>
      <c r="L8" s="136"/>
      <c r="M8" s="136"/>
      <c r="N8" s="136"/>
      <c r="O8" s="136"/>
      <c r="P8" s="185"/>
      <c r="Q8" s="136"/>
      <c r="R8" s="136"/>
      <c r="S8" s="136"/>
      <c r="T8" s="136"/>
      <c r="U8" s="136"/>
      <c r="V8" s="136"/>
      <c r="W8" s="136"/>
      <c r="X8" s="136"/>
      <c r="Y8" s="136"/>
      <c r="Z8" s="136"/>
      <c r="AA8" s="136"/>
      <c r="AB8" s="136"/>
      <c r="AC8" s="136"/>
      <c r="AD8" s="136"/>
      <c r="AE8" s="136"/>
      <c r="AF8" s="136"/>
      <c r="AG8" s="136"/>
      <c r="AH8" s="136"/>
      <c r="AI8" s="136"/>
      <c r="AJ8" s="19">
        <f t="shared" ref="AJ8:AJ36" si="2">COUNTIF(E8:AI8,"K")+2*COUNTIF(E8:AI8,"2K")+COUNTIF(E8:AI8,"TK")+COUNTIF(E8:AI8,"KT")+COUNTIF(E8:AI8,"PK")+COUNTIF(E8:AI8,"KP")+2*COUNTIF(E8:AI8,"K2")</f>
        <v>0</v>
      </c>
      <c r="AK8" s="336">
        <f t="shared" ref="AK8:AK36" si="3">COUNTIF(F8:AJ8,"P")+2*COUNTIF(F8:AJ8,"2P")+COUNTIF(F8:AJ8,"TP")+COUNTIF(F8:AJ8,"PT")+COUNTIF(F8:AJ8,"PK")+COUNTIF(F8:AJ8,"KP")+2*COUNTIF(F8:AJ8,"P2")</f>
        <v>0</v>
      </c>
      <c r="AL8" s="336">
        <f t="shared" ref="AL8:AL36" si="4">COUNTIF(E8:AI8,"T")+2*COUNTIF(E8:AI8,"2T")+2*COUNTIF(E8:AI8,"T2")+COUNTIF(E8:AI8,"PT")+COUNTIF(E8:AI8,"TP")</f>
        <v>0</v>
      </c>
      <c r="AM8" s="12"/>
      <c r="AN8" s="12"/>
      <c r="AO8" s="12"/>
    </row>
    <row r="9" spans="1:41" ht="21" customHeight="1">
      <c r="A9" s="5">
        <v>3</v>
      </c>
      <c r="B9" s="178" t="s">
        <v>1756</v>
      </c>
      <c r="C9" s="179" t="s">
        <v>1757</v>
      </c>
      <c r="D9" s="160" t="s">
        <v>1755</v>
      </c>
      <c r="E9" s="135"/>
      <c r="F9" s="136"/>
      <c r="G9" s="136"/>
      <c r="H9" s="136"/>
      <c r="I9" s="136"/>
      <c r="J9" s="136"/>
      <c r="K9" s="136"/>
      <c r="L9" s="136"/>
      <c r="M9" s="136"/>
      <c r="N9" s="136"/>
      <c r="O9" s="136"/>
      <c r="P9" s="185"/>
      <c r="Q9" s="136"/>
      <c r="R9" s="136"/>
      <c r="S9" s="136"/>
      <c r="T9" s="136"/>
      <c r="U9" s="136"/>
      <c r="V9" s="136"/>
      <c r="W9" s="136"/>
      <c r="X9" s="136"/>
      <c r="Y9" s="136"/>
      <c r="Z9" s="136"/>
      <c r="AA9" s="136"/>
      <c r="AB9" s="136"/>
      <c r="AC9" s="136"/>
      <c r="AD9" s="136"/>
      <c r="AE9" s="136"/>
      <c r="AF9" s="136"/>
      <c r="AG9" s="136"/>
      <c r="AH9" s="136"/>
      <c r="AI9" s="136"/>
      <c r="AJ9" s="19">
        <f t="shared" si="2"/>
        <v>0</v>
      </c>
      <c r="AK9" s="336">
        <f t="shared" si="3"/>
        <v>0</v>
      </c>
      <c r="AL9" s="336">
        <f t="shared" si="4"/>
        <v>0</v>
      </c>
      <c r="AM9" s="12"/>
      <c r="AN9" s="12"/>
      <c r="AO9" s="12"/>
    </row>
    <row r="10" spans="1:41" ht="21" customHeight="1">
      <c r="A10" s="5">
        <v>4</v>
      </c>
      <c r="B10" s="178" t="s">
        <v>1758</v>
      </c>
      <c r="C10" s="179" t="s">
        <v>1759</v>
      </c>
      <c r="D10" s="160" t="s">
        <v>1755</v>
      </c>
      <c r="E10" s="135"/>
      <c r="F10" s="136"/>
      <c r="G10" s="136"/>
      <c r="H10" s="136"/>
      <c r="I10" s="136"/>
      <c r="J10" s="136"/>
      <c r="K10" s="136"/>
      <c r="L10" s="136"/>
      <c r="M10" s="136"/>
      <c r="N10" s="136"/>
      <c r="O10" s="136"/>
      <c r="P10" s="185"/>
      <c r="Q10" s="136"/>
      <c r="R10" s="136"/>
      <c r="S10" s="136"/>
      <c r="T10" s="136"/>
      <c r="U10" s="136"/>
      <c r="V10" s="136"/>
      <c r="W10" s="136"/>
      <c r="X10" s="136"/>
      <c r="Y10" s="136"/>
      <c r="Z10" s="136"/>
      <c r="AA10" s="136"/>
      <c r="AB10" s="136"/>
      <c r="AC10" s="136"/>
      <c r="AD10" s="136"/>
      <c r="AE10" s="136"/>
      <c r="AF10" s="136"/>
      <c r="AG10" s="136"/>
      <c r="AH10" s="136"/>
      <c r="AI10" s="136"/>
      <c r="AJ10" s="19">
        <f t="shared" si="2"/>
        <v>0</v>
      </c>
      <c r="AK10" s="336">
        <f t="shared" si="3"/>
        <v>0</v>
      </c>
      <c r="AL10" s="336">
        <f t="shared" si="4"/>
        <v>0</v>
      </c>
      <c r="AM10" s="12"/>
      <c r="AN10" s="12"/>
      <c r="AO10" s="12"/>
    </row>
    <row r="11" spans="1:41" ht="21" customHeight="1">
      <c r="A11" s="5">
        <v>5</v>
      </c>
      <c r="B11" s="178" t="s">
        <v>1762</v>
      </c>
      <c r="C11" s="179" t="s">
        <v>1763</v>
      </c>
      <c r="D11" s="160" t="s">
        <v>117</v>
      </c>
      <c r="E11" s="135"/>
      <c r="F11" s="136"/>
      <c r="G11" s="136"/>
      <c r="H11" s="136"/>
      <c r="I11" s="136"/>
      <c r="J11" s="136"/>
      <c r="K11" s="136"/>
      <c r="L11" s="136"/>
      <c r="M11" s="136"/>
      <c r="N11" s="136"/>
      <c r="O11" s="136"/>
      <c r="P11" s="185"/>
      <c r="Q11" s="136"/>
      <c r="R11" s="136"/>
      <c r="S11" s="136"/>
      <c r="T11" s="136"/>
      <c r="U11" s="136"/>
      <c r="V11" s="136"/>
      <c r="W11" s="136"/>
      <c r="X11" s="136"/>
      <c r="Y11" s="136"/>
      <c r="Z11" s="136"/>
      <c r="AA11" s="136"/>
      <c r="AB11" s="136"/>
      <c r="AC11" s="136"/>
      <c r="AD11" s="136"/>
      <c r="AE11" s="136"/>
      <c r="AF11" s="136"/>
      <c r="AG11" s="136"/>
      <c r="AH11" s="136"/>
      <c r="AI11" s="136"/>
      <c r="AJ11" s="19">
        <f t="shared" si="2"/>
        <v>0</v>
      </c>
      <c r="AK11" s="336">
        <f t="shared" si="3"/>
        <v>0</v>
      </c>
      <c r="AL11" s="336">
        <f t="shared" si="4"/>
        <v>0</v>
      </c>
      <c r="AM11" s="12"/>
      <c r="AN11" s="12"/>
      <c r="AO11" s="12"/>
    </row>
    <row r="12" spans="1:41" ht="21" customHeight="1">
      <c r="A12" s="5">
        <v>6</v>
      </c>
      <c r="B12" s="178" t="s">
        <v>1764</v>
      </c>
      <c r="C12" s="179" t="s">
        <v>88</v>
      </c>
      <c r="D12" s="160" t="s">
        <v>117</v>
      </c>
      <c r="E12" s="216"/>
      <c r="F12" s="217"/>
      <c r="G12" s="217"/>
      <c r="H12" s="217"/>
      <c r="I12" s="217"/>
      <c r="J12" s="217"/>
      <c r="K12" s="217"/>
      <c r="L12" s="217"/>
      <c r="M12" s="217"/>
      <c r="N12" s="217"/>
      <c r="O12" s="217"/>
      <c r="P12" s="185"/>
      <c r="Q12" s="217"/>
      <c r="R12" s="217"/>
      <c r="S12" s="217"/>
      <c r="T12" s="217"/>
      <c r="U12" s="217"/>
      <c r="V12" s="217"/>
      <c r="W12" s="217"/>
      <c r="X12" s="217"/>
      <c r="Y12" s="217"/>
      <c r="Z12" s="217"/>
      <c r="AA12" s="217"/>
      <c r="AB12" s="217"/>
      <c r="AC12" s="217"/>
      <c r="AD12" s="217"/>
      <c r="AE12" s="217"/>
      <c r="AF12" s="217"/>
      <c r="AG12" s="217"/>
      <c r="AH12" s="136"/>
      <c r="AI12" s="217"/>
      <c r="AJ12" s="19">
        <f t="shared" si="2"/>
        <v>0</v>
      </c>
      <c r="AK12" s="336">
        <f t="shared" si="3"/>
        <v>0</v>
      </c>
      <c r="AL12" s="336">
        <f t="shared" si="4"/>
        <v>0</v>
      </c>
      <c r="AM12" s="12"/>
      <c r="AN12" s="12"/>
      <c r="AO12" s="12"/>
    </row>
    <row r="13" spans="1:41" ht="21" customHeight="1">
      <c r="A13" s="5">
        <v>7</v>
      </c>
      <c r="B13" s="178">
        <v>2010100032</v>
      </c>
      <c r="C13" s="179" t="s">
        <v>1765</v>
      </c>
      <c r="D13" s="160" t="s">
        <v>92</v>
      </c>
      <c r="E13" s="135"/>
      <c r="F13" s="136"/>
      <c r="G13" s="136"/>
      <c r="H13" s="136"/>
      <c r="I13" s="136"/>
      <c r="J13" s="136" t="s">
        <v>6</v>
      </c>
      <c r="K13" s="136"/>
      <c r="L13" s="136"/>
      <c r="M13" s="136"/>
      <c r="N13" s="136"/>
      <c r="O13" s="136"/>
      <c r="P13" s="185"/>
      <c r="Q13" s="136" t="s">
        <v>6</v>
      </c>
      <c r="R13" s="136"/>
      <c r="S13" s="136"/>
      <c r="T13" s="136"/>
      <c r="U13" s="136"/>
      <c r="V13" s="136"/>
      <c r="W13" s="136"/>
      <c r="X13" s="136"/>
      <c r="Y13" s="136"/>
      <c r="Z13" s="136"/>
      <c r="AA13" s="136"/>
      <c r="AB13" s="136"/>
      <c r="AC13" s="136"/>
      <c r="AD13" s="136"/>
      <c r="AE13" s="136"/>
      <c r="AF13" s="136"/>
      <c r="AG13" s="136"/>
      <c r="AH13" s="136"/>
      <c r="AI13" s="136"/>
      <c r="AJ13" s="19">
        <f t="shared" si="2"/>
        <v>2</v>
      </c>
      <c r="AK13" s="336">
        <f t="shared" si="3"/>
        <v>0</v>
      </c>
      <c r="AL13" s="336">
        <f t="shared" si="4"/>
        <v>0</v>
      </c>
      <c r="AM13" s="12"/>
      <c r="AN13" s="12"/>
      <c r="AO13" s="12"/>
    </row>
    <row r="14" spans="1:41" ht="21" customHeight="1">
      <c r="A14" s="5">
        <v>8</v>
      </c>
      <c r="B14" s="178" t="s">
        <v>1766</v>
      </c>
      <c r="C14" s="179" t="s">
        <v>69</v>
      </c>
      <c r="D14" s="160" t="s">
        <v>62</v>
      </c>
      <c r="E14" s="135"/>
      <c r="F14" s="136"/>
      <c r="G14" s="136"/>
      <c r="H14" s="136"/>
      <c r="I14" s="136"/>
      <c r="J14" s="136" t="s">
        <v>7</v>
      </c>
      <c r="K14" s="136"/>
      <c r="L14" s="136"/>
      <c r="M14" s="136"/>
      <c r="N14" s="136"/>
      <c r="O14" s="136"/>
      <c r="P14" s="185"/>
      <c r="Q14" s="136"/>
      <c r="R14" s="136"/>
      <c r="S14" s="136"/>
      <c r="T14" s="136"/>
      <c r="U14" s="136"/>
      <c r="V14" s="136"/>
      <c r="W14" s="136"/>
      <c r="X14" s="136"/>
      <c r="Y14" s="136"/>
      <c r="Z14" s="136"/>
      <c r="AA14" s="136"/>
      <c r="AB14" s="136"/>
      <c r="AC14" s="136"/>
      <c r="AD14" s="136"/>
      <c r="AE14" s="136"/>
      <c r="AF14" s="136"/>
      <c r="AG14" s="136"/>
      <c r="AH14" s="136"/>
      <c r="AI14" s="136"/>
      <c r="AJ14" s="19">
        <f t="shared" si="2"/>
        <v>0</v>
      </c>
      <c r="AK14" s="336">
        <f t="shared" si="3"/>
        <v>1</v>
      </c>
      <c r="AL14" s="336">
        <f t="shared" si="4"/>
        <v>0</v>
      </c>
      <c r="AM14" s="12"/>
      <c r="AN14" s="12"/>
      <c r="AO14" s="12"/>
    </row>
    <row r="15" spans="1:41" ht="21" customHeight="1">
      <c r="A15" s="5">
        <v>9</v>
      </c>
      <c r="B15" s="178" t="s">
        <v>1767</v>
      </c>
      <c r="C15" s="179" t="s">
        <v>631</v>
      </c>
      <c r="D15" s="160" t="s">
        <v>666</v>
      </c>
      <c r="E15" s="135"/>
      <c r="F15" s="136"/>
      <c r="G15" s="136"/>
      <c r="H15" s="136"/>
      <c r="I15" s="136"/>
      <c r="J15" s="136"/>
      <c r="K15" s="136"/>
      <c r="L15" s="136"/>
      <c r="M15" s="136"/>
      <c r="N15" s="136"/>
      <c r="O15" s="136"/>
      <c r="P15" s="185"/>
      <c r="Q15" s="136"/>
      <c r="R15" s="136"/>
      <c r="S15" s="136"/>
      <c r="T15" s="136"/>
      <c r="U15" s="136"/>
      <c r="V15" s="136"/>
      <c r="W15" s="136"/>
      <c r="X15" s="136"/>
      <c r="Y15" s="136"/>
      <c r="Z15" s="136"/>
      <c r="AA15" s="136"/>
      <c r="AB15" s="136"/>
      <c r="AC15" s="136"/>
      <c r="AD15" s="136"/>
      <c r="AE15" s="136"/>
      <c r="AF15" s="136"/>
      <c r="AG15" s="136"/>
      <c r="AH15" s="136"/>
      <c r="AI15" s="136"/>
      <c r="AJ15" s="19">
        <f t="shared" si="2"/>
        <v>0</v>
      </c>
      <c r="AK15" s="336">
        <f t="shared" si="3"/>
        <v>0</v>
      </c>
      <c r="AL15" s="336">
        <f t="shared" si="4"/>
        <v>0</v>
      </c>
      <c r="AM15" s="68"/>
      <c r="AN15" s="68"/>
      <c r="AO15" s="68"/>
    </row>
    <row r="16" spans="1:41" ht="21" customHeight="1">
      <c r="A16" s="5">
        <v>10</v>
      </c>
      <c r="B16" s="178" t="s">
        <v>1768</v>
      </c>
      <c r="C16" s="179" t="s">
        <v>1769</v>
      </c>
      <c r="D16" s="160" t="s">
        <v>85</v>
      </c>
      <c r="E16" s="135"/>
      <c r="F16" s="136"/>
      <c r="G16" s="136"/>
      <c r="H16" s="136"/>
      <c r="I16" s="136"/>
      <c r="J16" s="136"/>
      <c r="K16" s="136"/>
      <c r="L16" s="136"/>
      <c r="M16" s="136"/>
      <c r="N16" s="136"/>
      <c r="O16" s="136"/>
      <c r="P16" s="185"/>
      <c r="Q16" s="136"/>
      <c r="R16" s="136"/>
      <c r="S16" s="136"/>
      <c r="T16" s="136"/>
      <c r="U16" s="136"/>
      <c r="V16" s="136"/>
      <c r="W16" s="136"/>
      <c r="X16" s="136"/>
      <c r="Y16" s="136"/>
      <c r="Z16" s="136"/>
      <c r="AA16" s="136"/>
      <c r="AB16" s="136"/>
      <c r="AC16" s="136"/>
      <c r="AD16" s="136"/>
      <c r="AE16" s="136"/>
      <c r="AF16" s="136"/>
      <c r="AG16" s="136"/>
      <c r="AH16" s="136"/>
      <c r="AI16" s="136"/>
      <c r="AJ16" s="19">
        <f t="shared" si="2"/>
        <v>0</v>
      </c>
      <c r="AK16" s="336">
        <f t="shared" si="3"/>
        <v>0</v>
      </c>
      <c r="AL16" s="336">
        <f t="shared" si="4"/>
        <v>0</v>
      </c>
      <c r="AM16" s="12"/>
      <c r="AN16" s="12"/>
      <c r="AO16" s="12"/>
    </row>
    <row r="17" spans="1:41" ht="21" customHeight="1">
      <c r="A17" s="5">
        <v>11</v>
      </c>
      <c r="B17" s="178" t="s">
        <v>1770</v>
      </c>
      <c r="C17" s="179" t="s">
        <v>1771</v>
      </c>
      <c r="D17" s="160" t="s">
        <v>85</v>
      </c>
      <c r="E17" s="135"/>
      <c r="F17" s="136"/>
      <c r="G17" s="136"/>
      <c r="H17" s="136"/>
      <c r="I17" s="136"/>
      <c r="J17" s="136"/>
      <c r="K17" s="136"/>
      <c r="L17" s="136"/>
      <c r="M17" s="136"/>
      <c r="N17" s="136"/>
      <c r="O17" s="136"/>
      <c r="P17" s="185"/>
      <c r="Q17" s="136"/>
      <c r="R17" s="136"/>
      <c r="S17" s="136"/>
      <c r="T17" s="136"/>
      <c r="U17" s="136"/>
      <c r="V17" s="136"/>
      <c r="W17" s="136"/>
      <c r="X17" s="136"/>
      <c r="Y17" s="136"/>
      <c r="Z17" s="136"/>
      <c r="AA17" s="136"/>
      <c r="AB17" s="136"/>
      <c r="AC17" s="136"/>
      <c r="AD17" s="136"/>
      <c r="AE17" s="136"/>
      <c r="AF17" s="136"/>
      <c r="AG17" s="136"/>
      <c r="AH17" s="136"/>
      <c r="AI17" s="136"/>
      <c r="AJ17" s="19">
        <f t="shared" si="2"/>
        <v>0</v>
      </c>
      <c r="AK17" s="336">
        <f t="shared" si="3"/>
        <v>0</v>
      </c>
      <c r="AL17" s="336">
        <f t="shared" si="4"/>
        <v>0</v>
      </c>
      <c r="AM17" s="12"/>
      <c r="AN17" s="12"/>
      <c r="AO17" s="12"/>
    </row>
    <row r="18" spans="1:41" ht="21" customHeight="1">
      <c r="A18" s="5">
        <v>12</v>
      </c>
      <c r="B18" s="178" t="s">
        <v>1772</v>
      </c>
      <c r="C18" s="179" t="s">
        <v>1773</v>
      </c>
      <c r="D18" s="160" t="s">
        <v>85</v>
      </c>
      <c r="E18" s="139"/>
      <c r="F18" s="139"/>
      <c r="G18" s="139"/>
      <c r="H18" s="139"/>
      <c r="I18" s="139"/>
      <c r="J18" s="139"/>
      <c r="K18" s="139"/>
      <c r="L18" s="139"/>
      <c r="M18" s="139"/>
      <c r="N18" s="139"/>
      <c r="O18" s="139"/>
      <c r="P18" s="185"/>
      <c r="Q18" s="139"/>
      <c r="R18" s="139"/>
      <c r="S18" s="139"/>
      <c r="T18" s="139"/>
      <c r="U18" s="139"/>
      <c r="V18" s="139"/>
      <c r="W18" s="218"/>
      <c r="X18" s="139"/>
      <c r="Y18" s="139"/>
      <c r="Z18" s="139"/>
      <c r="AA18" s="139"/>
      <c r="AB18" s="139"/>
      <c r="AC18" s="139"/>
      <c r="AD18" s="139"/>
      <c r="AE18" s="139"/>
      <c r="AF18" s="139"/>
      <c r="AG18" s="139"/>
      <c r="AH18" s="139"/>
      <c r="AI18" s="139"/>
      <c r="AJ18" s="19">
        <f t="shared" si="2"/>
        <v>0</v>
      </c>
      <c r="AK18" s="336">
        <f t="shared" si="3"/>
        <v>0</v>
      </c>
      <c r="AL18" s="336">
        <f t="shared" si="4"/>
        <v>0</v>
      </c>
      <c r="AM18" s="12"/>
      <c r="AN18" s="12"/>
      <c r="AO18" s="12"/>
    </row>
    <row r="19" spans="1:41" ht="21" customHeight="1">
      <c r="A19" s="5">
        <v>13</v>
      </c>
      <c r="B19" s="178" t="s">
        <v>1774</v>
      </c>
      <c r="C19" s="179" t="s">
        <v>1775</v>
      </c>
      <c r="D19" s="160" t="s">
        <v>86</v>
      </c>
      <c r="E19" s="135"/>
      <c r="F19" s="136"/>
      <c r="G19" s="136"/>
      <c r="H19" s="136"/>
      <c r="I19" s="136"/>
      <c r="J19" s="136"/>
      <c r="K19" s="136"/>
      <c r="L19" s="136"/>
      <c r="M19" s="136"/>
      <c r="N19" s="136"/>
      <c r="O19" s="136"/>
      <c r="P19" s="185"/>
      <c r="Q19" s="136"/>
      <c r="R19" s="136"/>
      <c r="S19" s="139"/>
      <c r="T19" s="136"/>
      <c r="U19" s="136"/>
      <c r="V19" s="136"/>
      <c r="W19" s="136"/>
      <c r="X19" s="136"/>
      <c r="Y19" s="136"/>
      <c r="Z19" s="136"/>
      <c r="AA19" s="136"/>
      <c r="AB19" s="136"/>
      <c r="AC19" s="136"/>
      <c r="AD19" s="136"/>
      <c r="AE19" s="136"/>
      <c r="AF19" s="136"/>
      <c r="AG19" s="136"/>
      <c r="AH19" s="136"/>
      <c r="AI19" s="136"/>
      <c r="AJ19" s="19">
        <f t="shared" si="2"/>
        <v>0</v>
      </c>
      <c r="AK19" s="336">
        <f t="shared" si="3"/>
        <v>0</v>
      </c>
      <c r="AL19" s="336">
        <f t="shared" si="4"/>
        <v>0</v>
      </c>
      <c r="AM19" s="12"/>
      <c r="AN19" s="12"/>
      <c r="AO19" s="12"/>
    </row>
    <row r="20" spans="1:41" ht="21" customHeight="1">
      <c r="A20" s="5">
        <v>14</v>
      </c>
      <c r="B20" s="178" t="s">
        <v>1776</v>
      </c>
      <c r="C20" s="179" t="s">
        <v>1777</v>
      </c>
      <c r="D20" s="160" t="s">
        <v>106</v>
      </c>
      <c r="E20" s="135"/>
      <c r="F20" s="136"/>
      <c r="G20" s="136"/>
      <c r="H20" s="136"/>
      <c r="I20" s="136"/>
      <c r="J20" s="136"/>
      <c r="K20" s="136"/>
      <c r="L20" s="136"/>
      <c r="M20" s="136"/>
      <c r="N20" s="136"/>
      <c r="O20" s="136"/>
      <c r="P20" s="185"/>
      <c r="Q20" s="136"/>
      <c r="R20" s="136"/>
      <c r="S20" s="136"/>
      <c r="T20" s="136"/>
      <c r="U20" s="136"/>
      <c r="V20" s="136"/>
      <c r="W20" s="136"/>
      <c r="X20" s="136"/>
      <c r="Y20" s="136"/>
      <c r="Z20" s="136"/>
      <c r="AA20" s="136"/>
      <c r="AB20" s="136"/>
      <c r="AC20" s="136"/>
      <c r="AD20" s="136"/>
      <c r="AE20" s="136"/>
      <c r="AF20" s="136"/>
      <c r="AG20" s="136"/>
      <c r="AH20" s="136"/>
      <c r="AI20" s="136"/>
      <c r="AJ20" s="19">
        <f t="shared" si="2"/>
        <v>0</v>
      </c>
      <c r="AK20" s="336">
        <f t="shared" si="3"/>
        <v>0</v>
      </c>
      <c r="AL20" s="336">
        <f t="shared" si="4"/>
        <v>0</v>
      </c>
      <c r="AM20" s="502"/>
      <c r="AN20" s="503"/>
      <c r="AO20" s="12"/>
    </row>
    <row r="21" spans="1:41" ht="21" customHeight="1">
      <c r="A21" s="5">
        <v>15</v>
      </c>
      <c r="B21" s="178" t="s">
        <v>1779</v>
      </c>
      <c r="C21" s="179" t="s">
        <v>1714</v>
      </c>
      <c r="D21" s="160" t="s">
        <v>79</v>
      </c>
      <c r="E21" s="135"/>
      <c r="F21" s="136"/>
      <c r="G21" s="136"/>
      <c r="H21" s="136"/>
      <c r="I21" s="136"/>
      <c r="J21" s="136"/>
      <c r="K21" s="136"/>
      <c r="L21" s="136"/>
      <c r="M21" s="136"/>
      <c r="N21" s="136"/>
      <c r="O21" s="136"/>
      <c r="P21" s="185"/>
      <c r="Q21" s="136"/>
      <c r="R21" s="136"/>
      <c r="S21" s="136"/>
      <c r="T21" s="136"/>
      <c r="U21" s="136"/>
      <c r="V21" s="136"/>
      <c r="W21" s="136"/>
      <c r="X21" s="136"/>
      <c r="Y21" s="136"/>
      <c r="Z21" s="136"/>
      <c r="AA21" s="136"/>
      <c r="AB21" s="136"/>
      <c r="AC21" s="136"/>
      <c r="AD21" s="136"/>
      <c r="AE21" s="136"/>
      <c r="AF21" s="136"/>
      <c r="AG21" s="136"/>
      <c r="AH21" s="136"/>
      <c r="AI21" s="136"/>
      <c r="AJ21" s="19">
        <f t="shared" si="2"/>
        <v>0</v>
      </c>
      <c r="AK21" s="336">
        <f t="shared" si="3"/>
        <v>0</v>
      </c>
      <c r="AL21" s="336">
        <f t="shared" si="4"/>
        <v>0</v>
      </c>
      <c r="AM21" s="12"/>
      <c r="AN21" s="12"/>
      <c r="AO21" s="12"/>
    </row>
    <row r="22" spans="1:41" ht="21" customHeight="1">
      <c r="A22" s="5">
        <v>16</v>
      </c>
      <c r="B22" s="178" t="s">
        <v>1780</v>
      </c>
      <c r="C22" s="179" t="s">
        <v>1781</v>
      </c>
      <c r="D22" s="160" t="s">
        <v>79</v>
      </c>
      <c r="E22" s="135"/>
      <c r="F22" s="136"/>
      <c r="G22" s="136"/>
      <c r="H22" s="136"/>
      <c r="I22" s="136"/>
      <c r="J22" s="136"/>
      <c r="K22" s="136"/>
      <c r="L22" s="136"/>
      <c r="M22" s="136"/>
      <c r="N22" s="136"/>
      <c r="O22" s="136"/>
      <c r="P22" s="185"/>
      <c r="Q22" s="136"/>
      <c r="R22" s="136"/>
      <c r="S22" s="136"/>
      <c r="T22" s="136"/>
      <c r="U22" s="136"/>
      <c r="V22" s="136"/>
      <c r="W22" s="136"/>
      <c r="X22" s="136"/>
      <c r="Y22" s="136"/>
      <c r="Z22" s="136"/>
      <c r="AA22" s="136"/>
      <c r="AB22" s="136"/>
      <c r="AC22" s="136"/>
      <c r="AD22" s="136"/>
      <c r="AE22" s="136"/>
      <c r="AF22" s="136"/>
      <c r="AG22" s="136"/>
      <c r="AH22" s="136"/>
      <c r="AI22" s="136"/>
      <c r="AJ22" s="19">
        <f t="shared" si="2"/>
        <v>0</v>
      </c>
      <c r="AK22" s="336">
        <f t="shared" si="3"/>
        <v>0</v>
      </c>
      <c r="AL22" s="336">
        <f t="shared" si="4"/>
        <v>0</v>
      </c>
      <c r="AM22" s="12"/>
      <c r="AN22" s="12"/>
      <c r="AO22" s="12"/>
    </row>
    <row r="23" spans="1:41" ht="21" customHeight="1">
      <c r="A23" s="5">
        <v>17</v>
      </c>
      <c r="B23" s="178" t="s">
        <v>1782</v>
      </c>
      <c r="C23" s="179" t="s">
        <v>1494</v>
      </c>
      <c r="D23" s="160" t="s">
        <v>1073</v>
      </c>
      <c r="E23" s="135"/>
      <c r="F23" s="136"/>
      <c r="G23" s="136"/>
      <c r="H23" s="136"/>
      <c r="I23" s="136"/>
      <c r="J23" s="136"/>
      <c r="K23" s="136"/>
      <c r="L23" s="136"/>
      <c r="M23" s="136"/>
      <c r="N23" s="136"/>
      <c r="O23" s="136"/>
      <c r="P23" s="185"/>
      <c r="Q23" s="136"/>
      <c r="R23" s="136"/>
      <c r="S23" s="136"/>
      <c r="T23" s="136"/>
      <c r="U23" s="136"/>
      <c r="V23" s="136"/>
      <c r="W23" s="136"/>
      <c r="X23" s="136"/>
      <c r="Y23" s="136"/>
      <c r="Z23" s="136"/>
      <c r="AA23" s="136"/>
      <c r="AB23" s="136"/>
      <c r="AC23" s="136"/>
      <c r="AD23" s="136"/>
      <c r="AE23" s="136"/>
      <c r="AF23" s="136"/>
      <c r="AG23" s="136"/>
      <c r="AH23" s="136"/>
      <c r="AI23" s="136"/>
      <c r="AJ23" s="19">
        <f t="shared" si="2"/>
        <v>0</v>
      </c>
      <c r="AK23" s="336">
        <f t="shared" si="3"/>
        <v>0</v>
      </c>
      <c r="AL23" s="336">
        <f t="shared" si="4"/>
        <v>0</v>
      </c>
      <c r="AM23" s="12"/>
      <c r="AN23" s="12"/>
      <c r="AO23" s="12"/>
    </row>
    <row r="24" spans="1:41" ht="21" customHeight="1">
      <c r="A24" s="5">
        <v>18</v>
      </c>
      <c r="B24" s="178" t="s">
        <v>1783</v>
      </c>
      <c r="C24" s="179" t="s">
        <v>1784</v>
      </c>
      <c r="D24" s="160" t="s">
        <v>1785</v>
      </c>
      <c r="E24" s="135"/>
      <c r="F24" s="136"/>
      <c r="G24" s="136"/>
      <c r="H24" s="136"/>
      <c r="I24" s="136"/>
      <c r="J24" s="136"/>
      <c r="K24" s="136"/>
      <c r="L24" s="136"/>
      <c r="M24" s="136"/>
      <c r="N24" s="136"/>
      <c r="O24" s="136"/>
      <c r="P24" s="185"/>
      <c r="Q24" s="136"/>
      <c r="R24" s="136"/>
      <c r="S24" s="136"/>
      <c r="T24" s="136"/>
      <c r="U24" s="136"/>
      <c r="V24" s="136"/>
      <c r="W24" s="136"/>
      <c r="X24" s="136"/>
      <c r="Y24" s="136"/>
      <c r="Z24" s="136"/>
      <c r="AA24" s="136"/>
      <c r="AB24" s="136"/>
      <c r="AC24" s="136"/>
      <c r="AD24" s="136"/>
      <c r="AE24" s="136"/>
      <c r="AF24" s="136"/>
      <c r="AG24" s="136"/>
      <c r="AH24" s="136"/>
      <c r="AI24" s="136"/>
      <c r="AJ24" s="19">
        <f t="shared" si="2"/>
        <v>0</v>
      </c>
      <c r="AK24" s="336">
        <f t="shared" si="3"/>
        <v>0</v>
      </c>
      <c r="AL24" s="336">
        <f t="shared" si="4"/>
        <v>0</v>
      </c>
      <c r="AM24" s="12"/>
      <c r="AN24" s="12"/>
      <c r="AO24" s="12"/>
    </row>
    <row r="25" spans="1:41" ht="21" customHeight="1">
      <c r="A25" s="5">
        <v>19</v>
      </c>
      <c r="B25" s="178" t="s">
        <v>1786</v>
      </c>
      <c r="C25" s="179" t="s">
        <v>1787</v>
      </c>
      <c r="D25" s="160" t="s">
        <v>940</v>
      </c>
      <c r="E25" s="135"/>
      <c r="F25" s="136"/>
      <c r="G25" s="136"/>
      <c r="H25" s="136"/>
      <c r="I25" s="136"/>
      <c r="J25" s="136"/>
      <c r="K25" s="136"/>
      <c r="L25" s="136"/>
      <c r="M25" s="136"/>
      <c r="N25" s="136"/>
      <c r="O25" s="136"/>
      <c r="P25" s="185"/>
      <c r="Q25" s="136"/>
      <c r="R25" s="136"/>
      <c r="S25" s="136"/>
      <c r="T25" s="136"/>
      <c r="U25" s="136"/>
      <c r="V25" s="136"/>
      <c r="W25" s="136"/>
      <c r="X25" s="136"/>
      <c r="Y25" s="136"/>
      <c r="Z25" s="136"/>
      <c r="AA25" s="136"/>
      <c r="AB25" s="136"/>
      <c r="AC25" s="136"/>
      <c r="AD25" s="136"/>
      <c r="AE25" s="136"/>
      <c r="AF25" s="136"/>
      <c r="AG25" s="136"/>
      <c r="AH25" s="136"/>
      <c r="AI25" s="136"/>
      <c r="AJ25" s="19">
        <f t="shared" si="2"/>
        <v>0</v>
      </c>
      <c r="AK25" s="336">
        <f t="shared" si="3"/>
        <v>0</v>
      </c>
      <c r="AL25" s="336">
        <f t="shared" si="4"/>
        <v>0</v>
      </c>
      <c r="AM25" s="12"/>
      <c r="AN25" s="12"/>
      <c r="AO25" s="12"/>
    </row>
    <row r="26" spans="1:41" ht="21" customHeight="1">
      <c r="A26" s="5">
        <v>20</v>
      </c>
      <c r="B26" s="178" t="s">
        <v>1788</v>
      </c>
      <c r="C26" s="179" t="s">
        <v>1789</v>
      </c>
      <c r="D26" s="160" t="s">
        <v>107</v>
      </c>
      <c r="E26" s="135"/>
      <c r="F26" s="136"/>
      <c r="G26" s="136"/>
      <c r="H26" s="136"/>
      <c r="I26" s="136"/>
      <c r="J26" s="136"/>
      <c r="K26" s="136"/>
      <c r="L26" s="136"/>
      <c r="M26" s="136"/>
      <c r="N26" s="136"/>
      <c r="O26" s="136"/>
      <c r="P26" s="185"/>
      <c r="Q26" s="136"/>
      <c r="R26" s="136"/>
      <c r="S26" s="136"/>
      <c r="T26" s="136"/>
      <c r="U26" s="136"/>
      <c r="V26" s="136"/>
      <c r="W26" s="136"/>
      <c r="X26" s="136"/>
      <c r="Y26" s="136"/>
      <c r="Z26" s="136"/>
      <c r="AA26" s="136"/>
      <c r="AB26" s="136"/>
      <c r="AC26" s="136"/>
      <c r="AD26" s="136"/>
      <c r="AE26" s="136"/>
      <c r="AF26" s="136"/>
      <c r="AG26" s="136"/>
      <c r="AH26" s="136"/>
      <c r="AI26" s="136"/>
      <c r="AJ26" s="19">
        <f t="shared" si="2"/>
        <v>0</v>
      </c>
      <c r="AK26" s="336">
        <f t="shared" si="3"/>
        <v>0</v>
      </c>
      <c r="AL26" s="336">
        <f t="shared" si="4"/>
        <v>0</v>
      </c>
      <c r="AM26" s="12"/>
      <c r="AN26" s="12"/>
      <c r="AO26" s="12"/>
    </row>
    <row r="27" spans="1:41" ht="21" customHeight="1">
      <c r="A27" s="5">
        <v>21</v>
      </c>
      <c r="B27" s="178" t="s">
        <v>1790</v>
      </c>
      <c r="C27" s="179" t="s">
        <v>1791</v>
      </c>
      <c r="D27" s="160" t="s">
        <v>107</v>
      </c>
      <c r="E27" s="135"/>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9">
        <f t="shared" si="2"/>
        <v>0</v>
      </c>
      <c r="AK27" s="336">
        <f t="shared" si="3"/>
        <v>0</v>
      </c>
      <c r="AL27" s="336">
        <f t="shared" si="4"/>
        <v>0</v>
      </c>
      <c r="AM27" s="12"/>
      <c r="AN27" s="12"/>
      <c r="AO27" s="12"/>
    </row>
    <row r="28" spans="1:41" ht="21" customHeight="1">
      <c r="A28" s="5">
        <v>22</v>
      </c>
      <c r="B28" s="178" t="s">
        <v>1792</v>
      </c>
      <c r="C28" s="179" t="s">
        <v>57</v>
      </c>
      <c r="D28" s="160" t="s">
        <v>1086</v>
      </c>
      <c r="E28" s="94"/>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2"/>
      <c r="AN28" s="12"/>
      <c r="AO28" s="12"/>
    </row>
    <row r="29" spans="1:41" ht="21" customHeight="1">
      <c r="A29" s="5">
        <v>23</v>
      </c>
      <c r="B29" s="178" t="s">
        <v>1793</v>
      </c>
      <c r="C29" s="179" t="s">
        <v>1794</v>
      </c>
      <c r="D29" s="160" t="s">
        <v>1035</v>
      </c>
      <c r="E29" s="94"/>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2"/>
      <c r="AN29" s="12"/>
      <c r="AO29" s="12"/>
    </row>
    <row r="30" spans="1:41" ht="21" customHeight="1">
      <c r="A30" s="5">
        <v>24</v>
      </c>
      <c r="B30" s="178" t="s">
        <v>1795</v>
      </c>
      <c r="C30" s="179" t="s">
        <v>1796</v>
      </c>
      <c r="D30" s="160" t="s">
        <v>105</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2"/>
      <c r="AN30" s="12"/>
      <c r="AO30" s="12"/>
    </row>
    <row r="31" spans="1:41" ht="21" customHeight="1">
      <c r="A31" s="5">
        <v>25</v>
      </c>
      <c r="B31" s="178" t="s">
        <v>1797</v>
      </c>
      <c r="C31" s="179" t="s">
        <v>1798</v>
      </c>
      <c r="D31" s="160" t="s">
        <v>1093</v>
      </c>
      <c r="E31" s="150"/>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2"/>
      <c r="AN31" s="12"/>
      <c r="AO31" s="12"/>
    </row>
    <row r="32" spans="1:41" ht="21" hidden="1" customHeight="1">
      <c r="A32" s="5">
        <v>26</v>
      </c>
      <c r="B32" s="178" t="s">
        <v>1760</v>
      </c>
      <c r="C32" s="179" t="s">
        <v>1761</v>
      </c>
      <c r="D32" s="160" t="s">
        <v>27</v>
      </c>
      <c r="E32" s="504" t="s">
        <v>2799</v>
      </c>
      <c r="F32" s="505"/>
      <c r="G32" s="505"/>
      <c r="H32" s="505"/>
      <c r="I32" s="505"/>
      <c r="J32" s="505"/>
      <c r="K32" s="505"/>
      <c r="L32" s="505"/>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6"/>
      <c r="AJ32" s="19">
        <f t="shared" si="2"/>
        <v>0</v>
      </c>
      <c r="AK32" s="336">
        <f t="shared" si="3"/>
        <v>0</v>
      </c>
      <c r="AL32" s="336">
        <f t="shared" si="4"/>
        <v>0</v>
      </c>
      <c r="AM32" s="12"/>
      <c r="AN32" s="12"/>
      <c r="AO32" s="12"/>
    </row>
    <row r="33" spans="1:41" ht="21" hidden="1" customHeight="1">
      <c r="A33" s="5">
        <v>27</v>
      </c>
      <c r="B33" s="178" t="s">
        <v>958</v>
      </c>
      <c r="C33" s="179" t="s">
        <v>959</v>
      </c>
      <c r="D33" s="160" t="s">
        <v>960</v>
      </c>
      <c r="E33" s="507"/>
      <c r="F33" s="508"/>
      <c r="G33" s="508"/>
      <c r="H33" s="508"/>
      <c r="I33" s="508"/>
      <c r="J33" s="508"/>
      <c r="K33" s="508"/>
      <c r="L33" s="508"/>
      <c r="M33" s="508"/>
      <c r="N33" s="508"/>
      <c r="O33" s="508"/>
      <c r="P33" s="508"/>
      <c r="Q33" s="508"/>
      <c r="R33" s="508"/>
      <c r="S33" s="508"/>
      <c r="T33" s="508"/>
      <c r="U33" s="508"/>
      <c r="V33" s="508"/>
      <c r="W33" s="508"/>
      <c r="X33" s="508"/>
      <c r="Y33" s="508"/>
      <c r="Z33" s="508"/>
      <c r="AA33" s="508"/>
      <c r="AB33" s="508"/>
      <c r="AC33" s="508"/>
      <c r="AD33" s="508"/>
      <c r="AE33" s="508"/>
      <c r="AF33" s="508"/>
      <c r="AG33" s="508"/>
      <c r="AH33" s="508"/>
      <c r="AI33" s="509"/>
      <c r="AJ33" s="19">
        <f t="shared" si="2"/>
        <v>0</v>
      </c>
      <c r="AK33" s="336">
        <f t="shared" si="3"/>
        <v>0</v>
      </c>
      <c r="AL33" s="336">
        <f t="shared" si="4"/>
        <v>0</v>
      </c>
      <c r="AM33" s="12"/>
      <c r="AN33" s="12"/>
      <c r="AO33" s="12"/>
    </row>
    <row r="34" spans="1:41" ht="21" hidden="1" customHeight="1">
      <c r="A34" s="5">
        <v>28</v>
      </c>
      <c r="B34" s="178" t="s">
        <v>1799</v>
      </c>
      <c r="C34" s="179" t="s">
        <v>1055</v>
      </c>
      <c r="D34" s="160" t="s">
        <v>1188</v>
      </c>
      <c r="E34" s="507"/>
      <c r="F34" s="508"/>
      <c r="G34" s="508"/>
      <c r="H34" s="508"/>
      <c r="I34" s="508"/>
      <c r="J34" s="508"/>
      <c r="K34" s="508"/>
      <c r="L34" s="508"/>
      <c r="M34" s="508"/>
      <c r="N34" s="508"/>
      <c r="O34" s="508"/>
      <c r="P34" s="508"/>
      <c r="Q34" s="508"/>
      <c r="R34" s="508"/>
      <c r="S34" s="508"/>
      <c r="T34" s="508"/>
      <c r="U34" s="508"/>
      <c r="V34" s="508"/>
      <c r="W34" s="508"/>
      <c r="X34" s="508"/>
      <c r="Y34" s="508"/>
      <c r="Z34" s="508"/>
      <c r="AA34" s="508"/>
      <c r="AB34" s="508"/>
      <c r="AC34" s="508"/>
      <c r="AD34" s="508"/>
      <c r="AE34" s="508"/>
      <c r="AF34" s="508"/>
      <c r="AG34" s="508"/>
      <c r="AH34" s="508"/>
      <c r="AI34" s="509"/>
      <c r="AJ34" s="19">
        <f t="shared" si="2"/>
        <v>0</v>
      </c>
      <c r="AK34" s="336">
        <f t="shared" si="3"/>
        <v>0</v>
      </c>
      <c r="AL34" s="336">
        <f t="shared" si="4"/>
        <v>0</v>
      </c>
      <c r="AM34" s="12"/>
      <c r="AN34" s="12"/>
      <c r="AO34" s="12"/>
    </row>
    <row r="35" spans="1:41" ht="21" hidden="1" customHeight="1">
      <c r="A35" s="5">
        <v>29</v>
      </c>
      <c r="B35" s="178" t="s">
        <v>1800</v>
      </c>
      <c r="C35" s="179" t="s">
        <v>1801</v>
      </c>
      <c r="D35" s="160" t="s">
        <v>36</v>
      </c>
      <c r="E35" s="507"/>
      <c r="F35" s="508"/>
      <c r="G35" s="508"/>
      <c r="H35" s="508"/>
      <c r="I35" s="508"/>
      <c r="J35" s="508"/>
      <c r="K35" s="508"/>
      <c r="L35" s="508"/>
      <c r="M35" s="508"/>
      <c r="N35" s="508"/>
      <c r="O35" s="508"/>
      <c r="P35" s="508"/>
      <c r="Q35" s="508"/>
      <c r="R35" s="508"/>
      <c r="S35" s="508"/>
      <c r="T35" s="508"/>
      <c r="U35" s="508"/>
      <c r="V35" s="508"/>
      <c r="W35" s="508"/>
      <c r="X35" s="508"/>
      <c r="Y35" s="508"/>
      <c r="Z35" s="508"/>
      <c r="AA35" s="508"/>
      <c r="AB35" s="508"/>
      <c r="AC35" s="508"/>
      <c r="AD35" s="508"/>
      <c r="AE35" s="508"/>
      <c r="AF35" s="508"/>
      <c r="AG35" s="508"/>
      <c r="AH35" s="508"/>
      <c r="AI35" s="509"/>
      <c r="AJ35" s="19">
        <f t="shared" si="2"/>
        <v>0</v>
      </c>
      <c r="AK35" s="336">
        <f t="shared" si="3"/>
        <v>0</v>
      </c>
      <c r="AL35" s="336">
        <f t="shared" si="4"/>
        <v>0</v>
      </c>
      <c r="AM35" s="12"/>
      <c r="AN35" s="12"/>
      <c r="AO35" s="12"/>
    </row>
    <row r="36" spans="1:41" ht="21" hidden="1" customHeight="1">
      <c r="A36" s="5">
        <v>30</v>
      </c>
      <c r="B36" s="178" t="s">
        <v>1802</v>
      </c>
      <c r="C36" s="179" t="s">
        <v>1803</v>
      </c>
      <c r="D36" s="160" t="s">
        <v>1035</v>
      </c>
      <c r="E36" s="510"/>
      <c r="F36" s="511"/>
      <c r="G36" s="511"/>
      <c r="H36" s="511"/>
      <c r="I36" s="511"/>
      <c r="J36" s="511"/>
      <c r="K36" s="511"/>
      <c r="L36" s="511"/>
      <c r="M36" s="511"/>
      <c r="N36" s="511"/>
      <c r="O36" s="511"/>
      <c r="P36" s="511"/>
      <c r="Q36" s="511"/>
      <c r="R36" s="511"/>
      <c r="S36" s="511"/>
      <c r="T36" s="511"/>
      <c r="U36" s="511"/>
      <c r="V36" s="511"/>
      <c r="W36" s="511"/>
      <c r="X36" s="511"/>
      <c r="Y36" s="511"/>
      <c r="Z36" s="511"/>
      <c r="AA36" s="511"/>
      <c r="AB36" s="511"/>
      <c r="AC36" s="511"/>
      <c r="AD36" s="511"/>
      <c r="AE36" s="511"/>
      <c r="AF36" s="511"/>
      <c r="AG36" s="511"/>
      <c r="AH36" s="511"/>
      <c r="AI36" s="512"/>
      <c r="AJ36" s="19">
        <f t="shared" si="2"/>
        <v>0</v>
      </c>
      <c r="AK36" s="336">
        <f t="shared" si="3"/>
        <v>0</v>
      </c>
      <c r="AL36" s="336">
        <f t="shared" si="4"/>
        <v>0</v>
      </c>
      <c r="AM36" s="12"/>
      <c r="AN36" s="12"/>
      <c r="AO36" s="12"/>
    </row>
    <row r="37" spans="1:41" ht="21" customHeight="1">
      <c r="A37" s="451" t="s">
        <v>10</v>
      </c>
      <c r="B37" s="451"/>
      <c r="C37" s="451"/>
      <c r="D37" s="451"/>
      <c r="E37" s="451"/>
      <c r="F37" s="451"/>
      <c r="G37" s="451"/>
      <c r="H37" s="451"/>
      <c r="I37" s="451"/>
      <c r="J37" s="451"/>
      <c r="K37" s="451"/>
      <c r="L37" s="451"/>
      <c r="M37" s="451"/>
      <c r="N37" s="451"/>
      <c r="O37" s="451"/>
      <c r="P37" s="451"/>
      <c r="Q37" s="451"/>
      <c r="R37" s="451"/>
      <c r="S37" s="451"/>
      <c r="T37" s="451"/>
      <c r="U37" s="451"/>
      <c r="V37" s="451"/>
      <c r="W37" s="451"/>
      <c r="X37" s="451"/>
      <c r="Y37" s="451"/>
      <c r="Z37" s="451"/>
      <c r="AA37" s="451"/>
      <c r="AB37" s="451"/>
      <c r="AC37" s="451"/>
      <c r="AD37" s="451"/>
      <c r="AE37" s="451"/>
      <c r="AF37" s="451"/>
      <c r="AG37" s="451"/>
      <c r="AH37" s="451"/>
      <c r="AI37" s="451"/>
      <c r="AJ37" s="19">
        <f>SUM(AJ7:AJ35)</f>
        <v>2</v>
      </c>
      <c r="AK37" s="19">
        <f>SUM(AK7:AK35)</f>
        <v>1</v>
      </c>
      <c r="AL37" s="19">
        <f>SUM(AL7:AL35)</f>
        <v>0</v>
      </c>
    </row>
    <row r="38" spans="1:41" s="25" customFormat="1" ht="21" customHeight="1">
      <c r="A38" s="429" t="s">
        <v>2804</v>
      </c>
      <c r="B38" s="430"/>
      <c r="C38" s="430"/>
      <c r="D38" s="430"/>
      <c r="E38" s="430"/>
      <c r="F38" s="430"/>
      <c r="G38" s="430"/>
      <c r="H38" s="430"/>
      <c r="I38" s="430"/>
      <c r="J38" s="430"/>
      <c r="K38" s="430"/>
      <c r="L38" s="430"/>
      <c r="M38" s="430"/>
      <c r="N38" s="430"/>
      <c r="O38" s="430"/>
      <c r="P38" s="430"/>
      <c r="Q38" s="430"/>
      <c r="R38" s="430"/>
      <c r="S38" s="430"/>
      <c r="T38" s="430"/>
      <c r="U38" s="430"/>
      <c r="V38" s="430"/>
      <c r="W38" s="430"/>
      <c r="X38" s="430"/>
      <c r="Y38" s="430"/>
      <c r="Z38" s="430"/>
      <c r="AA38" s="430"/>
      <c r="AB38" s="430"/>
      <c r="AC38" s="430"/>
      <c r="AD38" s="430"/>
      <c r="AE38" s="430"/>
      <c r="AF38" s="430"/>
      <c r="AG38" s="430"/>
      <c r="AH38" s="430"/>
      <c r="AI38" s="430"/>
      <c r="AJ38" s="430"/>
      <c r="AK38" s="430"/>
      <c r="AL38" s="431"/>
      <c r="AM38" s="338"/>
      <c r="AN38" s="338"/>
    </row>
  </sheetData>
  <mergeCells count="19">
    <mergeCell ref="I4:L4"/>
    <mergeCell ref="M4:N4"/>
    <mergeCell ref="O4:Q4"/>
    <mergeCell ref="R4:T4"/>
    <mergeCell ref="A5:A6"/>
    <mergeCell ref="B5:B6"/>
    <mergeCell ref="C5:D6"/>
    <mergeCell ref="A1:P1"/>
    <mergeCell ref="Q1:AL1"/>
    <mergeCell ref="A2:P2"/>
    <mergeCell ref="Q2:AL2"/>
    <mergeCell ref="A3:AL3"/>
    <mergeCell ref="AM20:AN20"/>
    <mergeCell ref="A37:AI37"/>
    <mergeCell ref="E32:AI36"/>
    <mergeCell ref="A38:AL38"/>
    <mergeCell ref="AJ5:AJ6"/>
    <mergeCell ref="AK5:AK6"/>
    <mergeCell ref="AL5:AL6"/>
  </mergeCells>
  <conditionalFormatting sqref="E6:AI31 E32">
    <cfRule type="expression" dxfId="76"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A723DE6E-A5D4-45CE-A84C-F5AE6B700DD3}">
            <xm:f>IF('TQW20'!E$6="CN",1,0)</xm:f>
            <x14:dxf>
              <fill>
                <patternFill>
                  <bgColor theme="8" tint="0.59996337778862885"/>
                </patternFill>
              </fill>
            </x14:dxf>
          </x14:cfRule>
          <xm:sqref>E6:AI6</xm:sqref>
        </x14:conditionalFormatting>
        <x14:conditionalFormatting xmlns:xm="http://schemas.microsoft.com/office/excel/2006/main">
          <x14:cfRule type="expression" priority="2" id="{666D401C-372A-409A-B093-4F4E33FC0179}">
            <xm:f>IF('TQW20'!E$6="CN",1,0)</xm:f>
            <x14:dxf>
              <fill>
                <patternFill>
                  <bgColor theme="8" tint="0.79998168889431442"/>
                </patternFill>
              </fill>
            </x14:dxf>
          </x14:cfRule>
          <xm:sqref>E6:AI6</xm:sqref>
        </x14:conditionalFormatting>
      </x14:conditionalFormatting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5"/>
  <sheetViews>
    <sheetView topLeftCell="B1" zoomScale="90" zoomScaleNormal="90" workbookViewId="0">
      <selection activeCell="T10" sqref="T10"/>
    </sheetView>
  </sheetViews>
  <sheetFormatPr defaultColWidth="9.33203125" defaultRowHeight="18"/>
  <cols>
    <col min="1" max="1" width="6.33203125" style="24" customWidth="1"/>
    <col min="2" max="2" width="17" style="24" customWidth="1"/>
    <col min="3" max="3" width="29.1640625" style="24" customWidth="1"/>
    <col min="4" max="4" width="9.6640625" style="24" customWidth="1"/>
    <col min="5" max="35" width="3.83203125" style="24" customWidth="1"/>
    <col min="36" max="36" width="4.664062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35.25" customHeight="1">
      <c r="A3" s="443" t="s">
        <v>1804</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34">
        <v>1</v>
      </c>
      <c r="B7" s="39" t="s">
        <v>1805</v>
      </c>
      <c r="C7" s="40" t="s">
        <v>1806</v>
      </c>
      <c r="D7" s="41" t="s">
        <v>61</v>
      </c>
      <c r="E7" s="150"/>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222"/>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53"/>
    </row>
    <row r="8" spans="1:41" s="25" customFormat="1" ht="21" customHeight="1">
      <c r="A8" s="34">
        <v>2</v>
      </c>
      <c r="B8" s="39" t="s">
        <v>1807</v>
      </c>
      <c r="C8" s="40" t="s">
        <v>980</v>
      </c>
      <c r="D8" s="41" t="s">
        <v>1169</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222"/>
      <c r="AJ8" s="19">
        <f t="shared" ref="AJ8:AJ26" si="2">COUNTIF(E8:AI8,"K")+2*COUNTIF(E8:AI8,"2K")+COUNTIF(E8:AI8,"TK")+COUNTIF(E8:AI8,"KT")+COUNTIF(E8:AI8,"PK")+COUNTIF(E8:AI8,"KP")+2*COUNTIF(E8:AI8,"K2")</f>
        <v>0</v>
      </c>
      <c r="AK8" s="336">
        <f t="shared" ref="AK8:AK26" si="3">COUNTIF(F8:AJ8,"P")+2*COUNTIF(F8:AJ8,"2P")+COUNTIF(F8:AJ8,"TP")+COUNTIF(F8:AJ8,"PT")+COUNTIF(F8:AJ8,"PK")+COUNTIF(F8:AJ8,"KP")+2*COUNTIF(F8:AJ8,"P2")</f>
        <v>0</v>
      </c>
      <c r="AL8" s="336">
        <f t="shared" ref="AL8:AL26" si="4">COUNTIF(E8:AI8,"T")+2*COUNTIF(E8:AI8,"2T")+2*COUNTIF(E8:AI8,"T2")+COUNTIF(E8:AI8,"PT")+COUNTIF(E8:AI8,"TP")</f>
        <v>0</v>
      </c>
      <c r="AM8" s="153"/>
      <c r="AN8" s="153"/>
      <c r="AO8" s="153"/>
    </row>
    <row r="9" spans="1:41" s="25" customFormat="1" ht="21" customHeight="1">
      <c r="A9" s="34">
        <v>3</v>
      </c>
      <c r="B9" s="39" t="s">
        <v>1808</v>
      </c>
      <c r="C9" s="40" t="s">
        <v>1809</v>
      </c>
      <c r="D9" s="41" t="s">
        <v>117</v>
      </c>
      <c r="E9" s="150"/>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222"/>
      <c r="AJ9" s="19">
        <f t="shared" si="2"/>
        <v>0</v>
      </c>
      <c r="AK9" s="336">
        <f t="shared" si="3"/>
        <v>0</v>
      </c>
      <c r="AL9" s="336">
        <f t="shared" si="4"/>
        <v>0</v>
      </c>
      <c r="AM9" s="153"/>
      <c r="AN9" s="153"/>
      <c r="AO9" s="153"/>
    </row>
    <row r="10" spans="1:41" s="25" customFormat="1" ht="21" customHeight="1">
      <c r="A10" s="34">
        <v>4</v>
      </c>
      <c r="B10" s="39" t="s">
        <v>1810</v>
      </c>
      <c r="C10" s="40" t="s">
        <v>1811</v>
      </c>
      <c r="D10" s="41" t="s">
        <v>70</v>
      </c>
      <c r="E10" s="150"/>
      <c r="F10" s="96"/>
      <c r="G10" s="96"/>
      <c r="H10" s="96" t="s">
        <v>7</v>
      </c>
      <c r="I10" s="96"/>
      <c r="J10" s="96"/>
      <c r="K10" s="96"/>
      <c r="L10" s="96"/>
      <c r="M10" s="96"/>
      <c r="N10" s="96"/>
      <c r="O10" s="96"/>
      <c r="P10" s="96"/>
      <c r="Q10" s="96"/>
      <c r="R10" s="96"/>
      <c r="S10" s="96"/>
      <c r="T10" s="96" t="s">
        <v>6</v>
      </c>
      <c r="U10" s="96"/>
      <c r="V10" s="96"/>
      <c r="W10" s="96"/>
      <c r="X10" s="96"/>
      <c r="Y10" s="96"/>
      <c r="Z10" s="96"/>
      <c r="AA10" s="96"/>
      <c r="AB10" s="96"/>
      <c r="AC10" s="96"/>
      <c r="AD10" s="96"/>
      <c r="AE10" s="96"/>
      <c r="AF10" s="96"/>
      <c r="AG10" s="96"/>
      <c r="AH10" s="96"/>
      <c r="AI10" s="222"/>
      <c r="AJ10" s="19">
        <f t="shared" si="2"/>
        <v>1</v>
      </c>
      <c r="AK10" s="336">
        <f t="shared" si="3"/>
        <v>1</v>
      </c>
      <c r="AL10" s="336">
        <f t="shared" si="4"/>
        <v>0</v>
      </c>
      <c r="AM10" s="153"/>
      <c r="AN10" s="153"/>
      <c r="AO10" s="153"/>
    </row>
    <row r="11" spans="1:41" s="25" customFormat="1" ht="21" customHeight="1">
      <c r="A11" s="34">
        <v>5</v>
      </c>
      <c r="B11" s="39" t="s">
        <v>1812</v>
      </c>
      <c r="C11" s="40" t="s">
        <v>1813</v>
      </c>
      <c r="D11" s="41" t="s">
        <v>15</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222"/>
      <c r="AJ11" s="19">
        <f t="shared" si="2"/>
        <v>0</v>
      </c>
      <c r="AK11" s="336">
        <f t="shared" si="3"/>
        <v>0</v>
      </c>
      <c r="AL11" s="336">
        <f t="shared" si="4"/>
        <v>0</v>
      </c>
      <c r="AM11" s="153"/>
      <c r="AN11" s="153"/>
      <c r="AO11" s="153"/>
    </row>
    <row r="12" spans="1:41" s="25" customFormat="1" ht="21" customHeight="1">
      <c r="A12" s="34">
        <v>6</v>
      </c>
      <c r="B12" s="39" t="s">
        <v>1814</v>
      </c>
      <c r="C12" s="40" t="s">
        <v>1587</v>
      </c>
      <c r="D12" s="41" t="s">
        <v>52</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222"/>
      <c r="AJ12" s="19">
        <f t="shared" si="2"/>
        <v>0</v>
      </c>
      <c r="AK12" s="336">
        <f t="shared" si="3"/>
        <v>0</v>
      </c>
      <c r="AL12" s="336">
        <f t="shared" si="4"/>
        <v>0</v>
      </c>
      <c r="AM12" s="153"/>
      <c r="AN12" s="153"/>
      <c r="AO12" s="153"/>
    </row>
    <row r="13" spans="1:41" s="25" customFormat="1" ht="21" customHeight="1">
      <c r="A13" s="34">
        <v>7</v>
      </c>
      <c r="B13" s="39" t="s">
        <v>1815</v>
      </c>
      <c r="C13" s="40" t="s">
        <v>368</v>
      </c>
      <c r="D13" s="41" t="s">
        <v>53</v>
      </c>
      <c r="E13" s="150"/>
      <c r="F13" s="96"/>
      <c r="G13" s="96"/>
      <c r="H13" s="96" t="s">
        <v>6</v>
      </c>
      <c r="I13" s="96"/>
      <c r="J13" s="96"/>
      <c r="K13" s="96" t="s">
        <v>6</v>
      </c>
      <c r="L13" s="96"/>
      <c r="M13" s="96"/>
      <c r="N13" s="96"/>
      <c r="O13" s="96" t="s">
        <v>6</v>
      </c>
      <c r="P13" s="96"/>
      <c r="Q13" s="96"/>
      <c r="R13" s="96" t="s">
        <v>6</v>
      </c>
      <c r="S13" s="96" t="s">
        <v>6</v>
      </c>
      <c r="T13" s="96" t="s">
        <v>6</v>
      </c>
      <c r="U13" s="96"/>
      <c r="V13" s="96"/>
      <c r="W13" s="96"/>
      <c r="X13" s="96"/>
      <c r="Y13" s="96"/>
      <c r="Z13" s="96"/>
      <c r="AA13" s="96"/>
      <c r="AB13" s="96"/>
      <c r="AC13" s="96"/>
      <c r="AD13" s="96"/>
      <c r="AE13" s="96"/>
      <c r="AF13" s="96"/>
      <c r="AG13" s="96"/>
      <c r="AH13" s="96"/>
      <c r="AI13" s="222"/>
      <c r="AJ13" s="19">
        <f t="shared" si="2"/>
        <v>6</v>
      </c>
      <c r="AK13" s="336">
        <f t="shared" si="3"/>
        <v>0</v>
      </c>
      <c r="AL13" s="336">
        <f t="shared" si="4"/>
        <v>0</v>
      </c>
      <c r="AM13" s="153"/>
      <c r="AN13" s="153"/>
      <c r="AO13" s="153"/>
    </row>
    <row r="14" spans="1:41" s="25" customFormat="1" ht="21" customHeight="1">
      <c r="A14" s="34">
        <v>8</v>
      </c>
      <c r="B14" s="39" t="s">
        <v>1816</v>
      </c>
      <c r="C14" s="40" t="s">
        <v>1817</v>
      </c>
      <c r="D14" s="41" t="s">
        <v>85</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222"/>
      <c r="AJ14" s="19">
        <f t="shared" si="2"/>
        <v>0</v>
      </c>
      <c r="AK14" s="336">
        <f t="shared" si="3"/>
        <v>0</v>
      </c>
      <c r="AL14" s="336">
        <f t="shared" si="4"/>
        <v>0</v>
      </c>
      <c r="AM14" s="153"/>
      <c r="AN14" s="153"/>
      <c r="AO14" s="153"/>
    </row>
    <row r="15" spans="1:41" s="25" customFormat="1" ht="21" customHeight="1">
      <c r="A15" s="34">
        <v>9</v>
      </c>
      <c r="B15" s="39" t="s">
        <v>1818</v>
      </c>
      <c r="C15" s="40" t="s">
        <v>1819</v>
      </c>
      <c r="D15" s="41" t="s">
        <v>85</v>
      </c>
      <c r="E15" s="150"/>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222"/>
      <c r="AJ15" s="19">
        <f t="shared" si="2"/>
        <v>0</v>
      </c>
      <c r="AK15" s="336">
        <f t="shared" si="3"/>
        <v>0</v>
      </c>
      <c r="AL15" s="336">
        <f t="shared" si="4"/>
        <v>0</v>
      </c>
      <c r="AM15" s="153"/>
      <c r="AN15" s="153"/>
      <c r="AO15" s="153"/>
    </row>
    <row r="16" spans="1:41" s="25" customFormat="1" ht="21" customHeight="1">
      <c r="A16" s="34">
        <v>10</v>
      </c>
      <c r="B16" s="39" t="s">
        <v>1820</v>
      </c>
      <c r="C16" s="40" t="s">
        <v>1821</v>
      </c>
      <c r="D16" s="41" t="s">
        <v>55</v>
      </c>
      <c r="E16" s="150"/>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222"/>
      <c r="AJ16" s="19">
        <f t="shared" si="2"/>
        <v>0</v>
      </c>
      <c r="AK16" s="336">
        <f t="shared" si="3"/>
        <v>0</v>
      </c>
      <c r="AL16" s="336">
        <f t="shared" si="4"/>
        <v>0</v>
      </c>
      <c r="AM16" s="153"/>
      <c r="AN16" s="153"/>
      <c r="AO16" s="153"/>
    </row>
    <row r="17" spans="1:41" s="25" customFormat="1" ht="21" customHeight="1">
      <c r="A17" s="34">
        <v>11</v>
      </c>
      <c r="B17" s="39" t="s">
        <v>1822</v>
      </c>
      <c r="C17" s="40" t="s">
        <v>1823</v>
      </c>
      <c r="D17" s="41" t="s">
        <v>940</v>
      </c>
      <c r="E17" s="150"/>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222"/>
      <c r="AJ17" s="19">
        <f t="shared" si="2"/>
        <v>0</v>
      </c>
      <c r="AK17" s="336">
        <f t="shared" si="3"/>
        <v>0</v>
      </c>
      <c r="AL17" s="336">
        <f t="shared" si="4"/>
        <v>0</v>
      </c>
      <c r="AM17" s="153"/>
      <c r="AN17" s="153"/>
      <c r="AO17" s="153"/>
    </row>
    <row r="18" spans="1:41" s="25" customFormat="1" ht="21" customHeight="1">
      <c r="A18" s="34">
        <v>12</v>
      </c>
      <c r="B18" s="39" t="s">
        <v>1824</v>
      </c>
      <c r="C18" s="40" t="s">
        <v>1825</v>
      </c>
      <c r="D18" s="41" t="s">
        <v>952</v>
      </c>
      <c r="E18" s="150"/>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222"/>
      <c r="AJ18" s="19">
        <f t="shared" si="2"/>
        <v>0</v>
      </c>
      <c r="AK18" s="336">
        <f t="shared" si="3"/>
        <v>0</v>
      </c>
      <c r="AL18" s="336">
        <f t="shared" si="4"/>
        <v>0</v>
      </c>
      <c r="AM18" s="153"/>
      <c r="AN18" s="153"/>
      <c r="AO18" s="153"/>
    </row>
    <row r="19" spans="1:41" s="25" customFormat="1" ht="21" customHeight="1">
      <c r="A19" s="34">
        <v>13</v>
      </c>
      <c r="B19" s="39" t="s">
        <v>1826</v>
      </c>
      <c r="C19" s="40" t="s">
        <v>1827</v>
      </c>
      <c r="D19" s="41" t="s">
        <v>985</v>
      </c>
      <c r="E19" s="150"/>
      <c r="F19" s="96"/>
      <c r="G19" s="96"/>
      <c r="H19" s="96"/>
      <c r="I19" s="96"/>
      <c r="J19" s="96"/>
      <c r="K19" s="96" t="s">
        <v>7</v>
      </c>
      <c r="L19" s="96" t="s">
        <v>7</v>
      </c>
      <c r="M19" s="96"/>
      <c r="N19" s="96"/>
      <c r="O19" s="96"/>
      <c r="P19" s="96"/>
      <c r="Q19" s="96"/>
      <c r="R19" s="96"/>
      <c r="S19" s="96"/>
      <c r="T19" s="96"/>
      <c r="U19" s="96"/>
      <c r="V19" s="96"/>
      <c r="W19" s="96"/>
      <c r="X19" s="96"/>
      <c r="Y19" s="96"/>
      <c r="Z19" s="96"/>
      <c r="AA19" s="96"/>
      <c r="AB19" s="96"/>
      <c r="AC19" s="96"/>
      <c r="AD19" s="96"/>
      <c r="AE19" s="96"/>
      <c r="AF19" s="96"/>
      <c r="AG19" s="96"/>
      <c r="AH19" s="96"/>
      <c r="AI19" s="222"/>
      <c r="AJ19" s="19">
        <f t="shared" si="2"/>
        <v>0</v>
      </c>
      <c r="AK19" s="336">
        <f t="shared" si="3"/>
        <v>2</v>
      </c>
      <c r="AL19" s="336">
        <f t="shared" si="4"/>
        <v>0</v>
      </c>
      <c r="AM19" s="153"/>
      <c r="AN19" s="153"/>
      <c r="AO19" s="153"/>
    </row>
    <row r="20" spans="1:41" s="25" customFormat="1" ht="21" customHeight="1">
      <c r="A20" s="34">
        <v>14</v>
      </c>
      <c r="B20" s="39" t="s">
        <v>1828</v>
      </c>
      <c r="C20" s="40" t="s">
        <v>919</v>
      </c>
      <c r="D20" s="41" t="s">
        <v>1086</v>
      </c>
      <c r="E20" s="150"/>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222"/>
      <c r="AJ20" s="19">
        <f t="shared" si="2"/>
        <v>0</v>
      </c>
      <c r="AK20" s="336">
        <f t="shared" si="3"/>
        <v>0</v>
      </c>
      <c r="AL20" s="336">
        <f t="shared" si="4"/>
        <v>0</v>
      </c>
      <c r="AM20" s="426"/>
      <c r="AN20" s="427"/>
      <c r="AO20" s="153"/>
    </row>
    <row r="21" spans="1:41" s="25" customFormat="1" ht="21" customHeight="1">
      <c r="A21" s="34">
        <v>15</v>
      </c>
      <c r="B21" s="39" t="s">
        <v>1829</v>
      </c>
      <c r="C21" s="40" t="s">
        <v>1830</v>
      </c>
      <c r="D21" s="41" t="s">
        <v>107</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222"/>
      <c r="AJ21" s="19">
        <f t="shared" si="2"/>
        <v>0</v>
      </c>
      <c r="AK21" s="336">
        <f t="shared" si="3"/>
        <v>0</v>
      </c>
      <c r="AL21" s="336">
        <f t="shared" si="4"/>
        <v>0</v>
      </c>
      <c r="AM21" s="153"/>
      <c r="AN21" s="153"/>
      <c r="AO21" s="153"/>
    </row>
    <row r="22" spans="1:41" s="25" customFormat="1" ht="21" customHeight="1">
      <c r="A22" s="34">
        <v>16</v>
      </c>
      <c r="B22" s="39" t="s">
        <v>1831</v>
      </c>
      <c r="C22" s="40" t="s">
        <v>1832</v>
      </c>
      <c r="D22" s="41" t="s">
        <v>105</v>
      </c>
      <c r="E22" s="223"/>
      <c r="F22" s="224"/>
      <c r="G22" s="224"/>
      <c r="H22" s="224"/>
      <c r="I22" s="224"/>
      <c r="J22" s="224"/>
      <c r="K22" s="224"/>
      <c r="L22" s="224"/>
      <c r="M22" s="224"/>
      <c r="N22" s="224"/>
      <c r="O22" s="224"/>
      <c r="P22" s="224"/>
      <c r="Q22" s="224"/>
      <c r="R22" s="224"/>
      <c r="S22" s="224"/>
      <c r="T22" s="224" t="s">
        <v>6</v>
      </c>
      <c r="U22" s="224"/>
      <c r="V22" s="224"/>
      <c r="W22" s="224"/>
      <c r="X22" s="224"/>
      <c r="Y22" s="224"/>
      <c r="Z22" s="224"/>
      <c r="AA22" s="224"/>
      <c r="AB22" s="224"/>
      <c r="AC22" s="224"/>
      <c r="AD22" s="224"/>
      <c r="AE22" s="224"/>
      <c r="AF22" s="224"/>
      <c r="AG22" s="224"/>
      <c r="AH22" s="96"/>
      <c r="AI22" s="225"/>
      <c r="AJ22" s="19">
        <f t="shared" si="2"/>
        <v>1</v>
      </c>
      <c r="AK22" s="336">
        <f t="shared" si="3"/>
        <v>0</v>
      </c>
      <c r="AL22" s="336">
        <f t="shared" si="4"/>
        <v>0</v>
      </c>
      <c r="AM22" s="153"/>
      <c r="AN22" s="153"/>
      <c r="AO22" s="153"/>
    </row>
    <row r="23" spans="1:41" s="25" customFormat="1" ht="21" customHeight="1">
      <c r="A23" s="34">
        <v>17</v>
      </c>
      <c r="B23" s="39" t="s">
        <v>1833</v>
      </c>
      <c r="C23" s="40" t="s">
        <v>95</v>
      </c>
      <c r="D23" s="41" t="s">
        <v>89</v>
      </c>
      <c r="E23" s="150"/>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222"/>
      <c r="AJ23" s="19">
        <f t="shared" si="2"/>
        <v>0</v>
      </c>
      <c r="AK23" s="336">
        <f t="shared" si="3"/>
        <v>0</v>
      </c>
      <c r="AL23" s="336">
        <f t="shared" si="4"/>
        <v>0</v>
      </c>
      <c r="AM23" s="153"/>
      <c r="AN23" s="153"/>
      <c r="AO23" s="153"/>
    </row>
    <row r="24" spans="1:41" s="25" customFormat="1" ht="21" customHeight="1">
      <c r="A24" s="34">
        <v>18</v>
      </c>
      <c r="B24" s="39" t="s">
        <v>1834</v>
      </c>
      <c r="C24" s="40" t="s">
        <v>1835</v>
      </c>
      <c r="D24" s="41" t="s">
        <v>89</v>
      </c>
      <c r="E24" s="150"/>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222"/>
      <c r="AJ24" s="19">
        <f t="shared" si="2"/>
        <v>0</v>
      </c>
      <c r="AK24" s="336">
        <f t="shared" si="3"/>
        <v>0</v>
      </c>
      <c r="AL24" s="336">
        <f t="shared" si="4"/>
        <v>0</v>
      </c>
      <c r="AM24" s="153"/>
      <c r="AN24" s="153"/>
      <c r="AO24" s="153"/>
    </row>
    <row r="25" spans="1:41" s="25" customFormat="1" ht="21" customHeight="1">
      <c r="A25" s="34">
        <v>19</v>
      </c>
      <c r="B25" s="39" t="s">
        <v>1836</v>
      </c>
      <c r="C25" s="40" t="s">
        <v>1837</v>
      </c>
      <c r="D25" s="41" t="s">
        <v>89</v>
      </c>
      <c r="E25" s="150"/>
      <c r="F25" s="96"/>
      <c r="G25" s="96"/>
      <c r="H25" s="96"/>
      <c r="I25" s="96"/>
      <c r="J25" s="96"/>
      <c r="K25" s="96"/>
      <c r="L25" s="96"/>
      <c r="M25" s="96"/>
      <c r="N25" s="96"/>
      <c r="O25" s="96"/>
      <c r="P25" s="96"/>
      <c r="Q25" s="96"/>
      <c r="R25" s="96"/>
      <c r="S25" s="96"/>
      <c r="T25" s="96" t="s">
        <v>6</v>
      </c>
      <c r="U25" s="96"/>
      <c r="V25" s="96"/>
      <c r="W25" s="96"/>
      <c r="X25" s="96"/>
      <c r="Y25" s="96"/>
      <c r="Z25" s="96"/>
      <c r="AA25" s="96"/>
      <c r="AB25" s="96"/>
      <c r="AC25" s="96"/>
      <c r="AD25" s="96"/>
      <c r="AE25" s="96"/>
      <c r="AF25" s="96"/>
      <c r="AG25" s="96"/>
      <c r="AH25" s="96"/>
      <c r="AI25" s="222"/>
      <c r="AJ25" s="19">
        <f t="shared" si="2"/>
        <v>1</v>
      </c>
      <c r="AK25" s="336">
        <f t="shared" si="3"/>
        <v>0</v>
      </c>
      <c r="AL25" s="336">
        <f t="shared" si="4"/>
        <v>0</v>
      </c>
      <c r="AM25" s="153"/>
      <c r="AN25" s="153"/>
      <c r="AO25" s="153"/>
    </row>
    <row r="26" spans="1:41" s="25" customFormat="1" ht="21" customHeight="1">
      <c r="A26" s="34">
        <v>20</v>
      </c>
      <c r="B26" s="39" t="s">
        <v>1838</v>
      </c>
      <c r="C26" s="40" t="s">
        <v>1027</v>
      </c>
      <c r="D26" s="41" t="s">
        <v>1093</v>
      </c>
      <c r="E26" s="150"/>
      <c r="F26" s="96"/>
      <c r="G26" s="96"/>
      <c r="H26" s="96"/>
      <c r="I26" s="96"/>
      <c r="J26" s="96"/>
      <c r="K26" s="96"/>
      <c r="L26" s="96"/>
      <c r="M26" s="96"/>
      <c r="N26" s="96"/>
      <c r="O26" s="96" t="s">
        <v>7</v>
      </c>
      <c r="P26" s="96"/>
      <c r="Q26" s="96"/>
      <c r="R26" s="96" t="s">
        <v>7</v>
      </c>
      <c r="S26" s="96" t="s">
        <v>6</v>
      </c>
      <c r="T26" s="96"/>
      <c r="U26" s="96"/>
      <c r="V26" s="96"/>
      <c r="W26" s="96"/>
      <c r="X26" s="96"/>
      <c r="Y26" s="96"/>
      <c r="Z26" s="96"/>
      <c r="AA26" s="96"/>
      <c r="AB26" s="96"/>
      <c r="AC26" s="96"/>
      <c r="AD26" s="96"/>
      <c r="AE26" s="96"/>
      <c r="AF26" s="96"/>
      <c r="AG26" s="96"/>
      <c r="AH26" s="96"/>
      <c r="AI26" s="222"/>
      <c r="AJ26" s="19">
        <f t="shared" si="2"/>
        <v>1</v>
      </c>
      <c r="AK26" s="336">
        <f t="shared" si="3"/>
        <v>2</v>
      </c>
      <c r="AL26" s="336">
        <f t="shared" si="4"/>
        <v>0</v>
      </c>
      <c r="AM26" s="153"/>
      <c r="AN26" s="153"/>
      <c r="AO26" s="153"/>
    </row>
    <row r="27" spans="1:41" s="25" customFormat="1" ht="21" customHeight="1">
      <c r="A27" s="513" t="s">
        <v>10</v>
      </c>
      <c r="B27" s="514"/>
      <c r="C27" s="514"/>
      <c r="D27" s="514"/>
      <c r="E27" s="514"/>
      <c r="F27" s="514"/>
      <c r="G27" s="514"/>
      <c r="H27" s="514"/>
      <c r="I27" s="514"/>
      <c r="J27" s="514"/>
      <c r="K27" s="514"/>
      <c r="L27" s="514"/>
      <c r="M27" s="514"/>
      <c r="N27" s="514"/>
      <c r="O27" s="514"/>
      <c r="P27" s="514"/>
      <c r="Q27" s="514"/>
      <c r="R27" s="514"/>
      <c r="S27" s="514"/>
      <c r="T27" s="514"/>
      <c r="U27" s="514"/>
      <c r="V27" s="514"/>
      <c r="W27" s="514"/>
      <c r="X27" s="514"/>
      <c r="Y27" s="514"/>
      <c r="Z27" s="514"/>
      <c r="AA27" s="514"/>
      <c r="AB27" s="514"/>
      <c r="AC27" s="514"/>
      <c r="AD27" s="514"/>
      <c r="AE27" s="514"/>
      <c r="AF27" s="514"/>
      <c r="AG27" s="514"/>
      <c r="AH27" s="514"/>
      <c r="AI27" s="515"/>
      <c r="AJ27" s="226">
        <f>SUM(AJ7:AJ26)</f>
        <v>10</v>
      </c>
      <c r="AK27" s="226">
        <f>SUM(AK7:AK26)</f>
        <v>5</v>
      </c>
      <c r="AL27" s="226">
        <f>SUM(AL7:AL26)</f>
        <v>0</v>
      </c>
    </row>
    <row r="28" spans="1:41" s="25" customFormat="1" ht="21" customHeight="1">
      <c r="A28" s="429" t="s">
        <v>2804</v>
      </c>
      <c r="B28" s="430"/>
      <c r="C28" s="430"/>
      <c r="D28" s="430"/>
      <c r="E28" s="430"/>
      <c r="F28" s="430"/>
      <c r="G28" s="430"/>
      <c r="H28" s="430"/>
      <c r="I28" s="430"/>
      <c r="J28" s="430"/>
      <c r="K28" s="430"/>
      <c r="L28" s="430"/>
      <c r="M28" s="430"/>
      <c r="N28" s="430"/>
      <c r="O28" s="430"/>
      <c r="P28" s="430"/>
      <c r="Q28" s="430"/>
      <c r="R28" s="430"/>
      <c r="S28" s="430"/>
      <c r="T28" s="430"/>
      <c r="U28" s="430"/>
      <c r="V28" s="430"/>
      <c r="W28" s="430"/>
      <c r="X28" s="430"/>
      <c r="Y28" s="430"/>
      <c r="Z28" s="430"/>
      <c r="AA28" s="430"/>
      <c r="AB28" s="430"/>
      <c r="AC28" s="430"/>
      <c r="AD28" s="430"/>
      <c r="AE28" s="430"/>
      <c r="AF28" s="430"/>
      <c r="AG28" s="430"/>
      <c r="AH28" s="430"/>
      <c r="AI28" s="430"/>
      <c r="AJ28" s="430"/>
      <c r="AK28" s="430"/>
      <c r="AL28" s="431"/>
      <c r="AM28" s="338"/>
    </row>
    <row r="29" spans="1:41" s="25" customFormat="1">
      <c r="A29" s="24"/>
      <c r="B29" s="24"/>
      <c r="C29" s="425"/>
      <c r="D29" s="425"/>
      <c r="E29" s="24"/>
      <c r="F29" s="24"/>
      <c r="G29" s="24"/>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s="25" customFormat="1">
      <c r="A30" s="24"/>
      <c r="B30" s="24"/>
      <c r="C30" s="425"/>
      <c r="D30" s="425"/>
      <c r="E30" s="425"/>
      <c r="F30" s="425"/>
      <c r="G30" s="425"/>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s="25" customFormat="1">
      <c r="A31" s="24"/>
      <c r="B31" s="24"/>
      <c r="C31" s="425"/>
      <c r="D31" s="425"/>
      <c r="E31" s="425"/>
      <c r="F31" s="24"/>
      <c r="G31" s="24"/>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s="25" customFormat="1">
      <c r="A32" s="24"/>
      <c r="B32" s="24"/>
      <c r="C32" s="425"/>
      <c r="D32" s="425"/>
      <c r="E32" s="24"/>
      <c r="F32" s="24"/>
      <c r="G32" s="24"/>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1:38" s="25" customForma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row>
    <row r="34" spans="1:38" s="25" customFormat="1">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row>
    <row r="35" spans="1:38" s="25" customFormat="1">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row>
    <row r="36" spans="1:38" s="25" customForma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row>
    <row r="37" spans="1:38" s="25" customForma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row>
    <row r="38" spans="1:38" s="25" customFormat="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row>
    <row r="39" spans="1:38" s="25" customFormat="1">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row>
    <row r="40" spans="1:38" s="25" customFormat="1">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row>
    <row r="41" spans="1:38" s="25" customFormat="1">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row>
    <row r="42" spans="1:38" s="25" customFormat="1">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row>
    <row r="43" spans="1:38" s="25" customFormat="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row>
    <row r="44" spans="1:38" s="25" customForma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row>
    <row r="45" spans="1:38" s="25" customFormat="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row>
  </sheetData>
  <mergeCells count="22">
    <mergeCell ref="AM20:AN20"/>
    <mergeCell ref="A5:A6"/>
    <mergeCell ref="A28:AL28"/>
    <mergeCell ref="A1:P1"/>
    <mergeCell ref="Q1:AL1"/>
    <mergeCell ref="A2:P2"/>
    <mergeCell ref="Q2:AL2"/>
    <mergeCell ref="A3:AL3"/>
    <mergeCell ref="I4:L4"/>
    <mergeCell ref="M4:N4"/>
    <mergeCell ref="O4:Q4"/>
    <mergeCell ref="R4:T4"/>
    <mergeCell ref="AL5:AL6"/>
    <mergeCell ref="B5:B6"/>
    <mergeCell ref="C5:D6"/>
    <mergeCell ref="AJ5:AJ6"/>
    <mergeCell ref="AK5:AK6"/>
    <mergeCell ref="C32:D32"/>
    <mergeCell ref="C29:D29"/>
    <mergeCell ref="C30:G30"/>
    <mergeCell ref="C31:E31"/>
    <mergeCell ref="A27:AI27"/>
  </mergeCells>
  <conditionalFormatting sqref="E6:AI26">
    <cfRule type="expression" dxfId="73"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38BF6413-95CF-4EE3-AFEB-E95EF43C41C0}">
            <xm:f>IF('TQW20'!E$6="CN",1,0)</xm:f>
            <x14:dxf>
              <fill>
                <patternFill>
                  <bgColor theme="8" tint="0.59996337778862885"/>
                </patternFill>
              </fill>
            </x14:dxf>
          </x14:cfRule>
          <xm:sqref>E6:AI6</xm:sqref>
        </x14:conditionalFormatting>
        <x14:conditionalFormatting xmlns:xm="http://schemas.microsoft.com/office/excel/2006/main">
          <x14:cfRule type="expression" priority="2" id="{649E9447-019D-4EFF-BD09-2E96A3775760}">
            <xm:f>IF('TQW20'!E$6="CN",1,0)</xm:f>
            <x14:dxf>
              <fill>
                <patternFill>
                  <bgColor theme="8" tint="0.79998168889431442"/>
                </patternFill>
              </fill>
            </x14:dxf>
          </x14:cfRule>
          <xm:sqref>E6:AI6</xm:sqref>
        </x14:conditionalFormatting>
      </x14:conditionalFormatting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zoomScale="80" zoomScaleNormal="80" workbookViewId="0">
      <selection activeCell="S20" sqref="S20"/>
    </sheetView>
  </sheetViews>
  <sheetFormatPr defaultColWidth="9.33203125" defaultRowHeight="18"/>
  <cols>
    <col min="1" max="1" width="7.1640625" style="24" customWidth="1"/>
    <col min="2" max="2" width="17.1640625" style="24" customWidth="1"/>
    <col min="3" max="3" width="26.5" style="24" customWidth="1"/>
    <col min="4" max="4" width="9.83203125" style="24" customWidth="1"/>
    <col min="5" max="35" width="4" style="24" customWidth="1"/>
    <col min="36" max="36" width="4.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22.5">
      <c r="A3" s="443" t="s">
        <v>1839</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33" customFormat="1">
      <c r="A7" s="227">
        <v>1</v>
      </c>
      <c r="B7" s="73" t="s">
        <v>1840</v>
      </c>
      <c r="C7" s="74" t="s">
        <v>1841</v>
      </c>
      <c r="D7" s="75" t="s">
        <v>61</v>
      </c>
      <c r="E7" s="228"/>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30"/>
      <c r="AN7" s="231"/>
      <c r="AO7" s="232"/>
    </row>
    <row r="8" spans="1:41" s="233" customFormat="1">
      <c r="A8" s="227">
        <v>2</v>
      </c>
      <c r="B8" s="73" t="s">
        <v>1842</v>
      </c>
      <c r="C8" s="74" t="s">
        <v>18</v>
      </c>
      <c r="D8" s="75" t="s">
        <v>40</v>
      </c>
      <c r="E8" s="228"/>
      <c r="F8" s="224" t="s">
        <v>6</v>
      </c>
      <c r="G8" s="224"/>
      <c r="H8" s="224" t="s">
        <v>6</v>
      </c>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19">
        <f t="shared" ref="AJ8:AJ32" si="2">COUNTIF(E8:AI8,"K")+2*COUNTIF(E8:AI8,"2K")+COUNTIF(E8:AI8,"TK")+COUNTIF(E8:AI8,"KT")+COUNTIF(E8:AI8,"PK")+COUNTIF(E8:AI8,"KP")+2*COUNTIF(E8:AI8,"K2")</f>
        <v>2</v>
      </c>
      <c r="AK8" s="336">
        <f t="shared" ref="AK8:AK32" si="3">COUNTIF(F8:AJ8,"P")+2*COUNTIF(F8:AJ8,"2P")+COUNTIF(F8:AJ8,"TP")+COUNTIF(F8:AJ8,"PT")+COUNTIF(F8:AJ8,"PK")+COUNTIF(F8:AJ8,"KP")+2*COUNTIF(F8:AJ8,"P2")</f>
        <v>0</v>
      </c>
      <c r="AL8" s="336">
        <f t="shared" ref="AL8:AL32" si="4">COUNTIF(E8:AI8,"T")+2*COUNTIF(E8:AI8,"2T")+2*COUNTIF(E8:AI8,"T2")+COUNTIF(E8:AI8,"PT")+COUNTIF(E8:AI8,"TP")</f>
        <v>0</v>
      </c>
      <c r="AM8" s="232"/>
      <c r="AN8" s="232"/>
      <c r="AO8" s="232"/>
    </row>
    <row r="9" spans="1:41" s="233" customFormat="1">
      <c r="A9" s="227">
        <v>3</v>
      </c>
      <c r="B9" s="73" t="s">
        <v>1843</v>
      </c>
      <c r="C9" s="74" t="s">
        <v>802</v>
      </c>
      <c r="D9" s="75" t="s">
        <v>136</v>
      </c>
      <c r="E9" s="228"/>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19">
        <f t="shared" si="2"/>
        <v>0</v>
      </c>
      <c r="AK9" s="336">
        <f t="shared" si="3"/>
        <v>0</v>
      </c>
      <c r="AL9" s="336">
        <f t="shared" si="4"/>
        <v>0</v>
      </c>
      <c r="AM9" s="232"/>
      <c r="AN9" s="232"/>
      <c r="AO9" s="232"/>
    </row>
    <row r="10" spans="1:41" s="233" customFormat="1">
      <c r="A10" s="227">
        <v>4</v>
      </c>
      <c r="B10" s="73" t="s">
        <v>1844</v>
      </c>
      <c r="C10" s="74" t="s">
        <v>1330</v>
      </c>
      <c r="D10" s="75" t="s">
        <v>50</v>
      </c>
      <c r="E10" s="228"/>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19">
        <f t="shared" si="2"/>
        <v>0</v>
      </c>
      <c r="AK10" s="336">
        <f t="shared" si="3"/>
        <v>0</v>
      </c>
      <c r="AL10" s="336">
        <f t="shared" si="4"/>
        <v>0</v>
      </c>
      <c r="AM10" s="232"/>
      <c r="AN10" s="232"/>
      <c r="AO10" s="232"/>
    </row>
    <row r="11" spans="1:41" s="233" customFormat="1">
      <c r="A11" s="227">
        <v>5</v>
      </c>
      <c r="B11" s="73">
        <v>2010140008</v>
      </c>
      <c r="C11" s="74" t="s">
        <v>1845</v>
      </c>
      <c r="D11" s="75" t="s">
        <v>1543</v>
      </c>
      <c r="E11" s="228"/>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19">
        <f t="shared" si="2"/>
        <v>0</v>
      </c>
      <c r="AK11" s="336">
        <f t="shared" si="3"/>
        <v>0</v>
      </c>
      <c r="AL11" s="336">
        <f t="shared" si="4"/>
        <v>0</v>
      </c>
      <c r="AM11" s="232"/>
      <c r="AN11" s="232"/>
      <c r="AO11" s="232"/>
    </row>
    <row r="12" spans="1:41" s="233" customFormat="1">
      <c r="A12" s="227">
        <v>6</v>
      </c>
      <c r="B12" s="73" t="s">
        <v>1846</v>
      </c>
      <c r="C12" s="74" t="s">
        <v>1847</v>
      </c>
      <c r="D12" s="75" t="s">
        <v>1848</v>
      </c>
      <c r="E12" s="228"/>
      <c r="F12" s="224" t="s">
        <v>6</v>
      </c>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19">
        <f t="shared" si="2"/>
        <v>1</v>
      </c>
      <c r="AK12" s="336">
        <f t="shared" si="3"/>
        <v>0</v>
      </c>
      <c r="AL12" s="336">
        <f t="shared" si="4"/>
        <v>0</v>
      </c>
      <c r="AM12" s="232"/>
      <c r="AN12" s="232"/>
      <c r="AO12" s="232"/>
    </row>
    <row r="13" spans="1:41" s="233" customFormat="1">
      <c r="A13" s="227">
        <v>7</v>
      </c>
      <c r="B13" s="73" t="s">
        <v>1849</v>
      </c>
      <c r="C13" s="74" t="s">
        <v>1850</v>
      </c>
      <c r="D13" s="75" t="s">
        <v>30</v>
      </c>
      <c r="E13" s="228"/>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19">
        <f t="shared" si="2"/>
        <v>0</v>
      </c>
      <c r="AK13" s="336">
        <f t="shared" si="3"/>
        <v>0</v>
      </c>
      <c r="AL13" s="336">
        <f t="shared" si="4"/>
        <v>0</v>
      </c>
      <c r="AM13" s="232"/>
      <c r="AN13" s="232"/>
      <c r="AO13" s="232"/>
    </row>
    <row r="14" spans="1:41" s="233" customFormat="1">
      <c r="A14" s="227">
        <v>8</v>
      </c>
      <c r="B14" s="73" t="s">
        <v>1851</v>
      </c>
      <c r="C14" s="74" t="s">
        <v>551</v>
      </c>
      <c r="D14" s="75" t="s">
        <v>33</v>
      </c>
      <c r="E14" s="228"/>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19">
        <f t="shared" si="2"/>
        <v>0</v>
      </c>
      <c r="AK14" s="336">
        <f t="shared" si="3"/>
        <v>0</v>
      </c>
      <c r="AL14" s="336">
        <f t="shared" si="4"/>
        <v>0</v>
      </c>
      <c r="AM14" s="232"/>
      <c r="AN14" s="232"/>
      <c r="AO14" s="232"/>
    </row>
    <row r="15" spans="1:41" s="233" customFormat="1">
      <c r="A15" s="227">
        <v>9</v>
      </c>
      <c r="B15" s="73" t="s">
        <v>1852</v>
      </c>
      <c r="C15" s="74" t="s">
        <v>1853</v>
      </c>
      <c r="D15" s="75" t="s">
        <v>92</v>
      </c>
      <c r="E15" s="228"/>
      <c r="F15" s="224" t="s">
        <v>6</v>
      </c>
      <c r="G15" s="224"/>
      <c r="H15" s="224" t="s">
        <v>6</v>
      </c>
      <c r="I15" s="224"/>
      <c r="J15" s="224"/>
      <c r="K15" s="224"/>
      <c r="L15" s="224" t="s">
        <v>8</v>
      </c>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19">
        <f t="shared" si="2"/>
        <v>2</v>
      </c>
      <c r="AK15" s="336">
        <f t="shared" si="3"/>
        <v>0</v>
      </c>
      <c r="AL15" s="336">
        <f t="shared" si="4"/>
        <v>1</v>
      </c>
      <c r="AM15" s="232"/>
      <c r="AN15" s="232"/>
      <c r="AO15" s="232"/>
    </row>
    <row r="16" spans="1:41" s="233" customFormat="1">
      <c r="A16" s="227">
        <v>10</v>
      </c>
      <c r="B16" s="73" t="s">
        <v>1854</v>
      </c>
      <c r="C16" s="74" t="s">
        <v>207</v>
      </c>
      <c r="D16" s="75" t="s">
        <v>92</v>
      </c>
      <c r="E16" s="228"/>
      <c r="F16" s="224"/>
      <c r="G16" s="224"/>
      <c r="H16" s="224" t="s">
        <v>6</v>
      </c>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19">
        <f t="shared" si="2"/>
        <v>1</v>
      </c>
      <c r="AK16" s="336">
        <f t="shared" si="3"/>
        <v>0</v>
      </c>
      <c r="AL16" s="336">
        <f t="shared" si="4"/>
        <v>0</v>
      </c>
      <c r="AM16" s="232"/>
      <c r="AN16" s="232"/>
      <c r="AO16" s="232"/>
    </row>
    <row r="17" spans="1:41" s="233" customFormat="1">
      <c r="A17" s="227">
        <v>11</v>
      </c>
      <c r="B17" s="73" t="s">
        <v>1855</v>
      </c>
      <c r="C17" s="74" t="s">
        <v>1856</v>
      </c>
      <c r="D17" s="75" t="s">
        <v>1183</v>
      </c>
      <c r="E17" s="228"/>
      <c r="F17" s="224" t="s">
        <v>6</v>
      </c>
      <c r="G17" s="224"/>
      <c r="H17" s="224" t="s">
        <v>6</v>
      </c>
      <c r="I17" s="224"/>
      <c r="J17" s="224"/>
      <c r="K17" s="224"/>
      <c r="L17" s="224" t="s">
        <v>8</v>
      </c>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19">
        <f t="shared" si="2"/>
        <v>2</v>
      </c>
      <c r="AK17" s="336">
        <f t="shared" si="3"/>
        <v>0</v>
      </c>
      <c r="AL17" s="336">
        <f t="shared" si="4"/>
        <v>1</v>
      </c>
      <c r="AM17" s="232"/>
      <c r="AN17" s="232"/>
      <c r="AO17" s="232"/>
    </row>
    <row r="18" spans="1:41" s="233" customFormat="1" ht="21" customHeight="1">
      <c r="A18" s="227">
        <v>12</v>
      </c>
      <c r="B18" s="73" t="s">
        <v>1857</v>
      </c>
      <c r="C18" s="74" t="s">
        <v>625</v>
      </c>
      <c r="D18" s="75" t="s">
        <v>20</v>
      </c>
      <c r="E18" s="228"/>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19">
        <f t="shared" si="2"/>
        <v>0</v>
      </c>
      <c r="AK18" s="336">
        <f t="shared" si="3"/>
        <v>0</v>
      </c>
      <c r="AL18" s="336">
        <f t="shared" si="4"/>
        <v>0</v>
      </c>
      <c r="AM18" s="232"/>
      <c r="AN18" s="232"/>
      <c r="AO18" s="232"/>
    </row>
    <row r="19" spans="1:41" s="233" customFormat="1" ht="21" customHeight="1">
      <c r="A19" s="227">
        <v>13</v>
      </c>
      <c r="B19" s="73" t="s">
        <v>1858</v>
      </c>
      <c r="C19" s="74" t="s">
        <v>1859</v>
      </c>
      <c r="D19" s="75" t="s">
        <v>20</v>
      </c>
      <c r="E19" s="234"/>
      <c r="F19" s="234"/>
      <c r="G19" s="234"/>
      <c r="H19" s="234"/>
      <c r="I19" s="234"/>
      <c r="J19" s="234"/>
      <c r="K19" s="234"/>
      <c r="L19" s="234" t="s">
        <v>8</v>
      </c>
      <c r="M19" s="234"/>
      <c r="N19" s="234"/>
      <c r="O19" s="234"/>
      <c r="P19" s="234"/>
      <c r="Q19" s="234"/>
      <c r="R19" s="234"/>
      <c r="S19" s="234" t="s">
        <v>8</v>
      </c>
      <c r="T19" s="234"/>
      <c r="U19" s="234"/>
      <c r="V19" s="234"/>
      <c r="W19" s="235"/>
      <c r="X19" s="234"/>
      <c r="Y19" s="234"/>
      <c r="Z19" s="234"/>
      <c r="AA19" s="234"/>
      <c r="AB19" s="234"/>
      <c r="AC19" s="234"/>
      <c r="AD19" s="234"/>
      <c r="AE19" s="234"/>
      <c r="AF19" s="234"/>
      <c r="AG19" s="234"/>
      <c r="AH19" s="234"/>
      <c r="AI19" s="234"/>
      <c r="AJ19" s="19">
        <f t="shared" si="2"/>
        <v>0</v>
      </c>
      <c r="AK19" s="336">
        <f t="shared" si="3"/>
        <v>0</v>
      </c>
      <c r="AL19" s="336">
        <f t="shared" si="4"/>
        <v>2</v>
      </c>
      <c r="AM19" s="232"/>
      <c r="AN19" s="232"/>
      <c r="AO19" s="232"/>
    </row>
    <row r="20" spans="1:41" s="233" customFormat="1" ht="21" customHeight="1">
      <c r="A20" s="227">
        <v>14</v>
      </c>
      <c r="B20" s="73" t="s">
        <v>1860</v>
      </c>
      <c r="C20" s="74" t="s">
        <v>1861</v>
      </c>
      <c r="D20" s="75" t="s">
        <v>1862</v>
      </c>
      <c r="E20" s="228"/>
      <c r="F20" s="224"/>
      <c r="G20" s="224"/>
      <c r="H20" s="224"/>
      <c r="I20" s="224"/>
      <c r="J20" s="224"/>
      <c r="K20" s="224"/>
      <c r="L20" s="224"/>
      <c r="M20" s="224"/>
      <c r="N20" s="224"/>
      <c r="O20" s="224"/>
      <c r="P20" s="224"/>
      <c r="Q20" s="224"/>
      <c r="R20" s="224"/>
      <c r="S20" s="234"/>
      <c r="T20" s="224"/>
      <c r="U20" s="224"/>
      <c r="V20" s="224"/>
      <c r="W20" s="224"/>
      <c r="X20" s="224"/>
      <c r="Y20" s="224"/>
      <c r="Z20" s="224"/>
      <c r="AA20" s="224"/>
      <c r="AB20" s="224"/>
      <c r="AC20" s="224"/>
      <c r="AD20" s="224"/>
      <c r="AE20" s="224"/>
      <c r="AF20" s="224"/>
      <c r="AG20" s="224"/>
      <c r="AH20" s="224"/>
      <c r="AI20" s="224"/>
      <c r="AJ20" s="19">
        <f t="shared" si="2"/>
        <v>0</v>
      </c>
      <c r="AK20" s="336">
        <f t="shared" si="3"/>
        <v>0</v>
      </c>
      <c r="AL20" s="336">
        <f t="shared" si="4"/>
        <v>0</v>
      </c>
      <c r="AM20" s="516"/>
      <c r="AN20" s="517"/>
      <c r="AO20" s="232"/>
    </row>
    <row r="21" spans="1:41" s="233" customFormat="1" ht="21" customHeight="1">
      <c r="A21" s="227">
        <v>15</v>
      </c>
      <c r="B21" s="73" t="s">
        <v>1863</v>
      </c>
      <c r="C21" s="74" t="s">
        <v>1864</v>
      </c>
      <c r="D21" s="75" t="s">
        <v>53</v>
      </c>
      <c r="E21" s="228"/>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19">
        <f t="shared" si="2"/>
        <v>0</v>
      </c>
      <c r="AK21" s="336">
        <f t="shared" si="3"/>
        <v>0</v>
      </c>
      <c r="AL21" s="336">
        <f t="shared" si="4"/>
        <v>0</v>
      </c>
      <c r="AM21" s="232"/>
      <c r="AN21" s="232"/>
      <c r="AO21" s="232"/>
    </row>
    <row r="22" spans="1:41" s="233" customFormat="1" ht="21" customHeight="1">
      <c r="A22" s="227">
        <v>16</v>
      </c>
      <c r="B22" s="73" t="s">
        <v>1865</v>
      </c>
      <c r="C22" s="74" t="s">
        <v>1866</v>
      </c>
      <c r="D22" s="75" t="s">
        <v>55</v>
      </c>
      <c r="E22" s="228"/>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19">
        <f t="shared" si="2"/>
        <v>0</v>
      </c>
      <c r="AK22" s="336">
        <f t="shared" si="3"/>
        <v>0</v>
      </c>
      <c r="AL22" s="336">
        <f t="shared" si="4"/>
        <v>0</v>
      </c>
      <c r="AM22" s="232"/>
      <c r="AN22" s="232"/>
      <c r="AO22" s="232"/>
    </row>
    <row r="23" spans="1:41" s="233" customFormat="1" ht="21" customHeight="1">
      <c r="A23" s="227">
        <v>17</v>
      </c>
      <c r="B23" s="73" t="s">
        <v>1867</v>
      </c>
      <c r="C23" s="74" t="s">
        <v>1868</v>
      </c>
      <c r="D23" s="75" t="s">
        <v>21</v>
      </c>
      <c r="E23" s="228"/>
      <c r="F23" s="224"/>
      <c r="G23" s="224"/>
      <c r="H23" s="224" t="s">
        <v>6</v>
      </c>
      <c r="I23" s="224"/>
      <c r="J23" s="224"/>
      <c r="K23" s="224"/>
      <c r="L23" s="224" t="s">
        <v>6</v>
      </c>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19">
        <f t="shared" si="2"/>
        <v>2</v>
      </c>
      <c r="AK23" s="336">
        <f t="shared" si="3"/>
        <v>0</v>
      </c>
      <c r="AL23" s="336">
        <f t="shared" si="4"/>
        <v>0</v>
      </c>
      <c r="AM23" s="232"/>
      <c r="AN23" s="232"/>
      <c r="AO23" s="232"/>
    </row>
    <row r="24" spans="1:41" s="233" customFormat="1" ht="21" customHeight="1">
      <c r="A24" s="227">
        <v>18</v>
      </c>
      <c r="B24" s="73" t="s">
        <v>1869</v>
      </c>
      <c r="C24" s="74" t="s">
        <v>24</v>
      </c>
      <c r="D24" s="75" t="s">
        <v>43</v>
      </c>
      <c r="E24" s="228"/>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19">
        <f t="shared" si="2"/>
        <v>0</v>
      </c>
      <c r="AK24" s="336">
        <f t="shared" si="3"/>
        <v>0</v>
      </c>
      <c r="AL24" s="336">
        <f t="shared" si="4"/>
        <v>0</v>
      </c>
      <c r="AM24" s="232"/>
      <c r="AN24" s="232"/>
      <c r="AO24" s="232"/>
    </row>
    <row r="25" spans="1:41" s="233" customFormat="1" ht="21" customHeight="1">
      <c r="A25" s="227">
        <v>19</v>
      </c>
      <c r="B25" s="73" t="s">
        <v>1870</v>
      </c>
      <c r="C25" s="74" t="s">
        <v>463</v>
      </c>
      <c r="D25" s="75" t="s">
        <v>43</v>
      </c>
      <c r="E25" s="228"/>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19">
        <f t="shared" si="2"/>
        <v>0</v>
      </c>
      <c r="AK25" s="336">
        <f t="shared" si="3"/>
        <v>0</v>
      </c>
      <c r="AL25" s="336">
        <f t="shared" si="4"/>
        <v>0</v>
      </c>
      <c r="AM25" s="232"/>
      <c r="AN25" s="232"/>
      <c r="AO25" s="232"/>
    </row>
    <row r="26" spans="1:41" s="233" customFormat="1" ht="21" customHeight="1">
      <c r="A26" s="227">
        <v>20</v>
      </c>
      <c r="B26" s="73" t="s">
        <v>1871</v>
      </c>
      <c r="C26" s="74" t="s">
        <v>1872</v>
      </c>
      <c r="D26" s="75" t="s">
        <v>98</v>
      </c>
      <c r="E26" s="236"/>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19">
        <f t="shared" si="2"/>
        <v>0</v>
      </c>
      <c r="AK26" s="336">
        <f t="shared" si="3"/>
        <v>0</v>
      </c>
      <c r="AL26" s="336">
        <f t="shared" si="4"/>
        <v>0</v>
      </c>
      <c r="AM26" s="232"/>
      <c r="AN26" s="232"/>
      <c r="AO26" s="232"/>
    </row>
    <row r="27" spans="1:41" s="233" customFormat="1" ht="21" customHeight="1">
      <c r="A27" s="227">
        <v>21</v>
      </c>
      <c r="B27" s="73" t="s">
        <v>1873</v>
      </c>
      <c r="C27" s="74" t="s">
        <v>440</v>
      </c>
      <c r="D27" s="75" t="s">
        <v>98</v>
      </c>
      <c r="E27" s="236"/>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19">
        <f t="shared" si="2"/>
        <v>0</v>
      </c>
      <c r="AK27" s="336">
        <f t="shared" si="3"/>
        <v>0</v>
      </c>
      <c r="AL27" s="336">
        <f t="shared" si="4"/>
        <v>0</v>
      </c>
      <c r="AM27" s="232"/>
      <c r="AN27" s="232"/>
      <c r="AO27" s="232"/>
    </row>
    <row r="28" spans="1:41" s="233" customFormat="1" ht="21" customHeight="1">
      <c r="A28" s="227">
        <v>22</v>
      </c>
      <c r="B28" s="73" t="s">
        <v>1874</v>
      </c>
      <c r="C28" s="74" t="s">
        <v>1875</v>
      </c>
      <c r="D28" s="75" t="s">
        <v>885</v>
      </c>
      <c r="E28" s="236"/>
      <c r="F28" s="224" t="s">
        <v>6</v>
      </c>
      <c r="G28" s="224"/>
      <c r="H28" s="224"/>
      <c r="I28" s="224"/>
      <c r="J28" s="224"/>
      <c r="K28" s="224"/>
      <c r="L28" s="224" t="s">
        <v>8</v>
      </c>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19">
        <f t="shared" si="2"/>
        <v>1</v>
      </c>
      <c r="AK28" s="336">
        <f t="shared" si="3"/>
        <v>0</v>
      </c>
      <c r="AL28" s="336">
        <f t="shared" si="4"/>
        <v>1</v>
      </c>
      <c r="AM28" s="232"/>
      <c r="AN28" s="232"/>
      <c r="AO28" s="232"/>
    </row>
    <row r="29" spans="1:41" s="233" customFormat="1" ht="21" customHeight="1">
      <c r="A29" s="227">
        <v>23</v>
      </c>
      <c r="B29" s="73" t="s">
        <v>1876</v>
      </c>
      <c r="C29" s="74" t="s">
        <v>1877</v>
      </c>
      <c r="D29" s="75" t="s">
        <v>84</v>
      </c>
      <c r="E29" s="236"/>
      <c r="F29" s="224"/>
      <c r="G29" s="224"/>
      <c r="H29" s="224" t="s">
        <v>6</v>
      </c>
      <c r="I29" s="224"/>
      <c r="J29" s="224"/>
      <c r="K29" s="224"/>
      <c r="L29" s="224" t="s">
        <v>8</v>
      </c>
      <c r="M29" s="224"/>
      <c r="N29" s="224"/>
      <c r="O29" s="224" t="s">
        <v>8</v>
      </c>
      <c r="P29" s="224"/>
      <c r="Q29" s="224"/>
      <c r="R29" s="224"/>
      <c r="S29" s="224"/>
      <c r="T29" s="224"/>
      <c r="U29" s="224"/>
      <c r="V29" s="224"/>
      <c r="W29" s="224"/>
      <c r="X29" s="224"/>
      <c r="Y29" s="224"/>
      <c r="Z29" s="224"/>
      <c r="AA29" s="224"/>
      <c r="AB29" s="224"/>
      <c r="AC29" s="224"/>
      <c r="AD29" s="224"/>
      <c r="AE29" s="224"/>
      <c r="AF29" s="224"/>
      <c r="AG29" s="224"/>
      <c r="AH29" s="224"/>
      <c r="AI29" s="224"/>
      <c r="AJ29" s="19">
        <f t="shared" si="2"/>
        <v>1</v>
      </c>
      <c r="AK29" s="336">
        <f t="shared" si="3"/>
        <v>0</v>
      </c>
      <c r="AL29" s="336">
        <f t="shared" si="4"/>
        <v>2</v>
      </c>
      <c r="AM29" s="232"/>
      <c r="AN29" s="232"/>
      <c r="AO29" s="232"/>
    </row>
    <row r="30" spans="1:41" s="233" customFormat="1" ht="21" customHeight="1">
      <c r="A30" s="227">
        <v>24</v>
      </c>
      <c r="B30" s="73" t="s">
        <v>1878</v>
      </c>
      <c r="C30" s="74" t="s">
        <v>1879</v>
      </c>
      <c r="D30" s="75" t="s">
        <v>67</v>
      </c>
      <c r="E30" s="236"/>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19">
        <f t="shared" si="2"/>
        <v>0</v>
      </c>
      <c r="AK30" s="336">
        <f t="shared" si="3"/>
        <v>0</v>
      </c>
      <c r="AL30" s="336">
        <f t="shared" si="4"/>
        <v>0</v>
      </c>
      <c r="AM30" s="232"/>
      <c r="AN30" s="232"/>
      <c r="AO30" s="232"/>
    </row>
    <row r="31" spans="1:41" s="233" customFormat="1" ht="21" customHeight="1">
      <c r="A31" s="227">
        <v>25</v>
      </c>
      <c r="B31" s="73" t="s">
        <v>1880</v>
      </c>
      <c r="C31" s="74" t="s">
        <v>1881</v>
      </c>
      <c r="D31" s="75" t="s">
        <v>81</v>
      </c>
      <c r="E31" s="228"/>
      <c r="F31" s="224" t="s">
        <v>8</v>
      </c>
      <c r="G31" s="224"/>
      <c r="H31" s="224" t="s">
        <v>8</v>
      </c>
      <c r="I31" s="224"/>
      <c r="J31" s="224"/>
      <c r="K31" s="224"/>
      <c r="L31" s="224" t="s">
        <v>8</v>
      </c>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19">
        <f t="shared" si="2"/>
        <v>0</v>
      </c>
      <c r="AK31" s="336">
        <f t="shared" si="3"/>
        <v>0</v>
      </c>
      <c r="AL31" s="336">
        <f t="shared" si="4"/>
        <v>3</v>
      </c>
      <c r="AM31" s="232"/>
      <c r="AN31" s="232"/>
      <c r="AO31" s="232"/>
    </row>
    <row r="32" spans="1:41" s="233" customFormat="1" ht="21" customHeight="1">
      <c r="A32" s="227">
        <v>26</v>
      </c>
      <c r="B32" s="73" t="s">
        <v>1882</v>
      </c>
      <c r="C32" s="74" t="s">
        <v>1883</v>
      </c>
      <c r="D32" s="75" t="s">
        <v>100</v>
      </c>
      <c r="E32" s="228"/>
      <c r="F32" s="224" t="s">
        <v>6</v>
      </c>
      <c r="G32" s="224"/>
      <c r="H32" s="224" t="s">
        <v>6</v>
      </c>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19">
        <f t="shared" si="2"/>
        <v>2</v>
      </c>
      <c r="AK32" s="336">
        <f t="shared" si="3"/>
        <v>0</v>
      </c>
      <c r="AL32" s="336">
        <f t="shared" si="4"/>
        <v>0</v>
      </c>
      <c r="AM32" s="232"/>
      <c r="AN32" s="232"/>
      <c r="AO32" s="232"/>
    </row>
    <row r="33" spans="1:41" s="25" customFormat="1" ht="21" customHeight="1">
      <c r="A33" s="428" t="s">
        <v>10</v>
      </c>
      <c r="B33" s="428"/>
      <c r="C33" s="428"/>
      <c r="D33" s="428"/>
      <c r="E33" s="428"/>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428"/>
      <c r="AH33" s="428"/>
      <c r="AI33" s="428"/>
      <c r="AJ33" s="19">
        <f>SUM(AJ7:AJ32)</f>
        <v>14</v>
      </c>
      <c r="AK33" s="19">
        <f>SUM(AK7:AK32)</f>
        <v>0</v>
      </c>
      <c r="AL33" s="19">
        <f>SUM(AL7:AL32)</f>
        <v>10</v>
      </c>
      <c r="AM33" s="24"/>
      <c r="AN33" s="24"/>
      <c r="AO33" s="24"/>
    </row>
    <row r="34" spans="1:41" s="25" customFormat="1" ht="21" customHeight="1">
      <c r="A34" s="429" t="s">
        <v>2804</v>
      </c>
      <c r="B34" s="430"/>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430"/>
      <c r="AL34" s="431"/>
      <c r="AM34" s="338"/>
      <c r="AN34" s="338"/>
    </row>
    <row r="35" spans="1:41">
      <c r="C35" s="425"/>
      <c r="D35" s="425"/>
      <c r="E35" s="425"/>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1">
      <c r="C36" s="425"/>
      <c r="D36" s="425"/>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0">
    <mergeCell ref="AM20:AN20"/>
    <mergeCell ref="I4:L4"/>
    <mergeCell ref="M4:N4"/>
    <mergeCell ref="O4:Q4"/>
    <mergeCell ref="R4:T4"/>
    <mergeCell ref="AL5:AL6"/>
    <mergeCell ref="AJ5:AJ6"/>
    <mergeCell ref="AK5:AK6"/>
    <mergeCell ref="A1:P1"/>
    <mergeCell ref="Q1:AL1"/>
    <mergeCell ref="A2:P2"/>
    <mergeCell ref="Q2:AL2"/>
    <mergeCell ref="A3:AL3"/>
    <mergeCell ref="C36:D36"/>
    <mergeCell ref="C35:E35"/>
    <mergeCell ref="A33:AI33"/>
    <mergeCell ref="A5:A6"/>
    <mergeCell ref="A34:AL34"/>
    <mergeCell ref="B5:B6"/>
    <mergeCell ref="C5:D6"/>
  </mergeCells>
  <conditionalFormatting sqref="E6:AI32">
    <cfRule type="expression" dxfId="70"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0B7B2C9-DAE7-46D3-9023-A497BD9E54B4}">
            <xm:f>IF('TQW20'!E$6="CN",1,0)</xm:f>
            <x14:dxf>
              <fill>
                <patternFill>
                  <bgColor theme="8" tint="0.59996337778862885"/>
                </patternFill>
              </fill>
            </x14:dxf>
          </x14:cfRule>
          <xm:sqref>E6:AI6</xm:sqref>
        </x14:conditionalFormatting>
        <x14:conditionalFormatting xmlns:xm="http://schemas.microsoft.com/office/excel/2006/main">
          <x14:cfRule type="expression" priority="2" id="{5D33C9B8-C7D0-4ABF-A798-17A0534A58D8}">
            <xm:f>IF('TQW20'!E$6="CN",1,0)</xm:f>
            <x14:dxf>
              <fill>
                <patternFill>
                  <bgColor theme="8" tint="0.79998168889431442"/>
                </patternFill>
              </fill>
            </x14:dxf>
          </x14:cfRule>
          <xm:sqref>E6:AI6</xm:sqref>
        </x14:conditionalFormatting>
      </x14:conditionalFormatting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workbookViewId="0">
      <selection activeCell="Y17" sqref="Y17"/>
    </sheetView>
  </sheetViews>
  <sheetFormatPr defaultColWidth="9.33203125" defaultRowHeight="18"/>
  <cols>
    <col min="1" max="1" width="7.1640625" style="24" customWidth="1"/>
    <col min="2" max="2" width="17.83203125" style="24" customWidth="1"/>
    <col min="3" max="3" width="23.6640625" style="24" customWidth="1"/>
    <col min="4" max="4" width="10" style="24" customWidth="1"/>
    <col min="5" max="35" width="3.83203125" style="24" customWidth="1"/>
    <col min="36" max="38" width="7.6640625" style="24" customWidth="1"/>
    <col min="39" max="39" width="10.83203125" style="24" customWidth="1"/>
    <col min="40" max="40" width="12.1640625" style="24" customWidth="1"/>
    <col min="41" max="41" width="10.83203125" style="24" customWidth="1"/>
    <col min="42" max="16384" width="9.33203125" style="24"/>
  </cols>
  <sheetData>
    <row r="1" spans="1:4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22.5">
      <c r="A3" s="443" t="s">
        <v>1884</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5">
        <v>1</v>
      </c>
      <c r="B7" s="39">
        <v>2010080054</v>
      </c>
      <c r="C7" s="40" t="s">
        <v>612</v>
      </c>
      <c r="D7" s="41" t="s">
        <v>37</v>
      </c>
      <c r="E7" s="150"/>
      <c r="F7" s="96"/>
      <c r="G7" s="96"/>
      <c r="H7" s="96"/>
      <c r="I7" s="96" t="s">
        <v>7</v>
      </c>
      <c r="J7" s="96" t="s">
        <v>6</v>
      </c>
      <c r="K7" s="96"/>
      <c r="L7" s="96"/>
      <c r="M7" s="96"/>
      <c r="N7" s="96"/>
      <c r="O7" s="96" t="s">
        <v>6</v>
      </c>
      <c r="P7" s="96" t="s">
        <v>6</v>
      </c>
      <c r="Q7" s="96" t="s">
        <v>6</v>
      </c>
      <c r="R7" s="96"/>
      <c r="S7" s="96"/>
      <c r="T7" s="96"/>
      <c r="U7" s="96"/>
      <c r="V7" s="96"/>
      <c r="W7" s="96" t="s">
        <v>6</v>
      </c>
      <c r="X7" s="96"/>
      <c r="Y7" s="96"/>
      <c r="Z7" s="96"/>
      <c r="AA7" s="96"/>
      <c r="AB7" s="96"/>
      <c r="AC7" s="96"/>
      <c r="AD7" s="96"/>
      <c r="AE7" s="96"/>
      <c r="AF7" s="96"/>
      <c r="AG7" s="96"/>
      <c r="AH7" s="96"/>
      <c r="AI7" s="96"/>
      <c r="AJ7" s="19">
        <f t="shared" ref="AJ7:AJ27" si="2">COUNTIF(E7:AI7,"K")+2*COUNTIF(E7:AI7,"2K")+COUNTIF(E7:AI7,"TK")+COUNTIF(E7:AI7,"KT")+COUNTIF(E7:AI7,"PK")+COUNTIF(E7:AI7,"KP")+2*COUNTIF(E7:AI7,"K2")</f>
        <v>5</v>
      </c>
      <c r="AK7" s="336">
        <f t="shared" ref="AK7:AK27" si="3">COUNTIF(F7:AJ7,"P")+2*COUNTIF(F7:AJ7,"2P")+COUNTIF(F7:AJ7,"TP")+COUNTIF(F7:AJ7,"PT")+COUNTIF(F7:AJ7,"PK")+COUNTIF(F7:AJ7,"KP")+2*COUNTIF(F7:AJ7,"P2")</f>
        <v>1</v>
      </c>
      <c r="AL7" s="336">
        <f t="shared" ref="AL7:AL27" si="4">COUNTIF(E7:AI7,"T")+2*COUNTIF(E7:AI7,"2T")+2*COUNTIF(E7:AI7,"T2")+COUNTIF(E7:AI7,"PT")+COUNTIF(E7:AI7,"TP")</f>
        <v>0</v>
      </c>
      <c r="AM7" s="153"/>
      <c r="AN7" s="153"/>
      <c r="AO7" s="153"/>
    </row>
    <row r="8" spans="1:41" s="25" customFormat="1">
      <c r="A8" s="5">
        <v>2</v>
      </c>
      <c r="B8" s="39" t="s">
        <v>1887</v>
      </c>
      <c r="C8" s="40" t="s">
        <v>80</v>
      </c>
      <c r="D8" s="41" t="s">
        <v>852</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si="2"/>
        <v>0</v>
      </c>
      <c r="AK8" s="336">
        <f t="shared" si="3"/>
        <v>0</v>
      </c>
      <c r="AL8" s="336">
        <f t="shared" si="4"/>
        <v>0</v>
      </c>
      <c r="AM8" s="153"/>
      <c r="AN8" s="153"/>
      <c r="AO8" s="153"/>
    </row>
    <row r="9" spans="1:41" s="25" customFormat="1">
      <c r="A9" s="5">
        <v>3</v>
      </c>
      <c r="B9" s="73">
        <v>2010090098</v>
      </c>
      <c r="C9" s="74" t="s">
        <v>2802</v>
      </c>
      <c r="D9" s="75" t="s">
        <v>1662</v>
      </c>
      <c r="E9" s="150"/>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153"/>
      <c r="AN9" s="153"/>
      <c r="AO9" s="153"/>
    </row>
    <row r="10" spans="1:41" s="25" customFormat="1">
      <c r="A10" s="5">
        <v>4</v>
      </c>
      <c r="B10" s="39" t="s">
        <v>1891</v>
      </c>
      <c r="C10" s="40" t="s">
        <v>57</v>
      </c>
      <c r="D10" s="41" t="s">
        <v>1543</v>
      </c>
      <c r="E10" s="150"/>
      <c r="F10" s="96"/>
      <c r="G10" s="96"/>
      <c r="H10" s="96"/>
      <c r="I10" s="96" t="s">
        <v>6</v>
      </c>
      <c r="J10" s="96"/>
      <c r="K10" s="96"/>
      <c r="L10" s="96"/>
      <c r="M10" s="96"/>
      <c r="N10" s="96"/>
      <c r="O10" s="96"/>
      <c r="P10" s="96" t="s">
        <v>6</v>
      </c>
      <c r="Q10" s="96" t="s">
        <v>6</v>
      </c>
      <c r="R10" s="96"/>
      <c r="S10" s="96"/>
      <c r="T10" s="96"/>
      <c r="U10" s="96"/>
      <c r="V10" s="96"/>
      <c r="W10" s="96"/>
      <c r="X10" s="96"/>
      <c r="Y10" s="96"/>
      <c r="Z10" s="96"/>
      <c r="AA10" s="96"/>
      <c r="AB10" s="96"/>
      <c r="AC10" s="96"/>
      <c r="AD10" s="96"/>
      <c r="AE10" s="96"/>
      <c r="AF10" s="96"/>
      <c r="AG10" s="96"/>
      <c r="AH10" s="96"/>
      <c r="AI10" s="96"/>
      <c r="AJ10" s="19">
        <f t="shared" si="2"/>
        <v>3</v>
      </c>
      <c r="AK10" s="336">
        <f t="shared" si="3"/>
        <v>0</v>
      </c>
      <c r="AL10" s="336">
        <f t="shared" si="4"/>
        <v>0</v>
      </c>
      <c r="AM10" s="153"/>
      <c r="AN10" s="153"/>
      <c r="AO10" s="153"/>
    </row>
    <row r="11" spans="1:41" s="25" customFormat="1">
      <c r="A11" s="5">
        <v>5</v>
      </c>
      <c r="B11" s="39">
        <v>2010090097</v>
      </c>
      <c r="C11" s="40" t="s">
        <v>1892</v>
      </c>
      <c r="D11" s="41" t="s">
        <v>1543</v>
      </c>
      <c r="E11" s="223"/>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96"/>
      <c r="AI11" s="224"/>
      <c r="AJ11" s="19">
        <f t="shared" si="2"/>
        <v>0</v>
      </c>
      <c r="AK11" s="336">
        <f t="shared" si="3"/>
        <v>0</v>
      </c>
      <c r="AL11" s="336">
        <f t="shared" si="4"/>
        <v>0</v>
      </c>
      <c r="AM11" s="153"/>
      <c r="AN11" s="153"/>
      <c r="AO11" s="153"/>
    </row>
    <row r="12" spans="1:41" s="25" customFormat="1">
      <c r="A12" s="5">
        <v>6</v>
      </c>
      <c r="B12" s="39" t="s">
        <v>1893</v>
      </c>
      <c r="C12" s="40" t="s">
        <v>65</v>
      </c>
      <c r="D12" s="41" t="s">
        <v>14</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c r="AM12" s="153"/>
      <c r="AN12" s="153"/>
      <c r="AO12" s="153"/>
    </row>
    <row r="13" spans="1:41" s="25" customFormat="1">
      <c r="A13" s="5">
        <v>7</v>
      </c>
      <c r="B13" s="39" t="s">
        <v>1894</v>
      </c>
      <c r="C13" s="40" t="s">
        <v>31</v>
      </c>
      <c r="D13" s="41" t="s">
        <v>33</v>
      </c>
      <c r="E13" s="150"/>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c r="AM13" s="153"/>
      <c r="AN13" s="153"/>
      <c r="AO13" s="153"/>
    </row>
    <row r="14" spans="1:41" s="25" customFormat="1">
      <c r="A14" s="5">
        <v>8</v>
      </c>
      <c r="B14" s="39">
        <v>2010100033</v>
      </c>
      <c r="C14" s="40" t="s">
        <v>1895</v>
      </c>
      <c r="D14" s="41" t="s">
        <v>94</v>
      </c>
      <c r="E14" s="150"/>
      <c r="F14" s="96"/>
      <c r="G14" s="96"/>
      <c r="H14" s="96"/>
      <c r="I14" s="96"/>
      <c r="J14" s="96"/>
      <c r="K14" s="96"/>
      <c r="L14" s="96"/>
      <c r="M14" s="96"/>
      <c r="N14" s="96"/>
      <c r="O14" s="96"/>
      <c r="P14" s="96" t="s">
        <v>6</v>
      </c>
      <c r="Q14" s="96" t="s">
        <v>6</v>
      </c>
      <c r="R14" s="96"/>
      <c r="S14" s="96"/>
      <c r="T14" s="96"/>
      <c r="U14" s="96"/>
      <c r="V14" s="96"/>
      <c r="W14" s="96"/>
      <c r="X14" s="96"/>
      <c r="Y14" s="96"/>
      <c r="Z14" s="96"/>
      <c r="AA14" s="96"/>
      <c r="AB14" s="96"/>
      <c r="AC14" s="96"/>
      <c r="AD14" s="96"/>
      <c r="AE14" s="96"/>
      <c r="AF14" s="96"/>
      <c r="AG14" s="96"/>
      <c r="AH14" s="96"/>
      <c r="AI14" s="96"/>
      <c r="AJ14" s="19">
        <f t="shared" si="2"/>
        <v>2</v>
      </c>
      <c r="AK14" s="336">
        <f t="shared" si="3"/>
        <v>0</v>
      </c>
      <c r="AL14" s="336">
        <f t="shared" si="4"/>
        <v>0</v>
      </c>
      <c r="AM14" s="153"/>
      <c r="AN14" s="153"/>
      <c r="AO14" s="153"/>
    </row>
    <row r="15" spans="1:41" s="233" customFormat="1">
      <c r="A15" s="5">
        <v>9</v>
      </c>
      <c r="B15" s="39" t="s">
        <v>1896</v>
      </c>
      <c r="C15" s="40" t="s">
        <v>133</v>
      </c>
      <c r="D15" s="41" t="s">
        <v>744</v>
      </c>
      <c r="E15" s="150"/>
      <c r="F15" s="96"/>
      <c r="G15" s="96"/>
      <c r="H15" s="96" t="s">
        <v>7</v>
      </c>
      <c r="I15" s="96"/>
      <c r="J15" s="96"/>
      <c r="K15" s="96"/>
      <c r="L15" s="96"/>
      <c r="M15" s="96"/>
      <c r="N15" s="96"/>
      <c r="O15" s="96" t="s">
        <v>7</v>
      </c>
      <c r="P15" s="96"/>
      <c r="Q15" s="96"/>
      <c r="R15" s="96"/>
      <c r="S15" s="96"/>
      <c r="T15" s="96"/>
      <c r="U15" s="96"/>
      <c r="V15" s="96"/>
      <c r="W15" s="96" t="s">
        <v>6</v>
      </c>
      <c r="X15" s="96"/>
      <c r="Y15" s="96"/>
      <c r="Z15" s="96"/>
      <c r="AA15" s="96"/>
      <c r="AB15" s="96"/>
      <c r="AC15" s="96"/>
      <c r="AD15" s="96"/>
      <c r="AE15" s="96"/>
      <c r="AF15" s="96"/>
      <c r="AG15" s="96"/>
      <c r="AH15" s="96"/>
      <c r="AI15" s="96"/>
      <c r="AJ15" s="19">
        <f t="shared" si="2"/>
        <v>1</v>
      </c>
      <c r="AK15" s="336">
        <f t="shared" si="3"/>
        <v>2</v>
      </c>
      <c r="AL15" s="336">
        <f t="shared" si="4"/>
        <v>0</v>
      </c>
      <c r="AM15" s="232"/>
      <c r="AN15" s="232"/>
      <c r="AO15" s="232"/>
    </row>
    <row r="16" spans="1:41" s="25" customFormat="1" ht="21" customHeight="1">
      <c r="A16" s="5">
        <v>10</v>
      </c>
      <c r="B16" s="39" t="s">
        <v>1897</v>
      </c>
      <c r="C16" s="40" t="s">
        <v>1898</v>
      </c>
      <c r="D16" s="41" t="s">
        <v>53</v>
      </c>
      <c r="E16" s="150"/>
      <c r="F16" s="96"/>
      <c r="G16" s="96"/>
      <c r="H16" s="96" t="s">
        <v>6</v>
      </c>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1</v>
      </c>
      <c r="AK16" s="336">
        <f t="shared" si="3"/>
        <v>0</v>
      </c>
      <c r="AL16" s="336">
        <f t="shared" si="4"/>
        <v>0</v>
      </c>
      <c r="AM16" s="153"/>
      <c r="AN16" s="153"/>
      <c r="AO16" s="153"/>
    </row>
    <row r="17" spans="1:41" s="25" customFormat="1" ht="21" customHeight="1">
      <c r="A17" s="5">
        <v>11</v>
      </c>
      <c r="B17" s="39" t="s">
        <v>1899</v>
      </c>
      <c r="C17" s="40" t="s">
        <v>1900</v>
      </c>
      <c r="D17" s="41" t="s">
        <v>86</v>
      </c>
      <c r="E17" s="151"/>
      <c r="F17" s="151"/>
      <c r="G17" s="151"/>
      <c r="H17" s="151" t="s">
        <v>6</v>
      </c>
      <c r="I17" s="151" t="s">
        <v>6</v>
      </c>
      <c r="J17" s="151" t="s">
        <v>6</v>
      </c>
      <c r="K17" s="151"/>
      <c r="L17" s="151"/>
      <c r="M17" s="151"/>
      <c r="N17" s="151"/>
      <c r="O17" s="151" t="s">
        <v>6</v>
      </c>
      <c r="P17" s="151" t="s">
        <v>6</v>
      </c>
      <c r="Q17" s="151" t="s">
        <v>6</v>
      </c>
      <c r="R17" s="151"/>
      <c r="S17" s="151"/>
      <c r="T17" s="151"/>
      <c r="U17" s="151"/>
      <c r="V17" s="151"/>
      <c r="W17" s="69" t="s">
        <v>6</v>
      </c>
      <c r="X17" s="151"/>
      <c r="Y17" s="151"/>
      <c r="Z17" s="151"/>
      <c r="AA17" s="151"/>
      <c r="AB17" s="151"/>
      <c r="AC17" s="151"/>
      <c r="AD17" s="151"/>
      <c r="AE17" s="151"/>
      <c r="AF17" s="151"/>
      <c r="AG17" s="151"/>
      <c r="AH17" s="151"/>
      <c r="AI17" s="151"/>
      <c r="AJ17" s="19">
        <f t="shared" si="2"/>
        <v>7</v>
      </c>
      <c r="AK17" s="336">
        <f t="shared" si="3"/>
        <v>0</v>
      </c>
      <c r="AL17" s="336">
        <f t="shared" si="4"/>
        <v>0</v>
      </c>
      <c r="AM17" s="153"/>
      <c r="AN17" s="153"/>
      <c r="AO17" s="153"/>
    </row>
    <row r="18" spans="1:41" s="25" customFormat="1" ht="21" customHeight="1">
      <c r="A18" s="5">
        <v>12</v>
      </c>
      <c r="B18" s="39" t="s">
        <v>1904</v>
      </c>
      <c r="C18" s="40" t="s">
        <v>1905</v>
      </c>
      <c r="D18" s="41" t="s">
        <v>745</v>
      </c>
      <c r="E18" s="150"/>
      <c r="F18" s="96"/>
      <c r="G18" s="96"/>
      <c r="H18" s="96"/>
      <c r="I18" s="96"/>
      <c r="J18" s="96"/>
      <c r="K18" s="96"/>
      <c r="L18" s="96"/>
      <c r="M18" s="96"/>
      <c r="N18" s="96"/>
      <c r="O18" s="96"/>
      <c r="P18" s="96"/>
      <c r="Q18" s="96" t="s">
        <v>6</v>
      </c>
      <c r="R18" s="96"/>
      <c r="S18" s="96"/>
      <c r="T18" s="96"/>
      <c r="U18" s="96"/>
      <c r="V18" s="96"/>
      <c r="W18" s="96"/>
      <c r="X18" s="96"/>
      <c r="Y18" s="96"/>
      <c r="Z18" s="96"/>
      <c r="AA18" s="96"/>
      <c r="AB18" s="96"/>
      <c r="AC18" s="96"/>
      <c r="AD18" s="96"/>
      <c r="AE18" s="96"/>
      <c r="AF18" s="96"/>
      <c r="AG18" s="96"/>
      <c r="AH18" s="96"/>
      <c r="AI18" s="96"/>
      <c r="AJ18" s="19">
        <f t="shared" si="2"/>
        <v>1</v>
      </c>
      <c r="AK18" s="336">
        <f t="shared" si="3"/>
        <v>0</v>
      </c>
      <c r="AL18" s="336">
        <f t="shared" si="4"/>
        <v>0</v>
      </c>
      <c r="AM18" s="153"/>
      <c r="AN18" s="153"/>
      <c r="AO18" s="153"/>
    </row>
    <row r="19" spans="1:41" s="25" customFormat="1" ht="21" customHeight="1">
      <c r="A19" s="5">
        <v>13</v>
      </c>
      <c r="B19" s="39" t="s">
        <v>1906</v>
      </c>
      <c r="C19" s="40" t="s">
        <v>533</v>
      </c>
      <c r="D19" s="41" t="s">
        <v>63</v>
      </c>
      <c r="E19" s="150"/>
      <c r="F19" s="96"/>
      <c r="G19" s="96"/>
      <c r="H19" s="96"/>
      <c r="I19" s="96" t="s">
        <v>7</v>
      </c>
      <c r="J19" s="96"/>
      <c r="K19" s="96"/>
      <c r="L19" s="96"/>
      <c r="M19" s="96"/>
      <c r="N19" s="96"/>
      <c r="O19" s="96"/>
      <c r="P19" s="96"/>
      <c r="Q19" s="96" t="s">
        <v>6</v>
      </c>
      <c r="R19" s="96"/>
      <c r="S19" s="96"/>
      <c r="T19" s="96"/>
      <c r="U19" s="96"/>
      <c r="V19" s="96"/>
      <c r="W19" s="96"/>
      <c r="X19" s="96"/>
      <c r="Y19" s="96"/>
      <c r="Z19" s="96"/>
      <c r="AA19" s="96"/>
      <c r="AB19" s="96"/>
      <c r="AC19" s="96"/>
      <c r="AD19" s="96"/>
      <c r="AE19" s="96"/>
      <c r="AF19" s="96"/>
      <c r="AG19" s="96"/>
      <c r="AH19" s="96"/>
      <c r="AI19" s="96"/>
      <c r="AJ19" s="19">
        <f t="shared" si="2"/>
        <v>1</v>
      </c>
      <c r="AK19" s="336">
        <f t="shared" si="3"/>
        <v>1</v>
      </c>
      <c r="AL19" s="336">
        <f t="shared" si="4"/>
        <v>0</v>
      </c>
      <c r="AM19" s="153"/>
      <c r="AN19" s="153"/>
      <c r="AO19" s="153"/>
    </row>
    <row r="20" spans="1:41" s="25" customFormat="1" ht="21" customHeight="1">
      <c r="A20" s="5">
        <v>14</v>
      </c>
      <c r="B20" s="73" t="s">
        <v>1902</v>
      </c>
      <c r="C20" s="74" t="s">
        <v>1903</v>
      </c>
      <c r="D20" s="75" t="s">
        <v>363</v>
      </c>
      <c r="E20" s="150"/>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c r="AM20" s="153"/>
      <c r="AN20" s="153"/>
      <c r="AO20" s="153"/>
    </row>
    <row r="21" spans="1:41" s="25" customFormat="1" ht="21" customHeight="1">
      <c r="A21" s="5">
        <v>15</v>
      </c>
      <c r="B21" s="39" t="s">
        <v>1907</v>
      </c>
      <c r="C21" s="40" t="s">
        <v>1005</v>
      </c>
      <c r="D21" s="41" t="s">
        <v>22</v>
      </c>
      <c r="E21" s="150"/>
      <c r="F21" s="96"/>
      <c r="G21" s="96"/>
      <c r="H21" s="96"/>
      <c r="I21" s="96"/>
      <c r="J21" s="96"/>
      <c r="K21" s="96"/>
      <c r="L21" s="96"/>
      <c r="M21" s="96"/>
      <c r="N21" s="96"/>
      <c r="O21" s="96"/>
      <c r="P21" s="96"/>
      <c r="Q21" s="96" t="s">
        <v>6</v>
      </c>
      <c r="R21" s="96"/>
      <c r="S21" s="96"/>
      <c r="T21" s="96"/>
      <c r="U21" s="96"/>
      <c r="V21" s="96"/>
      <c r="W21" s="96"/>
      <c r="X21" s="96"/>
      <c r="Y21" s="96"/>
      <c r="Z21" s="96"/>
      <c r="AA21" s="96"/>
      <c r="AB21" s="96"/>
      <c r="AC21" s="96"/>
      <c r="AD21" s="96"/>
      <c r="AE21" s="96"/>
      <c r="AF21" s="96"/>
      <c r="AG21" s="96"/>
      <c r="AH21" s="96"/>
      <c r="AI21" s="96"/>
      <c r="AJ21" s="19">
        <f t="shared" si="2"/>
        <v>1</v>
      </c>
      <c r="AK21" s="336">
        <f t="shared" si="3"/>
        <v>0</v>
      </c>
      <c r="AL21" s="336">
        <f t="shared" si="4"/>
        <v>0</v>
      </c>
      <c r="AM21" s="153"/>
      <c r="AN21" s="153"/>
      <c r="AO21" s="153"/>
    </row>
    <row r="22" spans="1:41" s="25" customFormat="1" ht="21" customHeight="1">
      <c r="A22" s="5">
        <v>16</v>
      </c>
      <c r="B22" s="39" t="s">
        <v>1908</v>
      </c>
      <c r="C22" s="40" t="s">
        <v>1909</v>
      </c>
      <c r="D22" s="41" t="s">
        <v>84</v>
      </c>
      <c r="E22" s="150"/>
      <c r="F22" s="96"/>
      <c r="G22" s="96"/>
      <c r="H22" s="96"/>
      <c r="I22" s="96"/>
      <c r="J22" s="96"/>
      <c r="K22" s="96"/>
      <c r="L22" s="96"/>
      <c r="M22" s="96"/>
      <c r="N22" s="96"/>
      <c r="O22" s="96" t="s">
        <v>7</v>
      </c>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1</v>
      </c>
      <c r="AL22" s="336">
        <f t="shared" si="4"/>
        <v>0</v>
      </c>
      <c r="AM22" s="153"/>
      <c r="AN22" s="153"/>
      <c r="AO22" s="153"/>
    </row>
    <row r="23" spans="1:41" s="25" customFormat="1" ht="21" customHeight="1">
      <c r="A23" s="5">
        <v>17</v>
      </c>
      <c r="B23" s="39" t="s">
        <v>1910</v>
      </c>
      <c r="C23" s="40" t="s">
        <v>1911</v>
      </c>
      <c r="D23" s="41" t="s">
        <v>455</v>
      </c>
      <c r="E23" s="94"/>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c r="AM23" s="153"/>
      <c r="AN23" s="153"/>
      <c r="AO23" s="153"/>
    </row>
    <row r="24" spans="1:41" s="25" customFormat="1" ht="21" customHeight="1">
      <c r="A24" s="5">
        <v>18</v>
      </c>
      <c r="B24" s="39" t="s">
        <v>1912</v>
      </c>
      <c r="C24" s="40" t="s">
        <v>1913</v>
      </c>
      <c r="D24" s="41" t="s">
        <v>23</v>
      </c>
      <c r="E24" s="94"/>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c r="AM24" s="153"/>
      <c r="AN24" s="153"/>
      <c r="AO24" s="153"/>
    </row>
    <row r="25" spans="1:41" s="25" customFormat="1" ht="21" customHeight="1">
      <c r="A25" s="5">
        <v>19</v>
      </c>
      <c r="B25" s="39">
        <v>2010090095</v>
      </c>
      <c r="C25" s="40" t="s">
        <v>236</v>
      </c>
      <c r="D25" s="41" t="s">
        <v>1914</v>
      </c>
      <c r="E25" s="94"/>
      <c r="F25" s="96"/>
      <c r="G25" s="96"/>
      <c r="H25" s="96"/>
      <c r="I25" s="96"/>
      <c r="J25" s="96"/>
      <c r="K25" s="96"/>
      <c r="L25" s="96"/>
      <c r="M25" s="96"/>
      <c r="N25" s="96"/>
      <c r="O25" s="96"/>
      <c r="P25" s="96"/>
      <c r="Q25" s="96"/>
      <c r="R25" s="96"/>
      <c r="S25" s="96"/>
      <c r="T25" s="96"/>
      <c r="U25" s="96"/>
      <c r="V25" s="96"/>
      <c r="W25" s="96" t="s">
        <v>6</v>
      </c>
      <c r="X25" s="96"/>
      <c r="Y25" s="96"/>
      <c r="Z25" s="96"/>
      <c r="AA25" s="96"/>
      <c r="AB25" s="96"/>
      <c r="AC25" s="96"/>
      <c r="AD25" s="96"/>
      <c r="AE25" s="96"/>
      <c r="AF25" s="96"/>
      <c r="AG25" s="96"/>
      <c r="AH25" s="96"/>
      <c r="AI25" s="96"/>
      <c r="AJ25" s="19">
        <f t="shared" si="2"/>
        <v>1</v>
      </c>
      <c r="AK25" s="336">
        <f t="shared" si="3"/>
        <v>0</v>
      </c>
      <c r="AL25" s="336">
        <f t="shared" si="4"/>
        <v>0</v>
      </c>
      <c r="AM25" s="153"/>
      <c r="AN25" s="153"/>
      <c r="AO25" s="153"/>
    </row>
    <row r="26" spans="1:41" s="25" customFormat="1" ht="21" customHeight="1">
      <c r="A26" s="5">
        <v>20</v>
      </c>
      <c r="B26" s="39" t="s">
        <v>1915</v>
      </c>
      <c r="C26" s="47" t="s">
        <v>496</v>
      </c>
      <c r="D26" s="48" t="s">
        <v>100</v>
      </c>
      <c r="E26" s="105"/>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c r="AM26" s="332"/>
      <c r="AN26" s="332"/>
      <c r="AO26" s="332"/>
    </row>
    <row r="27" spans="1:41" s="25" customFormat="1" ht="21" customHeight="1">
      <c r="A27" s="5">
        <v>21</v>
      </c>
      <c r="B27" s="39" t="s">
        <v>1916</v>
      </c>
      <c r="C27" s="40" t="s">
        <v>31</v>
      </c>
      <c r="D27" s="41" t="s">
        <v>241</v>
      </c>
      <c r="E27" s="94"/>
      <c r="F27" s="96"/>
      <c r="G27" s="96"/>
      <c r="H27" s="96"/>
      <c r="I27" s="96"/>
      <c r="J27" s="96" t="s">
        <v>6</v>
      </c>
      <c r="K27" s="96"/>
      <c r="L27" s="96"/>
      <c r="M27" s="96"/>
      <c r="N27" s="96"/>
      <c r="O27" s="96"/>
      <c r="P27" s="96" t="s">
        <v>6</v>
      </c>
      <c r="Q27" s="96" t="s">
        <v>6</v>
      </c>
      <c r="R27" s="96"/>
      <c r="S27" s="96"/>
      <c r="T27" s="96"/>
      <c r="U27" s="96"/>
      <c r="V27" s="96"/>
      <c r="W27" s="96" t="s">
        <v>6</v>
      </c>
      <c r="X27" s="96"/>
      <c r="Y27" s="96"/>
      <c r="Z27" s="96"/>
      <c r="AA27" s="96"/>
      <c r="AB27" s="96"/>
      <c r="AC27" s="96"/>
      <c r="AD27" s="96"/>
      <c r="AE27" s="96"/>
      <c r="AF27" s="96"/>
      <c r="AG27" s="96"/>
      <c r="AH27" s="96"/>
      <c r="AI27" s="96"/>
      <c r="AJ27" s="19">
        <f t="shared" si="2"/>
        <v>4</v>
      </c>
      <c r="AK27" s="336">
        <f t="shared" si="3"/>
        <v>0</v>
      </c>
      <c r="AL27" s="336">
        <f t="shared" si="4"/>
        <v>0</v>
      </c>
      <c r="AM27" s="153"/>
      <c r="AN27" s="153"/>
      <c r="AO27" s="153"/>
    </row>
    <row r="28" spans="1:41" s="25" customFormat="1">
      <c r="A28" s="5">
        <v>22</v>
      </c>
      <c r="B28" s="39" t="s">
        <v>1888</v>
      </c>
      <c r="C28" s="40" t="s">
        <v>1889</v>
      </c>
      <c r="D28" s="41" t="s">
        <v>1890</v>
      </c>
      <c r="E28" s="518" t="s">
        <v>2799</v>
      </c>
      <c r="F28" s="519"/>
      <c r="G28" s="519"/>
      <c r="H28" s="519"/>
      <c r="I28" s="519"/>
      <c r="J28" s="519"/>
      <c r="K28" s="519"/>
      <c r="L28" s="519"/>
      <c r="M28" s="519"/>
      <c r="N28" s="519"/>
      <c r="O28" s="519"/>
      <c r="P28" s="519"/>
      <c r="Q28" s="519"/>
      <c r="R28" s="519"/>
      <c r="S28" s="519"/>
      <c r="T28" s="519"/>
      <c r="U28" s="519"/>
      <c r="V28" s="519"/>
      <c r="W28" s="519"/>
      <c r="X28" s="519"/>
      <c r="Y28" s="519"/>
      <c r="Z28" s="519"/>
      <c r="AA28" s="519"/>
      <c r="AB28" s="519"/>
      <c r="AC28" s="519"/>
      <c r="AD28" s="519"/>
      <c r="AE28" s="519"/>
      <c r="AF28" s="519"/>
      <c r="AG28" s="519"/>
      <c r="AH28" s="519"/>
      <c r="AI28" s="520"/>
      <c r="AJ28" s="19">
        <f>COUNTIF(E28:AI28,"K")+2*COUNTIF(E28:AI28,"2K")+COUNTIF(E28:AI28,"TK")+COUNTIF(E28:AI28,"KT")+COUNTIF(E28:AI28,"PK")+COUNTIF(E28:AI28,"KP")+2*COUNTIF(E28:AI28,"K2")</f>
        <v>0</v>
      </c>
      <c r="AK28" s="336">
        <f>COUNTIF(F28:AJ28,"P")+2*COUNTIF(F28:AJ28,"2P")+COUNTIF(F28:AJ28,"TP")+COUNTIF(F28:AJ28,"PT")+COUNTIF(F28:AJ28,"PK")+COUNTIF(F28:AJ28,"KP")+2*COUNTIF(F28:AJ28,"P2")</f>
        <v>0</v>
      </c>
      <c r="AL28" s="336">
        <f>COUNTIF(E28:AI28,"T")+2*COUNTIF(E28:AI28,"2T")+2*COUNTIF(E28:AI28,"T2")+COUNTIF(E28:AI28,"PT")+COUNTIF(E28:AI28,"TP")</f>
        <v>0</v>
      </c>
      <c r="AM28" s="153"/>
      <c r="AN28" s="153"/>
      <c r="AO28" s="153"/>
    </row>
    <row r="29" spans="1:41" s="25" customFormat="1" ht="21" customHeight="1">
      <c r="A29" s="5">
        <v>23</v>
      </c>
      <c r="B29" s="39" t="s">
        <v>1901</v>
      </c>
      <c r="C29" s="40" t="s">
        <v>54</v>
      </c>
      <c r="D29" s="41" t="s">
        <v>56</v>
      </c>
      <c r="E29" s="521"/>
      <c r="F29" s="522"/>
      <c r="G29" s="522"/>
      <c r="H29" s="522"/>
      <c r="I29" s="522"/>
      <c r="J29" s="522"/>
      <c r="K29" s="522"/>
      <c r="L29" s="522"/>
      <c r="M29" s="522"/>
      <c r="N29" s="522"/>
      <c r="O29" s="522"/>
      <c r="P29" s="522"/>
      <c r="Q29" s="522"/>
      <c r="R29" s="522"/>
      <c r="S29" s="522"/>
      <c r="T29" s="522"/>
      <c r="U29" s="522"/>
      <c r="V29" s="522"/>
      <c r="W29" s="522"/>
      <c r="X29" s="522"/>
      <c r="Y29" s="522"/>
      <c r="Z29" s="522"/>
      <c r="AA29" s="522"/>
      <c r="AB29" s="522"/>
      <c r="AC29" s="522"/>
      <c r="AD29" s="522"/>
      <c r="AE29" s="522"/>
      <c r="AF29" s="522"/>
      <c r="AG29" s="522"/>
      <c r="AH29" s="522"/>
      <c r="AI29" s="523"/>
      <c r="AJ29" s="19">
        <f>COUNTIF(E29:AI29,"K")+2*COUNTIF(E29:AI29,"2K")+COUNTIF(E29:AI29,"TK")+COUNTIF(E29:AI29,"KT")+COUNTIF(E29:AI29,"PK")+COUNTIF(E29:AI29,"KP")+2*COUNTIF(E29:AI29,"K2")</f>
        <v>0</v>
      </c>
      <c r="AK29" s="336">
        <f>COUNTIF(F29:AJ29,"P")+2*COUNTIF(F29:AJ29,"2P")+COUNTIF(F29:AJ29,"TP")+COUNTIF(F29:AJ29,"PT")+COUNTIF(F29:AJ29,"PK")+COUNTIF(F29:AJ29,"KP")+2*COUNTIF(F29:AJ29,"P2")</f>
        <v>0</v>
      </c>
      <c r="AL29" s="336">
        <f>COUNTIF(E29:AI29,"T")+2*COUNTIF(E29:AI29,"2T")+2*COUNTIF(E29:AI29,"T2")+COUNTIF(E29:AI29,"PT")+COUNTIF(E29:AI29,"TP")</f>
        <v>0</v>
      </c>
      <c r="AM29" s="426"/>
      <c r="AN29" s="427"/>
      <c r="AO29" s="153"/>
    </row>
    <row r="30" spans="1:41" s="25" customFormat="1">
      <c r="A30" s="5">
        <v>24</v>
      </c>
      <c r="B30" s="39" t="s">
        <v>1885</v>
      </c>
      <c r="C30" s="40" t="s">
        <v>1886</v>
      </c>
      <c r="D30" s="41" t="s">
        <v>36</v>
      </c>
      <c r="E30" s="524"/>
      <c r="F30" s="525"/>
      <c r="G30" s="525"/>
      <c r="H30" s="525"/>
      <c r="I30" s="525"/>
      <c r="J30" s="525"/>
      <c r="K30" s="525"/>
      <c r="L30" s="525"/>
      <c r="M30" s="525"/>
      <c r="N30" s="525"/>
      <c r="O30" s="525"/>
      <c r="P30" s="525"/>
      <c r="Q30" s="525"/>
      <c r="R30" s="525"/>
      <c r="S30" s="525"/>
      <c r="T30" s="525"/>
      <c r="U30" s="525"/>
      <c r="V30" s="525"/>
      <c r="W30" s="525"/>
      <c r="X30" s="525"/>
      <c r="Y30" s="525"/>
      <c r="Z30" s="525"/>
      <c r="AA30" s="525"/>
      <c r="AB30" s="525"/>
      <c r="AC30" s="525"/>
      <c r="AD30" s="525"/>
      <c r="AE30" s="525"/>
      <c r="AF30" s="525"/>
      <c r="AG30" s="525"/>
      <c r="AH30" s="525"/>
      <c r="AI30" s="526"/>
      <c r="AJ30" s="19">
        <f>COUNTIF(E30:AI30,"K")+2*COUNTIF(E30:AI30,"2K")+COUNTIF(E30:AI30,"TK")+COUNTIF(E30:AI30,"KT")+COUNTIF(E30:AI30,"PK")+COUNTIF(E30:AI30,"KP")+2*COUNTIF(E30:AI30,"K2")</f>
        <v>0</v>
      </c>
      <c r="AK30" s="336">
        <f>COUNTIF(F30:AJ30,"P")+2*COUNTIF(F30:AJ30,"2P")+COUNTIF(F30:AJ30,"TP")+COUNTIF(F30:AJ30,"PT")+COUNTIF(F30:AJ30,"PK")+COUNTIF(F30:AJ30,"KP")+2*COUNTIF(F30:AJ30,"P2")</f>
        <v>0</v>
      </c>
      <c r="AL30" s="336">
        <f>COUNTIF(E30:AI30,"T")+2*COUNTIF(E30:AI30,"2T")+2*COUNTIF(E30:AI30,"T2")+COUNTIF(E30:AI30,"PT")+COUNTIF(E30:AI30,"TP")</f>
        <v>0</v>
      </c>
      <c r="AM30" s="26"/>
      <c r="AN30" s="27"/>
      <c r="AO30" s="153"/>
    </row>
    <row r="31" spans="1:41" s="25" customFormat="1" ht="18" customHeight="1">
      <c r="A31" s="428" t="s">
        <v>10</v>
      </c>
      <c r="B31" s="428"/>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19">
        <f>SUM(AJ7:AJ27)</f>
        <v>27</v>
      </c>
      <c r="AK31" s="19">
        <f>SUM(AK7:AK27)</f>
        <v>5</v>
      </c>
      <c r="AL31" s="19">
        <f>SUM(AL7:AL27)</f>
        <v>0</v>
      </c>
      <c r="AM31" s="24"/>
      <c r="AN31" s="24"/>
    </row>
    <row r="32" spans="1:41" s="25" customFormat="1" ht="21" customHeight="1">
      <c r="A32" s="429" t="s">
        <v>2804</v>
      </c>
      <c r="B32" s="430"/>
      <c r="C32" s="430"/>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0"/>
      <c r="AI32" s="430"/>
      <c r="AJ32" s="430"/>
      <c r="AK32" s="430"/>
      <c r="AL32" s="431"/>
      <c r="AM32" s="338"/>
    </row>
    <row r="33" spans="3:38">
      <c r="C33" s="425"/>
      <c r="D33" s="425"/>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20">
    <mergeCell ref="AM29:AN29"/>
    <mergeCell ref="I4:L4"/>
    <mergeCell ref="M4:N4"/>
    <mergeCell ref="O4:Q4"/>
    <mergeCell ref="R4:T4"/>
    <mergeCell ref="AL5:AL6"/>
    <mergeCell ref="AJ5:AJ6"/>
    <mergeCell ref="AK5:AK6"/>
    <mergeCell ref="A1:P1"/>
    <mergeCell ref="Q1:AL1"/>
    <mergeCell ref="A2:P2"/>
    <mergeCell ref="Q2:AL2"/>
    <mergeCell ref="A3:AL3"/>
    <mergeCell ref="C33:D33"/>
    <mergeCell ref="A31:AI31"/>
    <mergeCell ref="A5:A6"/>
    <mergeCell ref="E28:AI30"/>
    <mergeCell ref="A32:AL32"/>
    <mergeCell ref="B5:B6"/>
    <mergeCell ref="C5:D6"/>
  </mergeCells>
  <conditionalFormatting sqref="E6:AI27 E28">
    <cfRule type="expression" dxfId="67"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188BB1C1-9BC5-44B9-A5A5-F6C209F49034}">
            <xm:f>IF('TQW20'!E$6="CN",1,0)</xm:f>
            <x14:dxf>
              <fill>
                <patternFill>
                  <bgColor theme="8" tint="0.59996337778862885"/>
                </patternFill>
              </fill>
            </x14:dxf>
          </x14:cfRule>
          <xm:sqref>E6:AI6</xm:sqref>
        </x14:conditionalFormatting>
        <x14:conditionalFormatting xmlns:xm="http://schemas.microsoft.com/office/excel/2006/main">
          <x14:cfRule type="expression" priority="2" id="{15A1FA2E-3052-43F7-87C4-198A7ECCB275}">
            <xm:f>IF('TQW20'!E$6="CN",1,0)</xm:f>
            <x14:dxf>
              <fill>
                <patternFill>
                  <bgColor theme="8" tint="0.79998168889431442"/>
                </patternFill>
              </fill>
            </x14:dxf>
          </x14:cfRule>
          <xm:sqref>E6:AI6</xm:sqref>
        </x14:conditionalFormatting>
      </x14:conditionalFormatting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3"/>
  <sheetViews>
    <sheetView topLeftCell="B10" zoomScaleNormal="100" workbookViewId="0">
      <selection activeCell="R27" sqref="R27"/>
    </sheetView>
  </sheetViews>
  <sheetFormatPr defaultColWidth="9.33203125" defaultRowHeight="18"/>
  <cols>
    <col min="1" max="1" width="6" style="24" customWidth="1"/>
    <col min="2" max="2" width="16.83203125" style="24" customWidth="1"/>
    <col min="3" max="3" width="23" style="24" customWidth="1"/>
    <col min="4" max="4" width="9.83203125" style="24" customWidth="1"/>
    <col min="5" max="35" width="3.83203125" style="24" customWidth="1"/>
    <col min="36" max="36" width="4.664062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22.5">
      <c r="A3" s="443" t="s">
        <v>1924</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5">
        <v>1</v>
      </c>
      <c r="B7" s="79" t="s">
        <v>1925</v>
      </c>
      <c r="C7" s="80" t="s">
        <v>533</v>
      </c>
      <c r="D7" s="81" t="s">
        <v>82</v>
      </c>
      <c r="E7" s="5"/>
      <c r="F7" s="96"/>
      <c r="G7" s="96"/>
      <c r="H7" s="96"/>
      <c r="I7" s="96"/>
      <c r="J7" s="96"/>
      <c r="K7" s="96" t="s">
        <v>6</v>
      </c>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0</v>
      </c>
      <c r="AM7" s="26"/>
      <c r="AN7" s="27"/>
      <c r="AO7" s="153"/>
    </row>
    <row r="8" spans="1:41" s="25" customFormat="1" ht="21" customHeight="1">
      <c r="A8" s="5">
        <v>2</v>
      </c>
      <c r="B8" s="79" t="s">
        <v>1926</v>
      </c>
      <c r="C8" s="80" t="s">
        <v>1927</v>
      </c>
      <c r="D8" s="81" t="s">
        <v>39</v>
      </c>
      <c r="E8" s="5"/>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38" si="2">COUNTIF(E8:AI8,"K")+2*COUNTIF(E8:AI8,"2K")+COUNTIF(E8:AI8,"TK")+COUNTIF(E8:AI8,"KT")+COUNTIF(E8:AI8,"PK")+COUNTIF(E8:AI8,"KP")+2*COUNTIF(E8:AI8,"K2")</f>
        <v>0</v>
      </c>
      <c r="AK8" s="336">
        <f t="shared" ref="AK8:AK38" si="3">COUNTIF(F8:AJ8,"P")+2*COUNTIF(F8:AJ8,"2P")+COUNTIF(F8:AJ8,"TP")+COUNTIF(F8:AJ8,"PT")+COUNTIF(F8:AJ8,"PK")+COUNTIF(F8:AJ8,"KP")+2*COUNTIF(F8:AJ8,"P2")</f>
        <v>0</v>
      </c>
      <c r="AL8" s="336">
        <f t="shared" ref="AL8:AL38" si="4">COUNTIF(E8:AI8,"T")+2*COUNTIF(E8:AI8,"2T")+2*COUNTIF(E8:AI8,"T2")+COUNTIF(E8:AI8,"PT")+COUNTIF(E8:AI8,"TP")</f>
        <v>0</v>
      </c>
      <c r="AM8" s="153"/>
      <c r="AN8" s="153"/>
      <c r="AO8" s="153"/>
    </row>
    <row r="9" spans="1:41" s="25" customFormat="1" ht="21" customHeight="1">
      <c r="A9" s="5">
        <v>3</v>
      </c>
      <c r="B9" s="79" t="s">
        <v>1928</v>
      </c>
      <c r="C9" s="80" t="s">
        <v>639</v>
      </c>
      <c r="D9" s="81" t="s">
        <v>40</v>
      </c>
      <c r="E9" s="5"/>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153"/>
      <c r="AN9" s="153"/>
      <c r="AO9" s="153"/>
    </row>
    <row r="10" spans="1:41" s="25" customFormat="1" ht="21" customHeight="1">
      <c r="A10" s="5">
        <v>4</v>
      </c>
      <c r="B10" s="79" t="s">
        <v>1929</v>
      </c>
      <c r="C10" s="80" t="s">
        <v>24</v>
      </c>
      <c r="D10" s="81" t="s">
        <v>40</v>
      </c>
      <c r="E10" s="5"/>
      <c r="F10" s="96"/>
      <c r="G10" s="96"/>
      <c r="H10" s="96"/>
      <c r="I10" s="96"/>
      <c r="J10" s="96"/>
      <c r="K10" s="96" t="s">
        <v>6</v>
      </c>
      <c r="L10" s="96"/>
      <c r="M10" s="96"/>
      <c r="N10" s="96"/>
      <c r="O10" s="96"/>
      <c r="P10" s="96"/>
      <c r="Q10" s="96"/>
      <c r="R10" s="96" t="s">
        <v>6</v>
      </c>
      <c r="S10" s="96"/>
      <c r="T10" s="96"/>
      <c r="U10" s="96"/>
      <c r="V10" s="96"/>
      <c r="W10" s="96"/>
      <c r="X10" s="96"/>
      <c r="Y10" s="96"/>
      <c r="Z10" s="96"/>
      <c r="AA10" s="96"/>
      <c r="AB10" s="96"/>
      <c r="AC10" s="96"/>
      <c r="AD10" s="96"/>
      <c r="AE10" s="96"/>
      <c r="AF10" s="96"/>
      <c r="AG10" s="96"/>
      <c r="AH10" s="96"/>
      <c r="AI10" s="96"/>
      <c r="AJ10" s="19">
        <f t="shared" si="2"/>
        <v>2</v>
      </c>
      <c r="AK10" s="336">
        <f t="shared" si="3"/>
        <v>0</v>
      </c>
      <c r="AL10" s="336">
        <f t="shared" si="4"/>
        <v>0</v>
      </c>
      <c r="AM10" s="153"/>
      <c r="AN10" s="153"/>
      <c r="AO10" s="153"/>
    </row>
    <row r="11" spans="1:41" s="25" customFormat="1" ht="21" customHeight="1">
      <c r="A11" s="5">
        <v>5</v>
      </c>
      <c r="B11" s="79" t="s">
        <v>1930</v>
      </c>
      <c r="C11" s="80" t="s">
        <v>57</v>
      </c>
      <c r="D11" s="81" t="s">
        <v>136</v>
      </c>
      <c r="E11" s="5"/>
      <c r="F11" s="96"/>
      <c r="G11" s="96"/>
      <c r="H11" s="96"/>
      <c r="I11" s="96"/>
      <c r="J11" s="96"/>
      <c r="K11" s="96"/>
      <c r="L11" s="96"/>
      <c r="M11" s="96"/>
      <c r="N11" s="96"/>
      <c r="O11" s="96"/>
      <c r="P11" s="96"/>
      <c r="Q11" s="96"/>
      <c r="R11" s="96" t="s">
        <v>6</v>
      </c>
      <c r="S11" s="96"/>
      <c r="T11" s="96"/>
      <c r="U11" s="96"/>
      <c r="V11" s="96"/>
      <c r="W11" s="96"/>
      <c r="X11" s="96"/>
      <c r="Y11" s="96"/>
      <c r="Z11" s="96"/>
      <c r="AA11" s="96"/>
      <c r="AB11" s="96"/>
      <c r="AC11" s="96"/>
      <c r="AD11" s="96"/>
      <c r="AE11" s="96"/>
      <c r="AF11" s="96"/>
      <c r="AG11" s="96"/>
      <c r="AH11" s="96"/>
      <c r="AI11" s="96"/>
      <c r="AJ11" s="19">
        <f t="shared" si="2"/>
        <v>1</v>
      </c>
      <c r="AK11" s="336">
        <f t="shared" si="3"/>
        <v>0</v>
      </c>
      <c r="AL11" s="336">
        <f t="shared" si="4"/>
        <v>0</v>
      </c>
      <c r="AM11" s="153"/>
      <c r="AN11" s="153"/>
      <c r="AO11" s="153"/>
    </row>
    <row r="12" spans="1:41" s="25" customFormat="1" ht="21" customHeight="1">
      <c r="A12" s="5">
        <v>6</v>
      </c>
      <c r="B12" s="79" t="s">
        <v>1931</v>
      </c>
      <c r="C12" s="80" t="s">
        <v>1932</v>
      </c>
      <c r="D12" s="81" t="s">
        <v>48</v>
      </c>
      <c r="E12" s="5"/>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c r="AM12" s="153"/>
      <c r="AN12" s="153"/>
      <c r="AO12" s="153"/>
    </row>
    <row r="13" spans="1:41" s="25" customFormat="1" ht="21" customHeight="1">
      <c r="A13" s="5">
        <v>7</v>
      </c>
      <c r="B13" s="79" t="s">
        <v>1933</v>
      </c>
      <c r="C13" s="80" t="s">
        <v>448</v>
      </c>
      <c r="D13" s="81" t="s">
        <v>70</v>
      </c>
      <c r="E13" s="175"/>
      <c r="F13" s="224"/>
      <c r="G13" s="224"/>
      <c r="H13" s="224"/>
      <c r="I13" s="224"/>
      <c r="J13" s="224"/>
      <c r="K13" s="224"/>
      <c r="L13" s="224"/>
      <c r="M13" s="224"/>
      <c r="N13" s="224"/>
      <c r="O13" s="224"/>
      <c r="P13" s="224"/>
      <c r="Q13" s="224"/>
      <c r="R13" s="224" t="s">
        <v>6</v>
      </c>
      <c r="S13" s="224"/>
      <c r="T13" s="96"/>
      <c r="U13" s="224"/>
      <c r="V13" s="224"/>
      <c r="W13" s="224"/>
      <c r="X13" s="224"/>
      <c r="Y13" s="224"/>
      <c r="Z13" s="224"/>
      <c r="AA13" s="224"/>
      <c r="AB13" s="224"/>
      <c r="AC13" s="224"/>
      <c r="AD13" s="224"/>
      <c r="AE13" s="224"/>
      <c r="AF13" s="224"/>
      <c r="AG13" s="224"/>
      <c r="AH13" s="224"/>
      <c r="AI13" s="224"/>
      <c r="AJ13" s="19">
        <f t="shared" si="2"/>
        <v>1</v>
      </c>
      <c r="AK13" s="336">
        <f t="shared" si="3"/>
        <v>0</v>
      </c>
      <c r="AL13" s="336">
        <f t="shared" si="4"/>
        <v>0</v>
      </c>
      <c r="AM13" s="153"/>
      <c r="AN13" s="153"/>
      <c r="AO13" s="153"/>
    </row>
    <row r="14" spans="1:41" s="25" customFormat="1" ht="21" customHeight="1">
      <c r="A14" s="5">
        <v>8</v>
      </c>
      <c r="B14" s="79" t="s">
        <v>1934</v>
      </c>
      <c r="C14" s="80" t="s">
        <v>1935</v>
      </c>
      <c r="D14" s="81" t="s">
        <v>30</v>
      </c>
      <c r="E14" s="5"/>
      <c r="F14" s="96"/>
      <c r="G14" s="96"/>
      <c r="H14" s="96"/>
      <c r="I14" s="96"/>
      <c r="J14" s="96"/>
      <c r="K14" s="96"/>
      <c r="L14" s="96"/>
      <c r="M14" s="96"/>
      <c r="N14" s="96"/>
      <c r="O14" s="96"/>
      <c r="P14" s="96"/>
      <c r="Q14" s="96"/>
      <c r="R14" s="96" t="s">
        <v>6</v>
      </c>
      <c r="S14" s="96"/>
      <c r="T14" s="96"/>
      <c r="U14" s="96"/>
      <c r="V14" s="96"/>
      <c r="W14" s="96"/>
      <c r="X14" s="96"/>
      <c r="Y14" s="96"/>
      <c r="Z14" s="96"/>
      <c r="AA14" s="96"/>
      <c r="AB14" s="96"/>
      <c r="AC14" s="96"/>
      <c r="AD14" s="96"/>
      <c r="AE14" s="96"/>
      <c r="AF14" s="96"/>
      <c r="AG14" s="96"/>
      <c r="AH14" s="96"/>
      <c r="AI14" s="96"/>
      <c r="AJ14" s="19">
        <f t="shared" si="2"/>
        <v>1</v>
      </c>
      <c r="AK14" s="336">
        <f t="shared" si="3"/>
        <v>0</v>
      </c>
      <c r="AL14" s="336">
        <f t="shared" si="4"/>
        <v>0</v>
      </c>
      <c r="AM14" s="153"/>
      <c r="AN14" s="153"/>
      <c r="AO14" s="153"/>
    </row>
    <row r="15" spans="1:41" s="25" customFormat="1" ht="21" customHeight="1">
      <c r="A15" s="5">
        <v>9</v>
      </c>
      <c r="B15" s="79">
        <v>2010090096</v>
      </c>
      <c r="C15" s="80" t="s">
        <v>1937</v>
      </c>
      <c r="D15" s="81" t="s">
        <v>1938</v>
      </c>
      <c r="E15" s="5"/>
      <c r="F15" s="96"/>
      <c r="G15" s="96"/>
      <c r="H15" s="96"/>
      <c r="I15" s="96"/>
      <c r="J15" s="96"/>
      <c r="K15" s="96"/>
      <c r="L15" s="96"/>
      <c r="M15" s="96"/>
      <c r="N15" s="96"/>
      <c r="O15" s="96"/>
      <c r="P15" s="96"/>
      <c r="Q15" s="96"/>
      <c r="R15" s="96" t="s">
        <v>6</v>
      </c>
      <c r="S15" s="96"/>
      <c r="T15" s="96"/>
      <c r="U15" s="96"/>
      <c r="V15" s="96"/>
      <c r="W15" s="96"/>
      <c r="X15" s="96"/>
      <c r="Y15" s="96"/>
      <c r="Z15" s="96"/>
      <c r="AA15" s="96"/>
      <c r="AB15" s="96"/>
      <c r="AC15" s="96"/>
      <c r="AD15" s="96"/>
      <c r="AE15" s="96"/>
      <c r="AF15" s="96"/>
      <c r="AG15" s="96"/>
      <c r="AH15" s="96"/>
      <c r="AI15" s="96"/>
      <c r="AJ15" s="19">
        <f t="shared" si="2"/>
        <v>1</v>
      </c>
      <c r="AK15" s="336">
        <f t="shared" si="3"/>
        <v>0</v>
      </c>
      <c r="AL15" s="336">
        <f t="shared" si="4"/>
        <v>0</v>
      </c>
      <c r="AM15" s="153"/>
      <c r="AN15" s="153"/>
      <c r="AO15" s="153"/>
    </row>
    <row r="16" spans="1:41" s="25" customFormat="1" ht="21" customHeight="1">
      <c r="A16" s="5">
        <v>10</v>
      </c>
      <c r="B16" s="79" t="s">
        <v>1939</v>
      </c>
      <c r="C16" s="80" t="s">
        <v>1940</v>
      </c>
      <c r="D16" s="81" t="s">
        <v>41</v>
      </c>
      <c r="E16" s="5"/>
      <c r="F16" s="96"/>
      <c r="G16" s="96"/>
      <c r="H16" s="96"/>
      <c r="I16" s="96"/>
      <c r="J16" s="96" t="s">
        <v>6</v>
      </c>
      <c r="K16" s="96"/>
      <c r="L16" s="96"/>
      <c r="M16" s="96"/>
      <c r="N16" s="96"/>
      <c r="O16" s="96"/>
      <c r="P16" s="96"/>
      <c r="Q16" s="96" t="s">
        <v>6</v>
      </c>
      <c r="R16" s="96" t="s">
        <v>6</v>
      </c>
      <c r="S16" s="96"/>
      <c r="T16" s="96"/>
      <c r="U16" s="96"/>
      <c r="V16" s="96"/>
      <c r="W16" s="96"/>
      <c r="X16" s="96"/>
      <c r="Y16" s="96"/>
      <c r="Z16" s="96"/>
      <c r="AA16" s="96"/>
      <c r="AB16" s="96"/>
      <c r="AC16" s="96"/>
      <c r="AD16" s="96"/>
      <c r="AE16" s="96"/>
      <c r="AF16" s="96"/>
      <c r="AG16" s="96"/>
      <c r="AH16" s="96"/>
      <c r="AI16" s="96"/>
      <c r="AJ16" s="19">
        <f t="shared" si="2"/>
        <v>3</v>
      </c>
      <c r="AK16" s="336">
        <f t="shared" si="3"/>
        <v>0</v>
      </c>
      <c r="AL16" s="336">
        <f t="shared" si="4"/>
        <v>0</v>
      </c>
      <c r="AM16" s="153"/>
      <c r="AN16" s="153"/>
      <c r="AO16" s="153"/>
    </row>
    <row r="17" spans="1:41" s="25" customFormat="1" ht="21" customHeight="1">
      <c r="A17" s="5">
        <v>11</v>
      </c>
      <c r="B17" s="79" t="s">
        <v>1941</v>
      </c>
      <c r="C17" s="80" t="s">
        <v>1942</v>
      </c>
      <c r="D17" s="81" t="s">
        <v>92</v>
      </c>
      <c r="E17" s="5"/>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c r="AM17" s="153"/>
      <c r="AN17" s="153"/>
      <c r="AO17" s="153"/>
    </row>
    <row r="18" spans="1:41" s="145" customFormat="1" ht="21" customHeight="1">
      <c r="A18" s="5">
        <v>12</v>
      </c>
      <c r="B18" s="79" t="s">
        <v>1943</v>
      </c>
      <c r="C18" s="80" t="s">
        <v>207</v>
      </c>
      <c r="D18" s="81" t="s">
        <v>212</v>
      </c>
      <c r="E18" s="17"/>
      <c r="F18" s="151"/>
      <c r="G18" s="151"/>
      <c r="H18" s="151"/>
      <c r="I18" s="151"/>
      <c r="J18" s="151"/>
      <c r="K18" s="151"/>
      <c r="L18" s="151"/>
      <c r="M18" s="151"/>
      <c r="N18" s="151"/>
      <c r="O18" s="151"/>
      <c r="P18" s="151"/>
      <c r="Q18" s="151"/>
      <c r="R18" s="151"/>
      <c r="S18" s="151"/>
      <c r="T18" s="96"/>
      <c r="U18" s="151"/>
      <c r="V18" s="151"/>
      <c r="W18" s="69"/>
      <c r="X18" s="151"/>
      <c r="Y18" s="151"/>
      <c r="Z18" s="151"/>
      <c r="AA18" s="151"/>
      <c r="AB18" s="151"/>
      <c r="AC18" s="151"/>
      <c r="AD18" s="151"/>
      <c r="AE18" s="151"/>
      <c r="AF18" s="151"/>
      <c r="AG18" s="151"/>
      <c r="AH18" s="151"/>
      <c r="AI18" s="151"/>
      <c r="AJ18" s="19">
        <f t="shared" si="2"/>
        <v>0</v>
      </c>
      <c r="AK18" s="336">
        <f t="shared" si="3"/>
        <v>0</v>
      </c>
      <c r="AL18" s="336">
        <f t="shared" si="4"/>
        <v>0</v>
      </c>
      <c r="AM18" s="177"/>
      <c r="AN18" s="177"/>
      <c r="AO18" s="177"/>
    </row>
    <row r="19" spans="1:41" s="145" customFormat="1" ht="21" customHeight="1">
      <c r="A19" s="5">
        <v>13</v>
      </c>
      <c r="B19" s="79" t="s">
        <v>1944</v>
      </c>
      <c r="C19" s="80" t="s">
        <v>57</v>
      </c>
      <c r="D19" s="81" t="s">
        <v>126</v>
      </c>
      <c r="E19" s="5"/>
      <c r="F19" s="96"/>
      <c r="G19" s="96"/>
      <c r="H19" s="96"/>
      <c r="I19" s="96"/>
      <c r="J19" s="96"/>
      <c r="K19" s="96"/>
      <c r="L19" s="96"/>
      <c r="M19" s="96"/>
      <c r="N19" s="96"/>
      <c r="O19" s="96"/>
      <c r="P19" s="96"/>
      <c r="Q19" s="96"/>
      <c r="R19" s="96"/>
      <c r="S19" s="151"/>
      <c r="T19" s="96"/>
      <c r="U19" s="96"/>
      <c r="V19" s="96"/>
      <c r="W19" s="96"/>
      <c r="X19" s="96"/>
      <c r="Y19" s="96"/>
      <c r="Z19" s="96"/>
      <c r="AA19" s="96"/>
      <c r="AB19" s="96"/>
      <c r="AC19" s="96"/>
      <c r="AD19" s="96"/>
      <c r="AE19" s="96"/>
      <c r="AF19" s="96"/>
      <c r="AG19" s="96"/>
      <c r="AH19" s="96"/>
      <c r="AI19" s="96"/>
      <c r="AJ19" s="19">
        <f t="shared" si="2"/>
        <v>0</v>
      </c>
      <c r="AK19" s="336">
        <f t="shared" si="3"/>
        <v>0</v>
      </c>
      <c r="AL19" s="336">
        <f t="shared" si="4"/>
        <v>0</v>
      </c>
      <c r="AM19" s="527"/>
      <c r="AN19" s="528"/>
      <c r="AO19" s="177"/>
    </row>
    <row r="20" spans="1:41" s="145" customFormat="1" ht="21" customHeight="1">
      <c r="A20" s="5">
        <v>14</v>
      </c>
      <c r="B20" s="79" t="s">
        <v>1945</v>
      </c>
      <c r="C20" s="80" t="s">
        <v>670</v>
      </c>
      <c r="D20" s="81" t="s">
        <v>150</v>
      </c>
      <c r="E20" s="5"/>
      <c r="F20" s="96"/>
      <c r="G20" s="96"/>
      <c r="H20" s="96"/>
      <c r="I20" s="96"/>
      <c r="J20" s="96"/>
      <c r="K20" s="96" t="s">
        <v>6</v>
      </c>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1</v>
      </c>
      <c r="AK20" s="336">
        <f t="shared" si="3"/>
        <v>0</v>
      </c>
      <c r="AL20" s="336">
        <f t="shared" si="4"/>
        <v>0</v>
      </c>
      <c r="AM20" s="177"/>
      <c r="AN20" s="177"/>
      <c r="AO20" s="177"/>
    </row>
    <row r="21" spans="1:41" s="145" customFormat="1" ht="21" customHeight="1">
      <c r="A21" s="5">
        <v>15</v>
      </c>
      <c r="B21" s="79" t="s">
        <v>1946</v>
      </c>
      <c r="C21" s="80" t="s">
        <v>335</v>
      </c>
      <c r="D21" s="81" t="s">
        <v>62</v>
      </c>
      <c r="E21" s="5"/>
      <c r="F21" s="96"/>
      <c r="G21" s="96"/>
      <c r="H21" s="96"/>
      <c r="I21" s="96"/>
      <c r="J21" s="96"/>
      <c r="K21" s="96"/>
      <c r="L21" s="96"/>
      <c r="M21" s="96"/>
      <c r="N21" s="96"/>
      <c r="O21" s="96"/>
      <c r="P21" s="96"/>
      <c r="Q21" s="96"/>
      <c r="R21" s="96" t="s">
        <v>6</v>
      </c>
      <c r="S21" s="96"/>
      <c r="T21" s="96"/>
      <c r="U21" s="96"/>
      <c r="V21" s="96"/>
      <c r="W21" s="96"/>
      <c r="X21" s="96"/>
      <c r="Y21" s="96"/>
      <c r="Z21" s="96"/>
      <c r="AA21" s="96"/>
      <c r="AB21" s="96"/>
      <c r="AC21" s="96"/>
      <c r="AD21" s="96"/>
      <c r="AE21" s="96"/>
      <c r="AF21" s="96"/>
      <c r="AG21" s="96"/>
      <c r="AH21" s="96"/>
      <c r="AI21" s="96"/>
      <c r="AJ21" s="19">
        <f t="shared" si="2"/>
        <v>1</v>
      </c>
      <c r="AK21" s="336">
        <f t="shared" si="3"/>
        <v>0</v>
      </c>
      <c r="AL21" s="336">
        <f t="shared" si="4"/>
        <v>0</v>
      </c>
      <c r="AM21" s="177"/>
      <c r="AN21" s="177"/>
      <c r="AO21" s="177"/>
    </row>
    <row r="22" spans="1:41" s="145" customFormat="1" ht="21" customHeight="1">
      <c r="A22" s="5">
        <v>16</v>
      </c>
      <c r="B22" s="79" t="s">
        <v>1947</v>
      </c>
      <c r="C22" s="80" t="s">
        <v>118</v>
      </c>
      <c r="D22" s="81" t="s">
        <v>62</v>
      </c>
      <c r="E22" s="5"/>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77"/>
      <c r="AN22" s="177"/>
      <c r="AO22" s="177"/>
    </row>
    <row r="23" spans="1:41" s="145" customFormat="1" ht="21" customHeight="1">
      <c r="A23" s="5">
        <v>17</v>
      </c>
      <c r="B23" s="79" t="s">
        <v>1948</v>
      </c>
      <c r="C23" s="80" t="s">
        <v>1949</v>
      </c>
      <c r="D23" s="81" t="s">
        <v>1183</v>
      </c>
      <c r="E23" s="5"/>
      <c r="F23" s="96"/>
      <c r="G23" s="96"/>
      <c r="H23" s="96"/>
      <c r="I23" s="96"/>
      <c r="J23" s="96"/>
      <c r="K23" s="96" t="s">
        <v>6</v>
      </c>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1</v>
      </c>
      <c r="AK23" s="336">
        <f t="shared" si="3"/>
        <v>0</v>
      </c>
      <c r="AL23" s="336">
        <f t="shared" si="4"/>
        <v>0</v>
      </c>
      <c r="AM23" s="177"/>
      <c r="AN23" s="177"/>
      <c r="AO23" s="177"/>
    </row>
    <row r="24" spans="1:41" s="25" customFormat="1" ht="21" customHeight="1">
      <c r="A24" s="5">
        <v>18</v>
      </c>
      <c r="B24" s="82" t="s">
        <v>1950</v>
      </c>
      <c r="C24" s="83" t="s">
        <v>57</v>
      </c>
      <c r="D24" s="204" t="s">
        <v>1551</v>
      </c>
      <c r="E24" s="5"/>
      <c r="F24" s="96"/>
      <c r="G24" s="96"/>
      <c r="H24" s="96"/>
      <c r="I24" s="96"/>
      <c r="J24" s="96"/>
      <c r="K24" s="96"/>
      <c r="L24" s="96"/>
      <c r="M24" s="96"/>
      <c r="N24" s="96"/>
      <c r="O24" s="96"/>
      <c r="P24" s="96"/>
      <c r="Q24" s="96"/>
      <c r="R24" s="96" t="s">
        <v>6</v>
      </c>
      <c r="S24" s="96"/>
      <c r="T24" s="96"/>
      <c r="U24" s="96"/>
      <c r="V24" s="96"/>
      <c r="W24" s="96"/>
      <c r="X24" s="96"/>
      <c r="Y24" s="96"/>
      <c r="Z24" s="96"/>
      <c r="AA24" s="96"/>
      <c r="AB24" s="96"/>
      <c r="AC24" s="96"/>
      <c r="AD24" s="96"/>
      <c r="AE24" s="96"/>
      <c r="AF24" s="96"/>
      <c r="AG24" s="96"/>
      <c r="AH24" s="96"/>
      <c r="AI24" s="96"/>
      <c r="AJ24" s="19">
        <f t="shared" si="2"/>
        <v>1</v>
      </c>
      <c r="AK24" s="336">
        <f t="shared" si="3"/>
        <v>0</v>
      </c>
      <c r="AL24" s="336">
        <f t="shared" si="4"/>
        <v>0</v>
      </c>
      <c r="AM24" s="153"/>
      <c r="AN24" s="153"/>
      <c r="AO24" s="153"/>
    </row>
    <row r="25" spans="1:41" s="25" customFormat="1" ht="21" customHeight="1">
      <c r="A25" s="5">
        <v>19</v>
      </c>
      <c r="B25" s="79" t="s">
        <v>1951</v>
      </c>
      <c r="C25" s="80" t="s">
        <v>670</v>
      </c>
      <c r="D25" s="81" t="s">
        <v>94</v>
      </c>
      <c r="E25" s="22"/>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53"/>
      <c r="AN25" s="153"/>
      <c r="AO25" s="153"/>
    </row>
    <row r="26" spans="1:41" s="25" customFormat="1" ht="21" customHeight="1">
      <c r="A26" s="5">
        <v>20</v>
      </c>
      <c r="B26" s="79" t="s">
        <v>1952</v>
      </c>
      <c r="C26" s="80" t="s">
        <v>1953</v>
      </c>
      <c r="D26" s="81" t="s">
        <v>1461</v>
      </c>
      <c r="E26" s="22"/>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c r="AM26" s="153"/>
      <c r="AN26" s="153"/>
      <c r="AO26" s="153"/>
    </row>
    <row r="27" spans="1:41" s="25" customFormat="1" ht="21" customHeight="1">
      <c r="A27" s="5">
        <v>21</v>
      </c>
      <c r="B27" s="79" t="s">
        <v>1954</v>
      </c>
      <c r="C27" s="80" t="s">
        <v>1955</v>
      </c>
      <c r="D27" s="81" t="s">
        <v>56</v>
      </c>
      <c r="E27" s="22"/>
      <c r="F27" s="96"/>
      <c r="G27" s="96"/>
      <c r="H27" s="96"/>
      <c r="I27" s="96" t="s">
        <v>6</v>
      </c>
      <c r="J27" s="96"/>
      <c r="K27" s="96" t="s">
        <v>6</v>
      </c>
      <c r="L27" s="96"/>
      <c r="M27" s="96"/>
      <c r="N27" s="96"/>
      <c r="O27" s="96" t="s">
        <v>6</v>
      </c>
      <c r="P27" s="96"/>
      <c r="Q27" s="96"/>
      <c r="R27" s="96" t="s">
        <v>6</v>
      </c>
      <c r="S27" s="96"/>
      <c r="T27" s="96"/>
      <c r="U27" s="96"/>
      <c r="V27" s="96"/>
      <c r="W27" s="96"/>
      <c r="X27" s="96"/>
      <c r="Y27" s="96"/>
      <c r="Z27" s="96"/>
      <c r="AA27" s="96"/>
      <c r="AB27" s="96"/>
      <c r="AC27" s="96"/>
      <c r="AD27" s="96"/>
      <c r="AE27" s="96"/>
      <c r="AF27" s="96"/>
      <c r="AG27" s="96"/>
      <c r="AH27" s="96"/>
      <c r="AI27" s="96"/>
      <c r="AJ27" s="19">
        <f t="shared" si="2"/>
        <v>4</v>
      </c>
      <c r="AK27" s="336">
        <f t="shared" si="3"/>
        <v>0</v>
      </c>
      <c r="AL27" s="336">
        <f t="shared" si="4"/>
        <v>0</v>
      </c>
      <c r="AM27" s="153"/>
      <c r="AN27" s="153"/>
      <c r="AO27" s="153"/>
    </row>
    <row r="28" spans="1:41" s="25" customFormat="1" ht="21" customHeight="1">
      <c r="A28" s="5">
        <v>22</v>
      </c>
      <c r="B28" s="79" t="s">
        <v>1956</v>
      </c>
      <c r="C28" s="80" t="s">
        <v>18</v>
      </c>
      <c r="D28" s="81" t="s">
        <v>22</v>
      </c>
      <c r="E28" s="22"/>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53"/>
      <c r="AN28" s="153"/>
      <c r="AO28" s="153"/>
    </row>
    <row r="29" spans="1:41" s="25" customFormat="1" ht="21" customHeight="1">
      <c r="A29" s="5">
        <v>23</v>
      </c>
      <c r="B29" s="79" t="s">
        <v>1957</v>
      </c>
      <c r="C29" s="80" t="s">
        <v>1958</v>
      </c>
      <c r="D29" s="81" t="s">
        <v>46</v>
      </c>
      <c r="E29" s="22"/>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53"/>
      <c r="AN29" s="153"/>
      <c r="AO29" s="153"/>
    </row>
    <row r="30" spans="1:41" s="25" customFormat="1" ht="21" customHeight="1">
      <c r="A30" s="5">
        <v>24</v>
      </c>
      <c r="B30" s="79" t="s">
        <v>1959</v>
      </c>
      <c r="C30" s="80" t="s">
        <v>349</v>
      </c>
      <c r="D30" s="81" t="s">
        <v>84</v>
      </c>
      <c r="E30" s="22"/>
      <c r="F30" s="96"/>
      <c r="G30" s="96"/>
      <c r="H30" s="96"/>
      <c r="I30" s="96"/>
      <c r="J30" s="96"/>
      <c r="K30" s="96" t="s">
        <v>6</v>
      </c>
      <c r="L30" s="96"/>
      <c r="M30" s="96"/>
      <c r="N30" s="96"/>
      <c r="O30" s="96"/>
      <c r="P30" s="96"/>
      <c r="Q30" s="96"/>
      <c r="R30" s="96" t="s">
        <v>6</v>
      </c>
      <c r="S30" s="96"/>
      <c r="T30" s="96"/>
      <c r="U30" s="96"/>
      <c r="V30" s="96"/>
      <c r="W30" s="96"/>
      <c r="X30" s="96"/>
      <c r="Y30" s="96"/>
      <c r="Z30" s="96"/>
      <c r="AA30" s="96"/>
      <c r="AB30" s="96"/>
      <c r="AC30" s="96"/>
      <c r="AD30" s="96"/>
      <c r="AE30" s="96"/>
      <c r="AF30" s="96"/>
      <c r="AG30" s="96"/>
      <c r="AH30" s="96"/>
      <c r="AI30" s="96"/>
      <c r="AJ30" s="19">
        <f t="shared" si="2"/>
        <v>2</v>
      </c>
      <c r="AK30" s="336">
        <f t="shared" si="3"/>
        <v>0</v>
      </c>
      <c r="AL30" s="336">
        <f t="shared" si="4"/>
        <v>0</v>
      </c>
      <c r="AM30" s="153"/>
      <c r="AN30" s="153"/>
      <c r="AO30" s="153"/>
    </row>
    <row r="31" spans="1:41" s="25" customFormat="1" ht="21" customHeight="1">
      <c r="A31" s="5">
        <v>25</v>
      </c>
      <c r="B31" s="79" t="s">
        <v>1960</v>
      </c>
      <c r="C31" s="80" t="s">
        <v>670</v>
      </c>
      <c r="D31" s="81" t="s">
        <v>1961</v>
      </c>
      <c r="E31" s="22"/>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53"/>
      <c r="AN31" s="153"/>
      <c r="AO31" s="153"/>
    </row>
    <row r="32" spans="1:41" s="25" customFormat="1" ht="21" customHeight="1">
      <c r="A32" s="5">
        <v>26</v>
      </c>
      <c r="B32" s="79" t="s">
        <v>1962</v>
      </c>
      <c r="C32" s="80" t="s">
        <v>18</v>
      </c>
      <c r="D32" s="81" t="s">
        <v>72</v>
      </c>
      <c r="E32" s="22"/>
      <c r="F32" s="96"/>
      <c r="G32" s="96"/>
      <c r="H32" s="96" t="s">
        <v>6</v>
      </c>
      <c r="I32" s="96"/>
      <c r="J32" s="96" t="s">
        <v>6</v>
      </c>
      <c r="K32" s="96" t="s">
        <v>6</v>
      </c>
      <c r="L32" s="96"/>
      <c r="M32" s="96"/>
      <c r="N32" s="96"/>
      <c r="O32" s="96" t="s">
        <v>6</v>
      </c>
      <c r="P32" s="96"/>
      <c r="Q32" s="96" t="s">
        <v>6</v>
      </c>
      <c r="R32" s="96" t="s">
        <v>6</v>
      </c>
      <c r="S32" s="96"/>
      <c r="T32" s="96"/>
      <c r="U32" s="96"/>
      <c r="V32" s="96"/>
      <c r="W32" s="96"/>
      <c r="X32" s="96"/>
      <c r="Y32" s="96"/>
      <c r="Z32" s="96"/>
      <c r="AA32" s="96"/>
      <c r="AB32" s="96"/>
      <c r="AC32" s="96"/>
      <c r="AD32" s="96"/>
      <c r="AE32" s="96"/>
      <c r="AF32" s="96"/>
      <c r="AG32" s="96"/>
      <c r="AH32" s="96"/>
      <c r="AI32" s="96"/>
      <c r="AJ32" s="19">
        <f t="shared" si="2"/>
        <v>6</v>
      </c>
      <c r="AK32" s="336">
        <f t="shared" si="3"/>
        <v>0</v>
      </c>
      <c r="AL32" s="336">
        <f t="shared" si="4"/>
        <v>0</v>
      </c>
      <c r="AM32" s="153"/>
      <c r="AN32" s="153"/>
      <c r="AO32" s="153"/>
    </row>
    <row r="33" spans="1:41" s="25" customFormat="1" ht="21" customHeight="1">
      <c r="A33" s="5">
        <v>27</v>
      </c>
      <c r="B33" s="79" t="s">
        <v>1963</v>
      </c>
      <c r="C33" s="80" t="s">
        <v>368</v>
      </c>
      <c r="D33" s="81" t="s">
        <v>23</v>
      </c>
      <c r="E33" s="22"/>
      <c r="F33" s="96"/>
      <c r="G33" s="96"/>
      <c r="H33" s="96" t="s">
        <v>7</v>
      </c>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1</v>
      </c>
      <c r="AL33" s="336">
        <f t="shared" si="4"/>
        <v>0</v>
      </c>
      <c r="AM33" s="153"/>
      <c r="AN33" s="153"/>
      <c r="AO33" s="153"/>
    </row>
    <row r="34" spans="1:41" s="25" customFormat="1" ht="21" customHeight="1">
      <c r="A34" s="5">
        <v>28</v>
      </c>
      <c r="B34" s="79" t="s">
        <v>1964</v>
      </c>
      <c r="C34" s="80" t="s">
        <v>76</v>
      </c>
      <c r="D34" s="81" t="s">
        <v>68</v>
      </c>
      <c r="E34" s="22"/>
      <c r="F34" s="96"/>
      <c r="G34" s="96"/>
      <c r="H34" s="96"/>
      <c r="I34" s="96"/>
      <c r="J34" s="96"/>
      <c r="K34" s="96"/>
      <c r="L34" s="96"/>
      <c r="M34" s="96"/>
      <c r="N34" s="96"/>
      <c r="O34" s="96"/>
      <c r="P34" s="96"/>
      <c r="Q34" s="96"/>
      <c r="R34" s="96" t="s">
        <v>6</v>
      </c>
      <c r="S34" s="96"/>
      <c r="T34" s="96"/>
      <c r="U34" s="96"/>
      <c r="V34" s="96"/>
      <c r="W34" s="96"/>
      <c r="X34" s="96"/>
      <c r="Y34" s="96"/>
      <c r="Z34" s="96"/>
      <c r="AA34" s="96"/>
      <c r="AB34" s="96"/>
      <c r="AC34" s="96"/>
      <c r="AD34" s="96"/>
      <c r="AE34" s="96"/>
      <c r="AF34" s="96"/>
      <c r="AG34" s="96"/>
      <c r="AH34" s="96"/>
      <c r="AI34" s="96"/>
      <c r="AJ34" s="19">
        <f t="shared" si="2"/>
        <v>1</v>
      </c>
      <c r="AK34" s="336">
        <f t="shared" si="3"/>
        <v>0</v>
      </c>
      <c r="AL34" s="336">
        <f t="shared" si="4"/>
        <v>0</v>
      </c>
      <c r="AM34" s="153"/>
      <c r="AN34" s="153"/>
      <c r="AO34" s="153"/>
    </row>
    <row r="35" spans="1:41" s="25" customFormat="1" ht="21" customHeight="1">
      <c r="A35" s="5">
        <v>29</v>
      </c>
      <c r="B35" s="79" t="s">
        <v>1922</v>
      </c>
      <c r="C35" s="80" t="s">
        <v>1923</v>
      </c>
      <c r="D35" s="81" t="s">
        <v>104</v>
      </c>
      <c r="E35" s="22"/>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0</v>
      </c>
      <c r="AK35" s="336">
        <f t="shared" si="3"/>
        <v>0</v>
      </c>
      <c r="AL35" s="336">
        <f t="shared" si="4"/>
        <v>0</v>
      </c>
      <c r="AM35" s="153"/>
      <c r="AN35" s="153"/>
      <c r="AO35" s="153"/>
    </row>
    <row r="36" spans="1:41" s="25" customFormat="1" ht="21" customHeight="1">
      <c r="A36" s="5">
        <v>30</v>
      </c>
      <c r="B36" s="79" t="s">
        <v>1965</v>
      </c>
      <c r="C36" s="80" t="s">
        <v>1966</v>
      </c>
      <c r="D36" s="81" t="s">
        <v>60</v>
      </c>
      <c r="E36" s="22"/>
      <c r="F36" s="96"/>
      <c r="G36" s="96"/>
      <c r="H36" s="96"/>
      <c r="I36" s="96"/>
      <c r="J36" s="96"/>
      <c r="K36" s="96" t="s">
        <v>8</v>
      </c>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1</v>
      </c>
      <c r="AM36" s="153"/>
      <c r="AN36" s="153"/>
      <c r="AO36" s="153"/>
    </row>
    <row r="37" spans="1:41" s="25" customFormat="1" ht="21" customHeight="1">
      <c r="A37" s="5">
        <v>31</v>
      </c>
      <c r="B37" s="79" t="s">
        <v>1967</v>
      </c>
      <c r="C37" s="80" t="s">
        <v>1968</v>
      </c>
      <c r="D37" s="81" t="s">
        <v>1969</v>
      </c>
      <c r="E37" s="22"/>
      <c r="F37" s="96"/>
      <c r="G37" s="96"/>
      <c r="H37" s="96"/>
      <c r="I37" s="96"/>
      <c r="J37" s="96"/>
      <c r="K37" s="96" t="s">
        <v>6</v>
      </c>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1</v>
      </c>
      <c r="AK37" s="336">
        <f t="shared" si="3"/>
        <v>0</v>
      </c>
      <c r="AL37" s="336">
        <f t="shared" si="4"/>
        <v>0</v>
      </c>
      <c r="AM37" s="153"/>
      <c r="AN37" s="153"/>
      <c r="AO37" s="153"/>
    </row>
    <row r="38" spans="1:41" s="25" customFormat="1" ht="21" customHeight="1">
      <c r="A38" s="5">
        <v>32</v>
      </c>
      <c r="B38" s="79" t="s">
        <v>1970</v>
      </c>
      <c r="C38" s="80" t="s">
        <v>1971</v>
      </c>
      <c r="D38" s="81" t="s">
        <v>1969</v>
      </c>
      <c r="E38" s="22"/>
      <c r="F38" s="96"/>
      <c r="G38" s="96"/>
      <c r="H38" s="96"/>
      <c r="I38" s="96"/>
      <c r="J38" s="96"/>
      <c r="K38" s="96" t="s">
        <v>6</v>
      </c>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19">
        <f t="shared" si="2"/>
        <v>1</v>
      </c>
      <c r="AK38" s="336">
        <f t="shared" si="3"/>
        <v>0</v>
      </c>
      <c r="AL38" s="336">
        <f t="shared" si="4"/>
        <v>0</v>
      </c>
      <c r="AM38" s="153"/>
      <c r="AN38" s="153"/>
      <c r="AO38" s="153"/>
    </row>
    <row r="39" spans="1:41" s="25" customFormat="1" ht="21" customHeight="1">
      <c r="A39" s="5">
        <v>33</v>
      </c>
      <c r="B39" s="79" t="s">
        <v>1936</v>
      </c>
      <c r="C39" s="80" t="s">
        <v>31</v>
      </c>
      <c r="D39" s="81" t="s">
        <v>1543</v>
      </c>
      <c r="E39" s="532" t="s">
        <v>2799</v>
      </c>
      <c r="F39" s="533"/>
      <c r="G39" s="533"/>
      <c r="H39" s="533"/>
      <c r="I39" s="533"/>
      <c r="J39" s="533"/>
      <c r="K39" s="533"/>
      <c r="L39" s="533"/>
      <c r="M39" s="533"/>
      <c r="N39" s="533"/>
      <c r="O39" s="533"/>
      <c r="P39" s="533"/>
      <c r="Q39" s="533"/>
      <c r="R39" s="533"/>
      <c r="S39" s="533"/>
      <c r="T39" s="533"/>
      <c r="U39" s="533"/>
      <c r="V39" s="533"/>
      <c r="W39" s="533"/>
      <c r="X39" s="533"/>
      <c r="Y39" s="533"/>
      <c r="Z39" s="533"/>
      <c r="AA39" s="533"/>
      <c r="AB39" s="533"/>
      <c r="AC39" s="533"/>
      <c r="AD39" s="533"/>
      <c r="AE39" s="533"/>
      <c r="AF39" s="533"/>
      <c r="AG39" s="533"/>
      <c r="AH39" s="533"/>
      <c r="AI39" s="534"/>
      <c r="AJ39" s="19">
        <f>COUNTIF(E39:AI39,"K")+2*COUNTIF(E39:AI39,"2K")+COUNTIF(E39:AI39,"TK")+COUNTIF(E39:AI39,"KT")+COUNTIF(E39:AI39,"PK")+COUNTIF(E39:AI39,"KP")+2*COUNTIF(E39:AI39,"K2")</f>
        <v>0</v>
      </c>
      <c r="AK39" s="336">
        <f>COUNTIF(F39:AJ39,"P")+2*COUNTIF(F39:AJ39,"2P")+COUNTIF(F39:AJ39,"TP")+COUNTIF(F39:AJ39,"PT")+COUNTIF(F39:AJ39,"PK")+COUNTIF(F39:AJ39,"KP")+2*COUNTIF(F39:AJ39,"P2")</f>
        <v>0</v>
      </c>
      <c r="AL39" s="336">
        <f>COUNTIF(E39:AI39,"T")+2*COUNTIF(E39:AI39,"2T")+2*COUNTIF(E39:AI39,"T2")+COUNTIF(E39:AI39,"PT")+COUNTIF(E39:AI39,"TP")</f>
        <v>0</v>
      </c>
      <c r="AM39" s="153"/>
      <c r="AN39" s="153"/>
      <c r="AO39" s="153"/>
    </row>
    <row r="40" spans="1:41" s="25" customFormat="1" ht="21" customHeight="1">
      <c r="A40" s="529" t="s">
        <v>10</v>
      </c>
      <c r="B40" s="530"/>
      <c r="C40" s="530"/>
      <c r="D40" s="530"/>
      <c r="E40" s="530"/>
      <c r="F40" s="530"/>
      <c r="G40" s="530"/>
      <c r="H40" s="530"/>
      <c r="I40" s="530"/>
      <c r="J40" s="530"/>
      <c r="K40" s="530"/>
      <c r="L40" s="530"/>
      <c r="M40" s="530"/>
      <c r="N40" s="530"/>
      <c r="O40" s="530"/>
      <c r="P40" s="530"/>
      <c r="Q40" s="530"/>
      <c r="R40" s="530"/>
      <c r="S40" s="530"/>
      <c r="T40" s="530"/>
      <c r="U40" s="530"/>
      <c r="V40" s="530"/>
      <c r="W40" s="530"/>
      <c r="X40" s="530"/>
      <c r="Y40" s="530"/>
      <c r="Z40" s="530"/>
      <c r="AA40" s="530"/>
      <c r="AB40" s="530"/>
      <c r="AC40" s="530"/>
      <c r="AD40" s="530"/>
      <c r="AE40" s="530"/>
      <c r="AF40" s="530"/>
      <c r="AG40" s="530"/>
      <c r="AH40" s="530"/>
      <c r="AI40" s="531"/>
      <c r="AJ40" s="19">
        <f>SUM(AJ7:AJ38)</f>
        <v>29</v>
      </c>
      <c r="AK40" s="19">
        <f>SUM(AK7:AK38)</f>
        <v>1</v>
      </c>
      <c r="AL40" s="19">
        <f>SUM(AL7:AL38)</f>
        <v>1</v>
      </c>
    </row>
    <row r="41" spans="1:41" s="25" customFormat="1" ht="21" customHeight="1">
      <c r="A41" s="429" t="s">
        <v>2804</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31"/>
      <c r="AM41" s="338"/>
      <c r="AN41" s="338"/>
    </row>
    <row r="42" spans="1:41">
      <c r="C42" s="425"/>
      <c r="D42" s="425"/>
      <c r="E42" s="425"/>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41">
      <c r="C43" s="425"/>
      <c r="D43" s="425"/>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43:D43"/>
    <mergeCell ref="AM19:AN19"/>
    <mergeCell ref="A40:AI40"/>
    <mergeCell ref="C42:E42"/>
    <mergeCell ref="A41:AL41"/>
    <mergeCell ref="E39:AI39"/>
  </mergeCells>
  <conditionalFormatting sqref="E6:AI38 E39">
    <cfRule type="expression" dxfId="64"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BB371700-7D52-490A-8DB8-7BA2DE277A99}">
            <xm:f>IF('TQW20'!E$6="CN",1,0)</xm:f>
            <x14:dxf>
              <fill>
                <patternFill>
                  <bgColor theme="8" tint="0.59996337778862885"/>
                </patternFill>
              </fill>
            </x14:dxf>
          </x14:cfRule>
          <xm:sqref>E6:AI6</xm:sqref>
        </x14:conditionalFormatting>
        <x14:conditionalFormatting xmlns:xm="http://schemas.microsoft.com/office/excel/2006/main">
          <x14:cfRule type="expression" priority="2" id="{9D9384FA-6FA8-40E3-ADCA-DA07AFD6FB0E}">
            <xm:f>IF('TQW20'!E$6="CN",1,0)</xm:f>
            <x14:dxf>
              <fill>
                <patternFill>
                  <bgColor theme="8" tint="0.79998168889431442"/>
                </patternFill>
              </fill>
            </x14:dxf>
          </x14:cfRule>
          <xm:sqref>E6:AI6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51"/>
  <sheetViews>
    <sheetView topLeftCell="A19" zoomScaleNormal="100" workbookViewId="0">
      <selection activeCell="T33" sqref="T33"/>
    </sheetView>
  </sheetViews>
  <sheetFormatPr defaultColWidth="9.33203125" defaultRowHeight="18"/>
  <cols>
    <col min="1" max="1" width="7.83203125" style="24" customWidth="1"/>
    <col min="2" max="2" width="15.1640625" style="24" customWidth="1"/>
    <col min="3" max="3" width="24" style="24" customWidth="1"/>
    <col min="4" max="4" width="10" style="24" customWidth="1"/>
    <col min="5" max="35" width="4" style="24" customWidth="1"/>
    <col min="36" max="37" width="7" style="24" customWidth="1"/>
    <col min="38" max="38" width="7.1640625" style="24" customWidth="1"/>
    <col min="39" max="16384" width="9.33203125" style="24"/>
  </cols>
  <sheetData>
    <row r="1" spans="1:38"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ht="31.5" customHeight="1">
      <c r="A3" s="443" t="s">
        <v>897</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21" customHeight="1">
      <c r="A7" s="5">
        <v>1</v>
      </c>
      <c r="B7" s="79" t="s">
        <v>538</v>
      </c>
      <c r="C7" s="80" t="s">
        <v>539</v>
      </c>
      <c r="D7" s="81" t="s">
        <v>19</v>
      </c>
      <c r="E7" s="98"/>
      <c r="F7" s="99"/>
      <c r="G7" s="99"/>
      <c r="H7" s="99"/>
      <c r="I7" s="99"/>
      <c r="J7" s="99"/>
      <c r="K7" s="99"/>
      <c r="L7" s="99"/>
      <c r="M7" s="99"/>
      <c r="N7" s="99"/>
      <c r="O7" s="99"/>
      <c r="P7" s="99"/>
      <c r="Q7" s="99"/>
      <c r="R7" s="99"/>
      <c r="S7" s="99"/>
      <c r="T7" s="99"/>
      <c r="U7" s="99"/>
      <c r="V7" s="99"/>
      <c r="W7" s="100"/>
      <c r="X7" s="99"/>
      <c r="Y7" s="99"/>
      <c r="Z7" s="99"/>
      <c r="AA7" s="99"/>
      <c r="AB7" s="99"/>
      <c r="AC7" s="100"/>
      <c r="AD7" s="99"/>
      <c r="AE7" s="99"/>
      <c r="AF7" s="99"/>
      <c r="AG7" s="99"/>
      <c r="AH7" s="99"/>
      <c r="AI7" s="99"/>
      <c r="AJ7" s="19">
        <f>COUNTIF(E7:AI7,"K")+2*COUNTIF(E7:AI7,"2K")+COUNTIF(E7:AI7,"TK")+COUNTIF(E7:AI7,"KT")+COUNTIF(E7:AI7,"PK")+COUNTIF(E7:AI7,"KP")+2*COUNTIF(E7:AI7,"K2")</f>
        <v>0</v>
      </c>
      <c r="AK7" s="335">
        <f>COUNTIF(F7:AJ7,"P")+2*COUNTIF(F7:AJ7,"2P")+COUNTIF(F7:AJ7,"TP")+COUNTIF(F7:AJ7,"PT")+COUNTIF(F7:AJ7,"PK")+COUNTIF(F7:AJ7,"KP")+2*COUNTIF(F7:AJ7,"P2")</f>
        <v>0</v>
      </c>
      <c r="AL7" s="2">
        <f>COUNTIF(E7:AI7,"T")+2*COUNTIF(E7:AI7,"2T")+2*COUNTIF(E7:AI7,"T2")+COUNTIF(E7:AI7,"PT")+COUNTIF(E7:AI7,"TP")</f>
        <v>0</v>
      </c>
    </row>
    <row r="8" spans="1:38" s="25" customFormat="1" ht="21" customHeight="1">
      <c r="A8" s="5">
        <v>2</v>
      </c>
      <c r="B8" s="79" t="s">
        <v>540</v>
      </c>
      <c r="C8" s="80" t="s">
        <v>541</v>
      </c>
      <c r="D8" s="81" t="s">
        <v>39</v>
      </c>
      <c r="E8" s="98"/>
      <c r="F8" s="99" t="s">
        <v>6</v>
      </c>
      <c r="G8" s="99"/>
      <c r="H8" s="99"/>
      <c r="I8" s="99"/>
      <c r="J8" s="99"/>
      <c r="K8" s="99"/>
      <c r="L8" s="99"/>
      <c r="M8" s="99" t="s">
        <v>8</v>
      </c>
      <c r="N8" s="99"/>
      <c r="O8" s="99"/>
      <c r="P8" s="99"/>
      <c r="Q8" s="99"/>
      <c r="R8" s="99"/>
      <c r="S8" s="99"/>
      <c r="T8" s="99"/>
      <c r="U8" s="99"/>
      <c r="V8" s="99"/>
      <c r="W8" s="100"/>
      <c r="X8" s="99"/>
      <c r="Y8" s="99"/>
      <c r="Z8" s="99"/>
      <c r="AA8" s="99"/>
      <c r="AB8" s="99"/>
      <c r="AC8" s="100"/>
      <c r="AD8" s="99"/>
      <c r="AE8" s="99"/>
      <c r="AF8" s="99"/>
      <c r="AG8" s="99"/>
      <c r="AH8" s="99"/>
      <c r="AI8" s="99"/>
      <c r="AJ8" s="19">
        <f t="shared" ref="AJ8:AJ43" si="2">COUNTIF(E8:AI8,"K")+2*COUNTIF(E8:AI8,"2K")+COUNTIF(E8:AI8,"TK")+COUNTIF(E8:AI8,"KT")+COUNTIF(E8:AI8,"PK")+COUNTIF(E8:AI8,"KP")+2*COUNTIF(E8:AI8,"K2")</f>
        <v>1</v>
      </c>
      <c r="AK8" s="335">
        <f t="shared" ref="AK8:AK43" si="3">COUNTIF(F8:AJ8,"P")+2*COUNTIF(F8:AJ8,"2P")+COUNTIF(F8:AJ8,"TP")+COUNTIF(F8:AJ8,"PT")+COUNTIF(F8:AJ8,"PK")+COUNTIF(F8:AJ8,"KP")+2*COUNTIF(F8:AJ8,"P2")</f>
        <v>0</v>
      </c>
      <c r="AL8" s="335">
        <f t="shared" ref="AL8:AL43" si="4">COUNTIF(E8:AI8,"T")+2*COUNTIF(E8:AI8,"2T")+2*COUNTIF(E8:AI8,"T2")+COUNTIF(E8:AI8,"PT")+COUNTIF(E8:AI8,"TP")</f>
        <v>1</v>
      </c>
    </row>
    <row r="9" spans="1:38" s="25" customFormat="1" ht="21" customHeight="1">
      <c r="A9" s="5">
        <v>3</v>
      </c>
      <c r="B9" s="79" t="s">
        <v>542</v>
      </c>
      <c r="C9" s="80" t="s">
        <v>543</v>
      </c>
      <c r="D9" s="81" t="s">
        <v>39</v>
      </c>
      <c r="E9" s="98"/>
      <c r="F9" s="99"/>
      <c r="G9" s="99"/>
      <c r="H9" s="99"/>
      <c r="I9" s="99"/>
      <c r="J9" s="99"/>
      <c r="K9" s="99"/>
      <c r="L9" s="99"/>
      <c r="M9" s="99"/>
      <c r="N9" s="99"/>
      <c r="O9" s="99"/>
      <c r="P9" s="99"/>
      <c r="Q9" s="99"/>
      <c r="R9" s="99" t="s">
        <v>6</v>
      </c>
      <c r="S9" s="99"/>
      <c r="T9" s="99"/>
      <c r="U9" s="99"/>
      <c r="V9" s="100"/>
      <c r="W9" s="100"/>
      <c r="X9" s="99"/>
      <c r="Y9" s="99"/>
      <c r="Z9" s="99"/>
      <c r="AA9" s="99"/>
      <c r="AB9" s="99"/>
      <c r="AC9" s="100"/>
      <c r="AD9" s="99"/>
      <c r="AE9" s="99"/>
      <c r="AF9" s="99"/>
      <c r="AG9" s="99"/>
      <c r="AH9" s="99"/>
      <c r="AI9" s="99"/>
      <c r="AJ9" s="19">
        <f t="shared" si="2"/>
        <v>1</v>
      </c>
      <c r="AK9" s="335">
        <f t="shared" si="3"/>
        <v>0</v>
      </c>
      <c r="AL9" s="335">
        <f t="shared" si="4"/>
        <v>0</v>
      </c>
    </row>
    <row r="10" spans="1:38" s="25" customFormat="1" ht="21" customHeight="1">
      <c r="A10" s="5">
        <v>4</v>
      </c>
      <c r="B10" s="79" t="s">
        <v>544</v>
      </c>
      <c r="C10" s="80" t="s">
        <v>545</v>
      </c>
      <c r="D10" s="81" t="s">
        <v>39</v>
      </c>
      <c r="E10" s="98"/>
      <c r="F10" s="99"/>
      <c r="G10" s="99"/>
      <c r="H10" s="99"/>
      <c r="I10" s="99"/>
      <c r="J10" s="99"/>
      <c r="K10" s="99"/>
      <c r="L10" s="99"/>
      <c r="M10" s="99"/>
      <c r="N10" s="99"/>
      <c r="O10" s="99"/>
      <c r="P10" s="99"/>
      <c r="Q10" s="99"/>
      <c r="R10" s="99" t="s">
        <v>6</v>
      </c>
      <c r="S10" s="99"/>
      <c r="T10" s="99"/>
      <c r="U10" s="99"/>
      <c r="V10" s="100"/>
      <c r="W10" s="100"/>
      <c r="X10" s="99"/>
      <c r="Y10" s="99"/>
      <c r="Z10" s="99"/>
      <c r="AA10" s="99"/>
      <c r="AB10" s="99"/>
      <c r="AC10" s="100"/>
      <c r="AD10" s="99"/>
      <c r="AE10" s="99"/>
      <c r="AF10" s="99"/>
      <c r="AG10" s="99"/>
      <c r="AH10" s="99"/>
      <c r="AI10" s="99"/>
      <c r="AJ10" s="19">
        <f t="shared" si="2"/>
        <v>1</v>
      </c>
      <c r="AK10" s="335">
        <f t="shared" si="3"/>
        <v>0</v>
      </c>
      <c r="AL10" s="335">
        <f t="shared" si="4"/>
        <v>0</v>
      </c>
    </row>
    <row r="11" spans="1:38" s="25" customFormat="1" ht="21" customHeight="1">
      <c r="A11" s="5">
        <v>5</v>
      </c>
      <c r="B11" s="79" t="s">
        <v>546</v>
      </c>
      <c r="C11" s="80" t="s">
        <v>547</v>
      </c>
      <c r="D11" s="81" t="s">
        <v>39</v>
      </c>
      <c r="E11" s="98"/>
      <c r="F11" s="99" t="s">
        <v>6</v>
      </c>
      <c r="G11" s="99"/>
      <c r="H11" s="99"/>
      <c r="I11" s="99"/>
      <c r="J11" s="99"/>
      <c r="K11" s="99"/>
      <c r="L11" s="99"/>
      <c r="M11" s="99"/>
      <c r="N11" s="99"/>
      <c r="O11" s="99"/>
      <c r="P11" s="99"/>
      <c r="Q11" s="99"/>
      <c r="R11" s="99"/>
      <c r="S11" s="99"/>
      <c r="T11" s="99"/>
      <c r="U11" s="99"/>
      <c r="V11" s="99"/>
      <c r="W11" s="100"/>
      <c r="X11" s="99"/>
      <c r="Y11" s="99"/>
      <c r="Z11" s="99"/>
      <c r="AA11" s="99"/>
      <c r="AB11" s="99"/>
      <c r="AC11" s="100"/>
      <c r="AD11" s="99"/>
      <c r="AE11" s="99"/>
      <c r="AF11" s="99"/>
      <c r="AG11" s="99"/>
      <c r="AH11" s="99"/>
      <c r="AI11" s="99"/>
      <c r="AJ11" s="19">
        <f t="shared" si="2"/>
        <v>1</v>
      </c>
      <c r="AK11" s="335">
        <f t="shared" si="3"/>
        <v>0</v>
      </c>
      <c r="AL11" s="335">
        <f t="shared" si="4"/>
        <v>0</v>
      </c>
    </row>
    <row r="12" spans="1:38" s="25" customFormat="1" ht="21" customHeight="1">
      <c r="A12" s="5">
        <v>6</v>
      </c>
      <c r="B12" s="79" t="s">
        <v>548</v>
      </c>
      <c r="C12" s="80" t="s">
        <v>549</v>
      </c>
      <c r="D12" s="81" t="s">
        <v>40</v>
      </c>
      <c r="E12" s="98"/>
      <c r="F12" s="99" t="s">
        <v>7</v>
      </c>
      <c r="G12" s="99"/>
      <c r="H12" s="99"/>
      <c r="I12" s="99"/>
      <c r="J12" s="99"/>
      <c r="K12" s="99"/>
      <c r="L12" s="99"/>
      <c r="M12" s="99"/>
      <c r="N12" s="99"/>
      <c r="O12" s="99"/>
      <c r="P12" s="99"/>
      <c r="Q12" s="99"/>
      <c r="R12" s="99"/>
      <c r="S12" s="99"/>
      <c r="T12" s="99"/>
      <c r="U12" s="99"/>
      <c r="V12" s="100"/>
      <c r="W12" s="100"/>
      <c r="X12" s="99"/>
      <c r="Y12" s="99"/>
      <c r="Z12" s="99"/>
      <c r="AA12" s="99"/>
      <c r="AB12" s="99"/>
      <c r="AC12" s="99"/>
      <c r="AD12" s="99"/>
      <c r="AE12" s="99"/>
      <c r="AF12" s="99"/>
      <c r="AG12" s="99"/>
      <c r="AH12" s="99"/>
      <c r="AI12" s="99"/>
      <c r="AJ12" s="19">
        <f t="shared" si="2"/>
        <v>0</v>
      </c>
      <c r="AK12" s="335">
        <f t="shared" si="3"/>
        <v>1</v>
      </c>
      <c r="AL12" s="335">
        <f t="shared" si="4"/>
        <v>0</v>
      </c>
    </row>
    <row r="13" spans="1:38" s="25" customFormat="1" ht="21" customHeight="1">
      <c r="A13" s="5">
        <v>7</v>
      </c>
      <c r="B13" s="79" t="s">
        <v>536</v>
      </c>
      <c r="C13" s="80" t="s">
        <v>537</v>
      </c>
      <c r="D13" s="81" t="s">
        <v>117</v>
      </c>
      <c r="E13" s="98"/>
      <c r="F13" s="99"/>
      <c r="G13" s="99"/>
      <c r="H13" s="99"/>
      <c r="I13" s="99" t="s">
        <v>7</v>
      </c>
      <c r="J13" s="99"/>
      <c r="K13" s="99"/>
      <c r="L13" s="99"/>
      <c r="M13" s="99"/>
      <c r="N13" s="99"/>
      <c r="O13" s="99"/>
      <c r="P13" s="99"/>
      <c r="Q13" s="99"/>
      <c r="R13" s="99" t="s">
        <v>6</v>
      </c>
      <c r="S13" s="99" t="s">
        <v>8</v>
      </c>
      <c r="T13" s="99"/>
      <c r="U13" s="99"/>
      <c r="V13" s="100"/>
      <c r="W13" s="100"/>
      <c r="X13" s="99"/>
      <c r="Y13" s="99"/>
      <c r="Z13" s="99"/>
      <c r="AA13" s="99"/>
      <c r="AB13" s="99"/>
      <c r="AC13" s="99"/>
      <c r="AD13" s="99"/>
      <c r="AE13" s="99"/>
      <c r="AF13" s="99"/>
      <c r="AG13" s="99"/>
      <c r="AH13" s="99"/>
      <c r="AI13" s="99"/>
      <c r="AJ13" s="19">
        <f t="shared" si="2"/>
        <v>1</v>
      </c>
      <c r="AK13" s="335">
        <f t="shared" si="3"/>
        <v>1</v>
      </c>
      <c r="AL13" s="335">
        <f t="shared" si="4"/>
        <v>1</v>
      </c>
    </row>
    <row r="14" spans="1:38" s="25" customFormat="1" ht="21" customHeight="1">
      <c r="A14" s="5">
        <v>8</v>
      </c>
      <c r="B14" s="79" t="s">
        <v>550</v>
      </c>
      <c r="C14" s="80" t="s">
        <v>551</v>
      </c>
      <c r="D14" s="81" t="s">
        <v>48</v>
      </c>
      <c r="E14" s="98"/>
      <c r="F14" s="99"/>
      <c r="G14" s="101"/>
      <c r="H14" s="101"/>
      <c r="I14" s="101"/>
      <c r="J14" s="101"/>
      <c r="K14" s="101"/>
      <c r="L14" s="101"/>
      <c r="M14" s="101"/>
      <c r="N14" s="101"/>
      <c r="O14" s="101"/>
      <c r="P14" s="101"/>
      <c r="Q14" s="101"/>
      <c r="R14" s="101"/>
      <c r="S14" s="101"/>
      <c r="T14" s="101"/>
      <c r="U14" s="101"/>
      <c r="V14" s="100"/>
      <c r="W14" s="100"/>
      <c r="X14" s="101"/>
      <c r="Y14" s="101"/>
      <c r="Z14" s="101"/>
      <c r="AA14" s="101"/>
      <c r="AB14" s="101"/>
      <c r="AC14" s="101"/>
      <c r="AD14" s="101"/>
      <c r="AE14" s="101"/>
      <c r="AF14" s="101"/>
      <c r="AG14" s="101"/>
      <c r="AH14" s="101"/>
      <c r="AI14" s="101"/>
      <c r="AJ14" s="19">
        <f t="shared" si="2"/>
        <v>0</v>
      </c>
      <c r="AK14" s="335">
        <f t="shared" si="3"/>
        <v>0</v>
      </c>
      <c r="AL14" s="335">
        <f t="shared" si="4"/>
        <v>0</v>
      </c>
    </row>
    <row r="15" spans="1:38" s="25" customFormat="1" ht="21" customHeight="1">
      <c r="A15" s="5">
        <v>9</v>
      </c>
      <c r="B15" s="79" t="s">
        <v>552</v>
      </c>
      <c r="C15" s="80" t="s">
        <v>553</v>
      </c>
      <c r="D15" s="81" t="s">
        <v>49</v>
      </c>
      <c r="E15" s="98"/>
      <c r="F15" s="99"/>
      <c r="G15" s="101"/>
      <c r="H15" s="101"/>
      <c r="I15" s="101"/>
      <c r="J15" s="101"/>
      <c r="K15" s="101"/>
      <c r="L15" s="101"/>
      <c r="M15" s="101"/>
      <c r="N15" s="101"/>
      <c r="O15" s="101"/>
      <c r="P15" s="101"/>
      <c r="Q15" s="101"/>
      <c r="R15" s="101"/>
      <c r="S15" s="101"/>
      <c r="T15" s="101"/>
      <c r="U15" s="101"/>
      <c r="V15" s="100"/>
      <c r="W15" s="100"/>
      <c r="X15" s="101"/>
      <c r="Y15" s="101"/>
      <c r="Z15" s="101"/>
      <c r="AA15" s="101"/>
      <c r="AB15" s="101"/>
      <c r="AC15" s="101"/>
      <c r="AD15" s="101"/>
      <c r="AE15" s="101"/>
      <c r="AF15" s="101"/>
      <c r="AG15" s="101"/>
      <c r="AH15" s="101"/>
      <c r="AI15" s="101"/>
      <c r="AJ15" s="19">
        <f t="shared" si="2"/>
        <v>0</v>
      </c>
      <c r="AK15" s="335">
        <f t="shared" si="3"/>
        <v>0</v>
      </c>
      <c r="AL15" s="335">
        <f t="shared" si="4"/>
        <v>0</v>
      </c>
    </row>
    <row r="16" spans="1:38" s="25" customFormat="1" ht="21" customHeight="1">
      <c r="A16" s="5">
        <v>10</v>
      </c>
      <c r="B16" s="79" t="s">
        <v>554</v>
      </c>
      <c r="C16" s="80" t="s">
        <v>555</v>
      </c>
      <c r="D16" s="81" t="s">
        <v>75</v>
      </c>
      <c r="E16" s="98"/>
      <c r="F16" s="99" t="s">
        <v>6</v>
      </c>
      <c r="G16" s="99"/>
      <c r="H16" s="99"/>
      <c r="I16" s="99"/>
      <c r="J16" s="99"/>
      <c r="K16" s="99" t="s">
        <v>8</v>
      </c>
      <c r="L16" s="99"/>
      <c r="M16" s="99"/>
      <c r="N16" s="99"/>
      <c r="O16" s="99"/>
      <c r="P16" s="99"/>
      <c r="Q16" s="99"/>
      <c r="R16" s="99"/>
      <c r="S16" s="99" t="s">
        <v>8</v>
      </c>
      <c r="T16" s="99" t="s">
        <v>6</v>
      </c>
      <c r="U16" s="99"/>
      <c r="V16" s="100"/>
      <c r="W16" s="100"/>
      <c r="X16" s="99"/>
      <c r="Y16" s="99"/>
      <c r="Z16" s="99"/>
      <c r="AA16" s="99"/>
      <c r="AB16" s="99"/>
      <c r="AC16" s="99"/>
      <c r="AD16" s="99"/>
      <c r="AE16" s="99"/>
      <c r="AF16" s="99"/>
      <c r="AG16" s="99"/>
      <c r="AH16" s="99"/>
      <c r="AI16" s="99"/>
      <c r="AJ16" s="19">
        <f t="shared" si="2"/>
        <v>2</v>
      </c>
      <c r="AK16" s="335">
        <f t="shared" si="3"/>
        <v>0</v>
      </c>
      <c r="AL16" s="335">
        <f t="shared" si="4"/>
        <v>2</v>
      </c>
    </row>
    <row r="17" spans="1:38" s="25" customFormat="1" ht="21" customHeight="1">
      <c r="A17" s="5">
        <v>11</v>
      </c>
      <c r="B17" s="79" t="s">
        <v>556</v>
      </c>
      <c r="C17" s="80" t="s">
        <v>557</v>
      </c>
      <c r="D17" s="81" t="s">
        <v>14</v>
      </c>
      <c r="E17" s="98"/>
      <c r="F17" s="99"/>
      <c r="G17" s="99"/>
      <c r="H17" s="99"/>
      <c r="I17" s="99"/>
      <c r="J17" s="99"/>
      <c r="K17" s="99" t="s">
        <v>8</v>
      </c>
      <c r="L17" s="99"/>
      <c r="M17" s="99"/>
      <c r="N17" s="99"/>
      <c r="O17" s="99"/>
      <c r="P17" s="99"/>
      <c r="Q17" s="99"/>
      <c r="R17" s="99"/>
      <c r="S17" s="99"/>
      <c r="T17" s="99"/>
      <c r="U17" s="99"/>
      <c r="V17" s="100"/>
      <c r="W17" s="100"/>
      <c r="X17" s="99"/>
      <c r="Y17" s="99"/>
      <c r="Z17" s="99"/>
      <c r="AA17" s="99"/>
      <c r="AB17" s="99"/>
      <c r="AC17" s="99"/>
      <c r="AD17" s="99"/>
      <c r="AE17" s="99"/>
      <c r="AF17" s="99"/>
      <c r="AG17" s="99"/>
      <c r="AH17" s="99"/>
      <c r="AI17" s="99"/>
      <c r="AJ17" s="19">
        <f t="shared" si="2"/>
        <v>0</v>
      </c>
      <c r="AK17" s="335">
        <f t="shared" si="3"/>
        <v>0</v>
      </c>
      <c r="AL17" s="335">
        <f t="shared" si="4"/>
        <v>1</v>
      </c>
    </row>
    <row r="18" spans="1:38" s="25" customFormat="1" ht="21" customHeight="1">
      <c r="A18" s="5">
        <v>12</v>
      </c>
      <c r="B18" s="79" t="s">
        <v>560</v>
      </c>
      <c r="C18" s="80" t="s">
        <v>207</v>
      </c>
      <c r="D18" s="81" t="s">
        <v>92</v>
      </c>
      <c r="E18" s="98"/>
      <c r="F18" s="99"/>
      <c r="G18" s="99"/>
      <c r="H18" s="99"/>
      <c r="I18" s="99"/>
      <c r="J18" s="99"/>
      <c r="K18" s="99"/>
      <c r="L18" s="99"/>
      <c r="M18" s="99"/>
      <c r="N18" s="99"/>
      <c r="O18" s="99"/>
      <c r="P18" s="99"/>
      <c r="Q18" s="99"/>
      <c r="R18" s="99"/>
      <c r="S18" s="99"/>
      <c r="T18" s="99"/>
      <c r="U18" s="99"/>
      <c r="V18" s="100"/>
      <c r="W18" s="100"/>
      <c r="X18" s="99"/>
      <c r="Y18" s="99"/>
      <c r="Z18" s="99"/>
      <c r="AA18" s="99"/>
      <c r="AB18" s="99"/>
      <c r="AC18" s="99"/>
      <c r="AD18" s="99"/>
      <c r="AE18" s="99"/>
      <c r="AF18" s="99"/>
      <c r="AG18" s="99"/>
      <c r="AH18" s="99"/>
      <c r="AI18" s="99"/>
      <c r="AJ18" s="19">
        <f t="shared" si="2"/>
        <v>0</v>
      </c>
      <c r="AK18" s="335">
        <f t="shared" si="3"/>
        <v>0</v>
      </c>
      <c r="AL18" s="335">
        <f t="shared" si="4"/>
        <v>0</v>
      </c>
    </row>
    <row r="19" spans="1:38" s="25" customFormat="1" ht="21" customHeight="1">
      <c r="A19" s="5">
        <v>13</v>
      </c>
      <c r="B19" s="79" t="s">
        <v>561</v>
      </c>
      <c r="C19" s="80" t="s">
        <v>562</v>
      </c>
      <c r="D19" s="81" t="s">
        <v>20</v>
      </c>
      <c r="E19" s="90"/>
      <c r="F19" s="102"/>
      <c r="G19" s="91"/>
      <c r="H19" s="92"/>
      <c r="I19" s="92"/>
      <c r="J19" s="92"/>
      <c r="K19" s="92"/>
      <c r="L19" s="92"/>
      <c r="M19" s="92"/>
      <c r="N19" s="92"/>
      <c r="O19" s="92"/>
      <c r="P19" s="91"/>
      <c r="Q19" s="91"/>
      <c r="R19" s="103"/>
      <c r="S19" s="91"/>
      <c r="T19" s="91"/>
      <c r="U19" s="91"/>
      <c r="V19" s="100"/>
      <c r="W19" s="100"/>
      <c r="X19" s="103"/>
      <c r="Y19" s="91"/>
      <c r="Z19" s="91"/>
      <c r="AA19" s="91"/>
      <c r="AB19" s="91"/>
      <c r="AC19" s="91"/>
      <c r="AD19" s="91"/>
      <c r="AE19" s="91"/>
      <c r="AF19" s="91"/>
      <c r="AG19" s="91"/>
      <c r="AH19" s="91"/>
      <c r="AI19" s="91"/>
      <c r="AJ19" s="19">
        <f t="shared" si="2"/>
        <v>0</v>
      </c>
      <c r="AK19" s="335">
        <f t="shared" si="3"/>
        <v>0</v>
      </c>
      <c r="AL19" s="335">
        <f t="shared" si="4"/>
        <v>0</v>
      </c>
    </row>
    <row r="20" spans="1:38" s="25" customFormat="1" ht="21" customHeight="1">
      <c r="A20" s="5">
        <v>14</v>
      </c>
      <c r="B20" s="79" t="s">
        <v>563</v>
      </c>
      <c r="C20" s="80" t="s">
        <v>124</v>
      </c>
      <c r="D20" s="81" t="s">
        <v>564</v>
      </c>
      <c r="E20" s="98"/>
      <c r="F20" s="99" t="s">
        <v>8</v>
      </c>
      <c r="G20" s="99"/>
      <c r="H20" s="99"/>
      <c r="I20" s="99"/>
      <c r="J20" s="99"/>
      <c r="K20" s="99" t="s">
        <v>8</v>
      </c>
      <c r="L20" s="99"/>
      <c r="M20" s="99"/>
      <c r="N20" s="99"/>
      <c r="O20" s="99"/>
      <c r="P20" s="99"/>
      <c r="Q20" s="99"/>
      <c r="R20" s="99"/>
      <c r="S20" s="99" t="s">
        <v>8</v>
      </c>
      <c r="T20" s="99"/>
      <c r="U20" s="99"/>
      <c r="V20" s="100"/>
      <c r="W20" s="100"/>
      <c r="X20" s="99"/>
      <c r="Y20" s="99"/>
      <c r="Z20" s="99"/>
      <c r="AA20" s="99"/>
      <c r="AB20" s="99"/>
      <c r="AC20" s="99"/>
      <c r="AD20" s="99"/>
      <c r="AE20" s="99"/>
      <c r="AF20" s="99"/>
      <c r="AG20" s="99"/>
      <c r="AH20" s="99"/>
      <c r="AI20" s="99"/>
      <c r="AJ20" s="19">
        <f t="shared" si="2"/>
        <v>0</v>
      </c>
      <c r="AK20" s="335">
        <f t="shared" si="3"/>
        <v>0</v>
      </c>
      <c r="AL20" s="335">
        <f t="shared" si="4"/>
        <v>3</v>
      </c>
    </row>
    <row r="21" spans="1:38" s="25" customFormat="1" ht="21" customHeight="1">
      <c r="A21" s="5">
        <v>15</v>
      </c>
      <c r="B21" s="79" t="s">
        <v>565</v>
      </c>
      <c r="C21" s="80" t="s">
        <v>566</v>
      </c>
      <c r="D21" s="81" t="s">
        <v>52</v>
      </c>
      <c r="E21" s="98"/>
      <c r="F21" s="99"/>
      <c r="G21" s="99"/>
      <c r="H21" s="99"/>
      <c r="I21" s="99"/>
      <c r="J21" s="99"/>
      <c r="K21" s="99"/>
      <c r="L21" s="99"/>
      <c r="M21" s="99"/>
      <c r="N21" s="99"/>
      <c r="O21" s="104"/>
      <c r="P21" s="99"/>
      <c r="Q21" s="99"/>
      <c r="R21" s="99"/>
      <c r="S21" s="99"/>
      <c r="T21" s="99"/>
      <c r="U21" s="99"/>
      <c r="V21" s="100"/>
      <c r="W21" s="100"/>
      <c r="X21" s="99"/>
      <c r="Y21" s="99"/>
      <c r="Z21" s="99"/>
      <c r="AA21" s="99"/>
      <c r="AB21" s="99"/>
      <c r="AC21" s="99"/>
      <c r="AD21" s="99"/>
      <c r="AE21" s="99"/>
      <c r="AF21" s="99"/>
      <c r="AG21" s="99"/>
      <c r="AH21" s="99"/>
      <c r="AI21" s="99"/>
      <c r="AJ21" s="19">
        <f t="shared" si="2"/>
        <v>0</v>
      </c>
      <c r="AK21" s="335">
        <f t="shared" si="3"/>
        <v>0</v>
      </c>
      <c r="AL21" s="335">
        <f t="shared" si="4"/>
        <v>0</v>
      </c>
    </row>
    <row r="22" spans="1:38" s="25" customFormat="1" ht="21" customHeight="1">
      <c r="A22" s="5">
        <v>16</v>
      </c>
      <c r="B22" s="79" t="s">
        <v>567</v>
      </c>
      <c r="C22" s="80" t="s">
        <v>568</v>
      </c>
      <c r="D22" s="81" t="s">
        <v>53</v>
      </c>
      <c r="E22" s="98"/>
      <c r="F22" s="99" t="s">
        <v>7</v>
      </c>
      <c r="G22" s="99"/>
      <c r="H22" s="99"/>
      <c r="I22" s="99" t="s">
        <v>7</v>
      </c>
      <c r="J22" s="99"/>
      <c r="K22" s="99" t="s">
        <v>7</v>
      </c>
      <c r="L22" s="99"/>
      <c r="M22" s="99" t="s">
        <v>7</v>
      </c>
      <c r="N22" s="99"/>
      <c r="O22" s="99"/>
      <c r="P22" s="99"/>
      <c r="Q22" s="99"/>
      <c r="R22" s="99"/>
      <c r="S22" s="99"/>
      <c r="T22" s="99"/>
      <c r="U22" s="99"/>
      <c r="V22" s="100"/>
      <c r="W22" s="100"/>
      <c r="X22" s="99"/>
      <c r="Y22" s="99"/>
      <c r="Z22" s="99"/>
      <c r="AA22" s="99"/>
      <c r="AB22" s="99"/>
      <c r="AC22" s="99"/>
      <c r="AD22" s="99"/>
      <c r="AE22" s="99"/>
      <c r="AF22" s="99"/>
      <c r="AG22" s="99"/>
      <c r="AH22" s="99"/>
      <c r="AI22" s="99"/>
      <c r="AJ22" s="19">
        <f t="shared" si="2"/>
        <v>0</v>
      </c>
      <c r="AK22" s="335">
        <f t="shared" si="3"/>
        <v>4</v>
      </c>
      <c r="AL22" s="335">
        <f t="shared" si="4"/>
        <v>0</v>
      </c>
    </row>
    <row r="23" spans="1:38" s="25" customFormat="1" ht="21" customHeight="1">
      <c r="A23" s="5">
        <v>17</v>
      </c>
      <c r="B23" s="79" t="s">
        <v>511</v>
      </c>
      <c r="C23" s="80" t="s">
        <v>512</v>
      </c>
      <c r="D23" s="81" t="s">
        <v>106</v>
      </c>
      <c r="E23" s="98"/>
      <c r="F23" s="99"/>
      <c r="G23" s="99"/>
      <c r="H23" s="99"/>
      <c r="I23" s="99"/>
      <c r="J23" s="99"/>
      <c r="K23" s="99"/>
      <c r="L23" s="99"/>
      <c r="M23" s="99"/>
      <c r="N23" s="99"/>
      <c r="O23" s="99"/>
      <c r="P23" s="99"/>
      <c r="Q23" s="99"/>
      <c r="R23" s="99"/>
      <c r="S23" s="99"/>
      <c r="T23" s="99"/>
      <c r="U23" s="99"/>
      <c r="V23" s="100"/>
      <c r="W23" s="100"/>
      <c r="X23" s="99"/>
      <c r="Y23" s="99"/>
      <c r="Z23" s="99"/>
      <c r="AA23" s="99"/>
      <c r="AB23" s="99"/>
      <c r="AC23" s="99"/>
      <c r="AD23" s="99"/>
      <c r="AE23" s="99"/>
      <c r="AF23" s="99"/>
      <c r="AG23" s="99"/>
      <c r="AH23" s="99"/>
      <c r="AI23" s="99"/>
      <c r="AJ23" s="19">
        <f t="shared" si="2"/>
        <v>0</v>
      </c>
      <c r="AK23" s="335">
        <f t="shared" si="3"/>
        <v>0</v>
      </c>
      <c r="AL23" s="335">
        <f t="shared" si="4"/>
        <v>0</v>
      </c>
    </row>
    <row r="24" spans="1:38" s="25" customFormat="1" ht="21" customHeight="1">
      <c r="A24" s="5">
        <v>18</v>
      </c>
      <c r="B24" s="79" t="s">
        <v>569</v>
      </c>
      <c r="C24" s="80" t="s">
        <v>570</v>
      </c>
      <c r="D24" s="81" t="s">
        <v>26</v>
      </c>
      <c r="E24" s="98"/>
      <c r="F24" s="99" t="s">
        <v>8</v>
      </c>
      <c r="G24" s="99"/>
      <c r="H24" s="99"/>
      <c r="I24" s="99"/>
      <c r="J24" s="99"/>
      <c r="K24" s="99"/>
      <c r="L24" s="99"/>
      <c r="M24" s="99"/>
      <c r="N24" s="99"/>
      <c r="O24" s="99"/>
      <c r="P24" s="99"/>
      <c r="Q24" s="99"/>
      <c r="R24" s="99"/>
      <c r="S24" s="99"/>
      <c r="T24" s="99"/>
      <c r="U24" s="99"/>
      <c r="V24" s="100"/>
      <c r="W24" s="100"/>
      <c r="X24" s="99"/>
      <c r="Y24" s="99"/>
      <c r="Z24" s="99"/>
      <c r="AA24" s="99"/>
      <c r="AB24" s="99"/>
      <c r="AC24" s="99"/>
      <c r="AD24" s="99"/>
      <c r="AE24" s="99"/>
      <c r="AF24" s="99"/>
      <c r="AG24" s="99"/>
      <c r="AH24" s="99"/>
      <c r="AI24" s="99"/>
      <c r="AJ24" s="19">
        <f t="shared" si="2"/>
        <v>0</v>
      </c>
      <c r="AK24" s="335">
        <f t="shared" si="3"/>
        <v>0</v>
      </c>
      <c r="AL24" s="335">
        <f t="shared" si="4"/>
        <v>1</v>
      </c>
    </row>
    <row r="25" spans="1:38" s="25" customFormat="1" ht="21" customHeight="1">
      <c r="A25" s="5">
        <v>19</v>
      </c>
      <c r="B25" s="79" t="s">
        <v>571</v>
      </c>
      <c r="C25" s="80" t="s">
        <v>572</v>
      </c>
      <c r="D25" s="81" t="s">
        <v>26</v>
      </c>
      <c r="E25" s="98"/>
      <c r="F25" s="99"/>
      <c r="G25" s="99"/>
      <c r="H25" s="99"/>
      <c r="I25" s="99"/>
      <c r="J25" s="99"/>
      <c r="K25" s="99"/>
      <c r="L25" s="99"/>
      <c r="M25" s="99"/>
      <c r="N25" s="99"/>
      <c r="O25" s="99"/>
      <c r="P25" s="99"/>
      <c r="Q25" s="99"/>
      <c r="R25" s="99"/>
      <c r="S25" s="99"/>
      <c r="T25" s="99"/>
      <c r="U25" s="99"/>
      <c r="V25" s="100"/>
      <c r="W25" s="100"/>
      <c r="X25" s="99"/>
      <c r="Y25" s="99"/>
      <c r="Z25" s="99"/>
      <c r="AA25" s="99"/>
      <c r="AB25" s="99"/>
      <c r="AC25" s="99"/>
      <c r="AD25" s="99"/>
      <c r="AE25" s="99"/>
      <c r="AF25" s="99"/>
      <c r="AG25" s="99"/>
      <c r="AH25" s="99"/>
      <c r="AI25" s="99"/>
      <c r="AJ25" s="19">
        <f t="shared" si="2"/>
        <v>0</v>
      </c>
      <c r="AK25" s="335">
        <f t="shared" si="3"/>
        <v>0</v>
      </c>
      <c r="AL25" s="335">
        <f t="shared" si="4"/>
        <v>0</v>
      </c>
    </row>
    <row r="26" spans="1:38" s="25" customFormat="1" ht="21" customHeight="1">
      <c r="A26" s="5">
        <v>20</v>
      </c>
      <c r="B26" s="79" t="s">
        <v>573</v>
      </c>
      <c r="C26" s="80" t="s">
        <v>574</v>
      </c>
      <c r="D26" s="81" t="s">
        <v>103</v>
      </c>
      <c r="E26" s="98"/>
      <c r="F26" s="99"/>
      <c r="G26" s="99"/>
      <c r="H26" s="99"/>
      <c r="I26" s="99"/>
      <c r="J26" s="99"/>
      <c r="K26" s="99"/>
      <c r="L26" s="99"/>
      <c r="M26" s="99"/>
      <c r="N26" s="99"/>
      <c r="O26" s="99"/>
      <c r="P26" s="99"/>
      <c r="Q26" s="99"/>
      <c r="R26" s="99"/>
      <c r="S26" s="99"/>
      <c r="T26" s="99"/>
      <c r="U26" s="99"/>
      <c r="V26" s="100"/>
      <c r="W26" s="100"/>
      <c r="X26" s="99"/>
      <c r="Y26" s="99"/>
      <c r="Z26" s="99"/>
      <c r="AA26" s="99"/>
      <c r="AB26" s="99"/>
      <c r="AC26" s="100"/>
      <c r="AD26" s="99"/>
      <c r="AE26" s="99"/>
      <c r="AF26" s="99"/>
      <c r="AG26" s="99"/>
      <c r="AH26" s="99"/>
      <c r="AI26" s="99"/>
      <c r="AJ26" s="19">
        <f t="shared" si="2"/>
        <v>0</v>
      </c>
      <c r="AK26" s="335">
        <f t="shared" si="3"/>
        <v>0</v>
      </c>
      <c r="AL26" s="335">
        <f t="shared" si="4"/>
        <v>0</v>
      </c>
    </row>
    <row r="27" spans="1:38" s="25" customFormat="1" ht="21" customHeight="1">
      <c r="A27" s="5">
        <v>21</v>
      </c>
      <c r="B27" s="79" t="s">
        <v>575</v>
      </c>
      <c r="C27" s="80" t="s">
        <v>69</v>
      </c>
      <c r="D27" s="81" t="s">
        <v>55</v>
      </c>
      <c r="E27" s="98"/>
      <c r="F27" s="99"/>
      <c r="G27" s="99"/>
      <c r="H27" s="99"/>
      <c r="I27" s="99"/>
      <c r="J27" s="99"/>
      <c r="K27" s="99"/>
      <c r="L27" s="99"/>
      <c r="M27" s="99"/>
      <c r="N27" s="99"/>
      <c r="O27" s="99"/>
      <c r="P27" s="99"/>
      <c r="Q27" s="99"/>
      <c r="R27" s="99"/>
      <c r="S27" s="99"/>
      <c r="T27" s="99"/>
      <c r="U27" s="99"/>
      <c r="V27" s="99"/>
      <c r="W27" s="100"/>
      <c r="X27" s="99"/>
      <c r="Y27" s="99"/>
      <c r="Z27" s="99"/>
      <c r="AA27" s="99"/>
      <c r="AB27" s="99"/>
      <c r="AC27" s="100"/>
      <c r="AD27" s="99"/>
      <c r="AE27" s="99"/>
      <c r="AF27" s="99"/>
      <c r="AG27" s="99"/>
      <c r="AH27" s="99"/>
      <c r="AI27" s="99"/>
      <c r="AJ27" s="19">
        <f t="shared" si="2"/>
        <v>0</v>
      </c>
      <c r="AK27" s="335">
        <f t="shared" si="3"/>
        <v>0</v>
      </c>
      <c r="AL27" s="335">
        <f t="shared" si="4"/>
        <v>0</v>
      </c>
    </row>
    <row r="28" spans="1:38" s="25" customFormat="1" ht="21" customHeight="1">
      <c r="A28" s="5">
        <v>22</v>
      </c>
      <c r="B28" s="79" t="s">
        <v>576</v>
      </c>
      <c r="C28" s="80" t="s">
        <v>57</v>
      </c>
      <c r="D28" s="81" t="s">
        <v>363</v>
      </c>
      <c r="E28" s="98"/>
      <c r="F28" s="99"/>
      <c r="G28" s="99"/>
      <c r="H28" s="99"/>
      <c r="I28" s="99"/>
      <c r="J28" s="99"/>
      <c r="K28" s="99"/>
      <c r="L28" s="99"/>
      <c r="M28" s="99" t="s">
        <v>7</v>
      </c>
      <c r="N28" s="99"/>
      <c r="O28" s="99"/>
      <c r="P28" s="99"/>
      <c r="Q28" s="99"/>
      <c r="R28" s="99"/>
      <c r="S28" s="99"/>
      <c r="T28" s="99"/>
      <c r="U28" s="99"/>
      <c r="V28" s="100"/>
      <c r="W28" s="100"/>
      <c r="X28" s="99"/>
      <c r="Y28" s="99"/>
      <c r="Z28" s="99"/>
      <c r="AA28" s="99"/>
      <c r="AB28" s="99"/>
      <c r="AC28" s="100"/>
      <c r="AD28" s="99"/>
      <c r="AE28" s="99"/>
      <c r="AF28" s="99"/>
      <c r="AG28" s="99"/>
      <c r="AH28" s="99"/>
      <c r="AI28" s="99"/>
      <c r="AJ28" s="19">
        <f t="shared" si="2"/>
        <v>0</v>
      </c>
      <c r="AK28" s="335">
        <f t="shared" si="3"/>
        <v>1</v>
      </c>
      <c r="AL28" s="335">
        <f t="shared" si="4"/>
        <v>0</v>
      </c>
    </row>
    <row r="29" spans="1:38" s="25" customFormat="1" ht="21" customHeight="1">
      <c r="A29" s="5">
        <v>23</v>
      </c>
      <c r="B29" s="79" t="s">
        <v>577</v>
      </c>
      <c r="C29" s="80" t="s">
        <v>118</v>
      </c>
      <c r="D29" s="81" t="s">
        <v>363</v>
      </c>
      <c r="E29" s="98"/>
      <c r="F29" s="99" t="s">
        <v>7</v>
      </c>
      <c r="G29" s="99"/>
      <c r="H29" s="99"/>
      <c r="I29" s="99"/>
      <c r="J29" s="99"/>
      <c r="K29" s="99"/>
      <c r="L29" s="99"/>
      <c r="M29" s="99"/>
      <c r="N29" s="99"/>
      <c r="O29" s="99"/>
      <c r="P29" s="99"/>
      <c r="Q29" s="99"/>
      <c r="R29" s="99"/>
      <c r="S29" s="99"/>
      <c r="T29" s="99"/>
      <c r="U29" s="99"/>
      <c r="V29" s="100"/>
      <c r="W29" s="100"/>
      <c r="X29" s="99"/>
      <c r="Y29" s="99"/>
      <c r="Z29" s="99"/>
      <c r="AA29" s="99"/>
      <c r="AB29" s="99"/>
      <c r="AC29" s="100"/>
      <c r="AD29" s="99"/>
      <c r="AE29" s="99"/>
      <c r="AF29" s="99"/>
      <c r="AG29" s="99"/>
      <c r="AH29" s="99"/>
      <c r="AI29" s="99"/>
      <c r="AJ29" s="19">
        <f t="shared" si="2"/>
        <v>0</v>
      </c>
      <c r="AK29" s="335">
        <f t="shared" si="3"/>
        <v>1</v>
      </c>
      <c r="AL29" s="335">
        <f t="shared" si="4"/>
        <v>0</v>
      </c>
    </row>
    <row r="30" spans="1:38" s="25" customFormat="1" ht="21" customHeight="1">
      <c r="A30" s="5">
        <v>24</v>
      </c>
      <c r="B30" s="79">
        <v>2010110136</v>
      </c>
      <c r="C30" s="80" t="s">
        <v>883</v>
      </c>
      <c r="D30" s="81" t="s">
        <v>21</v>
      </c>
      <c r="E30" s="98"/>
      <c r="F30" s="99" t="s">
        <v>8</v>
      </c>
      <c r="G30" s="99"/>
      <c r="H30" s="99"/>
      <c r="I30" s="99"/>
      <c r="J30" s="99"/>
      <c r="K30" s="99" t="s">
        <v>6</v>
      </c>
      <c r="L30" s="99"/>
      <c r="M30" s="99"/>
      <c r="N30" s="99"/>
      <c r="O30" s="99"/>
      <c r="P30" s="99"/>
      <c r="Q30" s="99"/>
      <c r="R30" s="99"/>
      <c r="S30" s="99"/>
      <c r="T30" s="99" t="s">
        <v>6</v>
      </c>
      <c r="U30" s="99"/>
      <c r="V30" s="100"/>
      <c r="W30" s="100"/>
      <c r="X30" s="99"/>
      <c r="Y30" s="99"/>
      <c r="Z30" s="99"/>
      <c r="AA30" s="99"/>
      <c r="AB30" s="99"/>
      <c r="AC30" s="100"/>
      <c r="AD30" s="99"/>
      <c r="AE30" s="99"/>
      <c r="AF30" s="99"/>
      <c r="AG30" s="99"/>
      <c r="AH30" s="99"/>
      <c r="AI30" s="99"/>
      <c r="AJ30" s="19">
        <f t="shared" si="2"/>
        <v>2</v>
      </c>
      <c r="AK30" s="335">
        <f t="shared" si="3"/>
        <v>0</v>
      </c>
      <c r="AL30" s="335">
        <f t="shared" si="4"/>
        <v>1</v>
      </c>
    </row>
    <row r="31" spans="1:38" s="25" customFormat="1" ht="21" customHeight="1">
      <c r="A31" s="5">
        <v>25</v>
      </c>
      <c r="B31" s="79" t="s">
        <v>578</v>
      </c>
      <c r="C31" s="80" t="s">
        <v>579</v>
      </c>
      <c r="D31" s="81" t="s">
        <v>78</v>
      </c>
      <c r="E31" s="98"/>
      <c r="F31" s="99" t="s">
        <v>7</v>
      </c>
      <c r="G31" s="99"/>
      <c r="H31" s="99"/>
      <c r="I31" s="99"/>
      <c r="J31" s="99"/>
      <c r="K31" s="99"/>
      <c r="L31" s="99"/>
      <c r="M31" s="99" t="s">
        <v>8</v>
      </c>
      <c r="N31" s="99"/>
      <c r="O31" s="99"/>
      <c r="P31" s="99"/>
      <c r="Q31" s="99"/>
      <c r="R31" s="99"/>
      <c r="S31" s="99"/>
      <c r="T31" s="99"/>
      <c r="U31" s="99"/>
      <c r="V31" s="100"/>
      <c r="W31" s="100"/>
      <c r="X31" s="99"/>
      <c r="Y31" s="99"/>
      <c r="Z31" s="99"/>
      <c r="AA31" s="99"/>
      <c r="AB31" s="99"/>
      <c r="AC31" s="100"/>
      <c r="AD31" s="99"/>
      <c r="AE31" s="99"/>
      <c r="AF31" s="99"/>
      <c r="AG31" s="99"/>
      <c r="AH31" s="99"/>
      <c r="AI31" s="99"/>
      <c r="AJ31" s="19">
        <f t="shared" si="2"/>
        <v>0</v>
      </c>
      <c r="AK31" s="335">
        <f t="shared" si="3"/>
        <v>1</v>
      </c>
      <c r="AL31" s="335">
        <f t="shared" si="4"/>
        <v>1</v>
      </c>
    </row>
    <row r="32" spans="1:38" s="25" customFormat="1" ht="21" customHeight="1">
      <c r="A32" s="5">
        <v>26</v>
      </c>
      <c r="B32" s="79" t="s">
        <v>580</v>
      </c>
      <c r="C32" s="80" t="s">
        <v>581</v>
      </c>
      <c r="D32" s="81" t="s">
        <v>78</v>
      </c>
      <c r="E32" s="98"/>
      <c r="F32" s="99"/>
      <c r="G32" s="99"/>
      <c r="H32" s="99"/>
      <c r="I32" s="99"/>
      <c r="J32" s="99"/>
      <c r="K32" s="99"/>
      <c r="L32" s="99"/>
      <c r="M32" s="99"/>
      <c r="N32" s="99"/>
      <c r="O32" s="99"/>
      <c r="P32" s="99"/>
      <c r="Q32" s="99"/>
      <c r="R32" s="99"/>
      <c r="S32" s="99"/>
      <c r="T32" s="99"/>
      <c r="U32" s="99"/>
      <c r="V32" s="100"/>
      <c r="W32" s="100"/>
      <c r="X32" s="99"/>
      <c r="Y32" s="99"/>
      <c r="Z32" s="99"/>
      <c r="AA32" s="99"/>
      <c r="AB32" s="99"/>
      <c r="AC32" s="100"/>
      <c r="AD32" s="99"/>
      <c r="AE32" s="99"/>
      <c r="AF32" s="99"/>
      <c r="AG32" s="99"/>
      <c r="AH32" s="99"/>
      <c r="AI32" s="99"/>
      <c r="AJ32" s="19">
        <f t="shared" si="2"/>
        <v>0</v>
      </c>
      <c r="AK32" s="335">
        <f t="shared" si="3"/>
        <v>0</v>
      </c>
      <c r="AL32" s="335">
        <f t="shared" si="4"/>
        <v>0</v>
      </c>
    </row>
    <row r="33" spans="1:39" s="25" customFormat="1" ht="21" customHeight="1">
      <c r="A33" s="5">
        <v>27</v>
      </c>
      <c r="B33" s="79" t="s">
        <v>582</v>
      </c>
      <c r="C33" s="80" t="s">
        <v>583</v>
      </c>
      <c r="D33" s="81" t="s">
        <v>43</v>
      </c>
      <c r="E33" s="98"/>
      <c r="F33" s="99"/>
      <c r="G33" s="99"/>
      <c r="H33" s="99"/>
      <c r="I33" s="99"/>
      <c r="J33" s="99"/>
      <c r="K33" s="99"/>
      <c r="L33" s="99"/>
      <c r="M33" s="99"/>
      <c r="N33" s="99"/>
      <c r="O33" s="99"/>
      <c r="P33" s="99"/>
      <c r="Q33" s="99"/>
      <c r="R33" s="99"/>
      <c r="S33" s="99"/>
      <c r="T33" s="99" t="s">
        <v>8</v>
      </c>
      <c r="U33" s="99"/>
      <c r="V33" s="100"/>
      <c r="W33" s="100"/>
      <c r="X33" s="99"/>
      <c r="Y33" s="99"/>
      <c r="Z33" s="99"/>
      <c r="AA33" s="99"/>
      <c r="AB33" s="99"/>
      <c r="AC33" s="100"/>
      <c r="AD33" s="99"/>
      <c r="AE33" s="99"/>
      <c r="AF33" s="99"/>
      <c r="AG33" s="99"/>
      <c r="AH33" s="99"/>
      <c r="AI33" s="99"/>
      <c r="AJ33" s="19">
        <f t="shared" si="2"/>
        <v>0</v>
      </c>
      <c r="AK33" s="335">
        <f t="shared" si="3"/>
        <v>0</v>
      </c>
      <c r="AL33" s="335">
        <f t="shared" si="4"/>
        <v>1</v>
      </c>
    </row>
    <row r="34" spans="1:39" s="25" customFormat="1" ht="21" customHeight="1">
      <c r="A34" s="5">
        <v>28</v>
      </c>
      <c r="B34" s="79">
        <v>2010110140</v>
      </c>
      <c r="C34" s="80" t="s">
        <v>893</v>
      </c>
      <c r="D34" s="81" t="s">
        <v>745</v>
      </c>
      <c r="E34" s="98"/>
      <c r="F34" s="99" t="s">
        <v>6</v>
      </c>
      <c r="G34" s="99"/>
      <c r="H34" s="99"/>
      <c r="I34" s="99" t="s">
        <v>8</v>
      </c>
      <c r="J34" s="99" t="s">
        <v>6</v>
      </c>
      <c r="K34" s="99" t="s">
        <v>8</v>
      </c>
      <c r="L34" s="99"/>
      <c r="M34" s="99" t="s">
        <v>8</v>
      </c>
      <c r="N34" s="99"/>
      <c r="O34" s="99"/>
      <c r="P34" s="99" t="s">
        <v>6</v>
      </c>
      <c r="Q34" s="99"/>
      <c r="R34" s="99" t="s">
        <v>6</v>
      </c>
      <c r="S34" s="99" t="s">
        <v>8</v>
      </c>
      <c r="T34" s="99" t="s">
        <v>6</v>
      </c>
      <c r="U34" s="99"/>
      <c r="V34" s="100"/>
      <c r="W34" s="100"/>
      <c r="X34" s="99"/>
      <c r="Y34" s="99"/>
      <c r="Z34" s="99"/>
      <c r="AA34" s="99"/>
      <c r="AB34" s="99"/>
      <c r="AC34" s="100"/>
      <c r="AD34" s="99"/>
      <c r="AE34" s="99"/>
      <c r="AF34" s="99"/>
      <c r="AG34" s="99"/>
      <c r="AH34" s="99"/>
      <c r="AI34" s="99"/>
      <c r="AJ34" s="19">
        <f t="shared" si="2"/>
        <v>5</v>
      </c>
      <c r="AK34" s="335">
        <f t="shared" si="3"/>
        <v>0</v>
      </c>
      <c r="AL34" s="335">
        <f t="shared" si="4"/>
        <v>4</v>
      </c>
    </row>
    <row r="35" spans="1:39" s="25" customFormat="1" ht="21" customHeight="1">
      <c r="A35" s="5">
        <v>29</v>
      </c>
      <c r="B35" s="79" t="s">
        <v>584</v>
      </c>
      <c r="C35" s="80" t="s">
        <v>585</v>
      </c>
      <c r="D35" s="81" t="s">
        <v>112</v>
      </c>
      <c r="E35" s="98"/>
      <c r="F35" s="99"/>
      <c r="G35" s="99"/>
      <c r="H35" s="99"/>
      <c r="I35" s="99"/>
      <c r="J35" s="99"/>
      <c r="K35" s="99"/>
      <c r="L35" s="99"/>
      <c r="M35" s="99"/>
      <c r="N35" s="99"/>
      <c r="O35" s="99"/>
      <c r="P35" s="99"/>
      <c r="Q35" s="99"/>
      <c r="R35" s="99"/>
      <c r="S35" s="99"/>
      <c r="T35" s="99"/>
      <c r="U35" s="99"/>
      <c r="V35" s="100"/>
      <c r="W35" s="100"/>
      <c r="X35" s="99"/>
      <c r="Y35" s="99"/>
      <c r="Z35" s="99"/>
      <c r="AA35" s="99"/>
      <c r="AB35" s="99"/>
      <c r="AC35" s="100"/>
      <c r="AD35" s="99"/>
      <c r="AE35" s="99"/>
      <c r="AF35" s="99"/>
      <c r="AG35" s="99"/>
      <c r="AH35" s="99"/>
      <c r="AI35" s="99"/>
      <c r="AJ35" s="19">
        <f t="shared" si="2"/>
        <v>0</v>
      </c>
      <c r="AK35" s="335">
        <f t="shared" si="3"/>
        <v>0</v>
      </c>
      <c r="AL35" s="335">
        <f t="shared" si="4"/>
        <v>0</v>
      </c>
    </row>
    <row r="36" spans="1:39" s="25" customFormat="1" ht="21" customHeight="1">
      <c r="A36" s="5">
        <v>30</v>
      </c>
      <c r="B36" s="79" t="s">
        <v>587</v>
      </c>
      <c r="C36" s="80" t="s">
        <v>588</v>
      </c>
      <c r="D36" s="81" t="s">
        <v>22</v>
      </c>
      <c r="E36" s="98"/>
      <c r="F36" s="99" t="s">
        <v>6</v>
      </c>
      <c r="G36" s="99"/>
      <c r="H36" s="99"/>
      <c r="I36" s="99"/>
      <c r="J36" s="99"/>
      <c r="K36" s="99"/>
      <c r="L36" s="99"/>
      <c r="M36" s="99"/>
      <c r="N36" s="99"/>
      <c r="O36" s="99"/>
      <c r="P36" s="99"/>
      <c r="Q36" s="99"/>
      <c r="R36" s="99"/>
      <c r="S36" s="99"/>
      <c r="T36" s="99"/>
      <c r="U36" s="99"/>
      <c r="V36" s="100"/>
      <c r="W36" s="100"/>
      <c r="X36" s="99"/>
      <c r="Y36" s="99"/>
      <c r="Z36" s="99"/>
      <c r="AA36" s="99"/>
      <c r="AB36" s="99"/>
      <c r="AC36" s="100"/>
      <c r="AD36" s="99"/>
      <c r="AE36" s="99"/>
      <c r="AF36" s="99"/>
      <c r="AG36" s="99"/>
      <c r="AH36" s="99"/>
      <c r="AI36" s="99"/>
      <c r="AJ36" s="19">
        <f t="shared" si="2"/>
        <v>1</v>
      </c>
      <c r="AK36" s="335">
        <f t="shared" si="3"/>
        <v>0</v>
      </c>
      <c r="AL36" s="335">
        <f t="shared" si="4"/>
        <v>0</v>
      </c>
    </row>
    <row r="37" spans="1:39" s="25" customFormat="1" ht="21" customHeight="1">
      <c r="A37" s="5">
        <v>31</v>
      </c>
      <c r="B37" s="79" t="s">
        <v>589</v>
      </c>
      <c r="C37" s="80" t="s">
        <v>590</v>
      </c>
      <c r="D37" s="81" t="s">
        <v>99</v>
      </c>
      <c r="E37" s="98"/>
      <c r="F37" s="99" t="s">
        <v>6</v>
      </c>
      <c r="G37" s="99"/>
      <c r="H37" s="99"/>
      <c r="I37" s="99"/>
      <c r="J37" s="99"/>
      <c r="K37" s="99"/>
      <c r="L37" s="99"/>
      <c r="M37" s="99"/>
      <c r="N37" s="99"/>
      <c r="O37" s="99"/>
      <c r="P37" s="99"/>
      <c r="Q37" s="99"/>
      <c r="R37" s="99"/>
      <c r="S37" s="99"/>
      <c r="T37" s="99"/>
      <c r="U37" s="99"/>
      <c r="V37" s="100"/>
      <c r="W37" s="100"/>
      <c r="X37" s="99"/>
      <c r="Y37" s="99"/>
      <c r="Z37" s="99"/>
      <c r="AA37" s="99"/>
      <c r="AB37" s="99"/>
      <c r="AC37" s="100"/>
      <c r="AD37" s="99"/>
      <c r="AE37" s="99"/>
      <c r="AF37" s="99"/>
      <c r="AG37" s="99"/>
      <c r="AH37" s="99"/>
      <c r="AI37" s="99"/>
      <c r="AJ37" s="19">
        <f t="shared" si="2"/>
        <v>1</v>
      </c>
      <c r="AK37" s="335">
        <f t="shared" si="3"/>
        <v>0</v>
      </c>
      <c r="AL37" s="335">
        <f t="shared" si="4"/>
        <v>0</v>
      </c>
    </row>
    <row r="38" spans="1:39" s="25" customFormat="1" ht="21" customHeight="1">
      <c r="A38" s="5">
        <v>32</v>
      </c>
      <c r="B38" s="79" t="s">
        <v>591</v>
      </c>
      <c r="C38" s="80" t="s">
        <v>592</v>
      </c>
      <c r="D38" s="81" t="s">
        <v>46</v>
      </c>
      <c r="E38" s="98"/>
      <c r="F38" s="99"/>
      <c r="G38" s="99"/>
      <c r="H38" s="99"/>
      <c r="I38" s="99"/>
      <c r="J38" s="99"/>
      <c r="K38" s="99"/>
      <c r="L38" s="99"/>
      <c r="M38" s="99"/>
      <c r="N38" s="99"/>
      <c r="O38" s="99"/>
      <c r="P38" s="99"/>
      <c r="Q38" s="99"/>
      <c r="R38" s="99"/>
      <c r="S38" s="99"/>
      <c r="T38" s="99"/>
      <c r="U38" s="99"/>
      <c r="V38" s="100"/>
      <c r="W38" s="100"/>
      <c r="X38" s="99"/>
      <c r="Y38" s="99"/>
      <c r="Z38" s="99"/>
      <c r="AA38" s="99"/>
      <c r="AB38" s="99"/>
      <c r="AC38" s="100"/>
      <c r="AD38" s="99"/>
      <c r="AE38" s="99"/>
      <c r="AF38" s="99"/>
      <c r="AG38" s="99"/>
      <c r="AH38" s="99"/>
      <c r="AI38" s="99"/>
      <c r="AJ38" s="19">
        <f t="shared" si="2"/>
        <v>0</v>
      </c>
      <c r="AK38" s="335">
        <f t="shared" si="3"/>
        <v>0</v>
      </c>
      <c r="AL38" s="335">
        <f t="shared" si="4"/>
        <v>0</v>
      </c>
    </row>
    <row r="39" spans="1:39" s="25" customFormat="1" ht="21" customHeight="1">
      <c r="A39" s="5">
        <v>33</v>
      </c>
      <c r="B39" s="79" t="s">
        <v>593</v>
      </c>
      <c r="C39" s="80" t="s">
        <v>594</v>
      </c>
      <c r="D39" s="81" t="s">
        <v>84</v>
      </c>
      <c r="E39" s="98"/>
      <c r="F39" s="99"/>
      <c r="G39" s="99"/>
      <c r="H39" s="99"/>
      <c r="I39" s="99"/>
      <c r="J39" s="99"/>
      <c r="K39" s="99"/>
      <c r="L39" s="99"/>
      <c r="M39" s="99"/>
      <c r="N39" s="99"/>
      <c r="O39" s="99"/>
      <c r="P39" s="99"/>
      <c r="Q39" s="99"/>
      <c r="R39" s="99"/>
      <c r="S39" s="99"/>
      <c r="T39" s="99"/>
      <c r="U39" s="99"/>
      <c r="V39" s="100"/>
      <c r="W39" s="100"/>
      <c r="X39" s="99"/>
      <c r="Y39" s="99"/>
      <c r="Z39" s="99"/>
      <c r="AA39" s="99"/>
      <c r="AB39" s="99"/>
      <c r="AC39" s="100"/>
      <c r="AD39" s="99"/>
      <c r="AE39" s="99"/>
      <c r="AF39" s="99"/>
      <c r="AG39" s="99"/>
      <c r="AH39" s="99"/>
      <c r="AI39" s="99"/>
      <c r="AJ39" s="19">
        <f t="shared" si="2"/>
        <v>0</v>
      </c>
      <c r="AK39" s="335">
        <f t="shared" si="3"/>
        <v>0</v>
      </c>
      <c r="AL39" s="335">
        <f t="shared" si="4"/>
        <v>0</v>
      </c>
    </row>
    <row r="40" spans="1:39" s="25" customFormat="1" ht="21" customHeight="1">
      <c r="A40" s="5">
        <v>34</v>
      </c>
      <c r="B40" s="79" t="s">
        <v>841</v>
      </c>
      <c r="C40" s="80" t="s">
        <v>842</v>
      </c>
      <c r="D40" s="81" t="s">
        <v>843</v>
      </c>
      <c r="E40" s="98"/>
      <c r="F40" s="99"/>
      <c r="G40" s="99"/>
      <c r="H40" s="99"/>
      <c r="I40" s="99"/>
      <c r="J40" s="99"/>
      <c r="K40" s="99"/>
      <c r="L40" s="99"/>
      <c r="M40" s="99"/>
      <c r="N40" s="99"/>
      <c r="O40" s="99"/>
      <c r="P40" s="99"/>
      <c r="Q40" s="99"/>
      <c r="R40" s="99"/>
      <c r="S40" s="99"/>
      <c r="T40" s="99"/>
      <c r="U40" s="99"/>
      <c r="V40" s="100"/>
      <c r="W40" s="100"/>
      <c r="X40" s="99"/>
      <c r="Y40" s="99"/>
      <c r="Z40" s="99"/>
      <c r="AA40" s="99"/>
      <c r="AB40" s="99"/>
      <c r="AC40" s="100"/>
      <c r="AD40" s="99"/>
      <c r="AE40" s="99"/>
      <c r="AF40" s="99"/>
      <c r="AG40" s="99"/>
      <c r="AH40" s="99"/>
      <c r="AI40" s="99"/>
      <c r="AJ40" s="19">
        <f t="shared" si="2"/>
        <v>0</v>
      </c>
      <c r="AK40" s="335">
        <f t="shared" si="3"/>
        <v>0</v>
      </c>
      <c r="AL40" s="335">
        <f t="shared" si="4"/>
        <v>0</v>
      </c>
    </row>
    <row r="41" spans="1:39" s="25" customFormat="1" ht="21" customHeight="1">
      <c r="A41" s="5">
        <v>35</v>
      </c>
      <c r="B41" s="79" t="s">
        <v>595</v>
      </c>
      <c r="C41" s="80" t="s">
        <v>596</v>
      </c>
      <c r="D41" s="81" t="s">
        <v>23</v>
      </c>
      <c r="E41" s="98"/>
      <c r="F41" s="99"/>
      <c r="G41" s="99"/>
      <c r="H41" s="99"/>
      <c r="I41" s="99"/>
      <c r="J41" s="99"/>
      <c r="K41" s="99"/>
      <c r="L41" s="99"/>
      <c r="M41" s="99"/>
      <c r="N41" s="99"/>
      <c r="O41" s="99"/>
      <c r="P41" s="99"/>
      <c r="Q41" s="99"/>
      <c r="R41" s="99"/>
      <c r="S41" s="99"/>
      <c r="T41" s="99"/>
      <c r="U41" s="99"/>
      <c r="V41" s="100"/>
      <c r="W41" s="100"/>
      <c r="X41" s="99"/>
      <c r="Y41" s="99"/>
      <c r="Z41" s="99"/>
      <c r="AA41" s="99"/>
      <c r="AB41" s="99"/>
      <c r="AC41" s="100"/>
      <c r="AD41" s="99"/>
      <c r="AE41" s="99"/>
      <c r="AF41" s="99"/>
      <c r="AG41" s="99"/>
      <c r="AH41" s="99"/>
      <c r="AI41" s="99"/>
      <c r="AJ41" s="19">
        <f t="shared" si="2"/>
        <v>0</v>
      </c>
      <c r="AK41" s="335">
        <f t="shared" si="3"/>
        <v>0</v>
      </c>
      <c r="AL41" s="335">
        <f t="shared" si="4"/>
        <v>0</v>
      </c>
    </row>
    <row r="42" spans="1:39" s="25" customFormat="1" ht="21" customHeight="1">
      <c r="A42" s="5">
        <v>36</v>
      </c>
      <c r="B42" s="79" t="s">
        <v>844</v>
      </c>
      <c r="C42" s="80" t="s">
        <v>845</v>
      </c>
      <c r="D42" s="81" t="s">
        <v>843</v>
      </c>
      <c r="E42" s="444" t="s">
        <v>2799</v>
      </c>
      <c r="F42" s="445"/>
      <c r="G42" s="445"/>
      <c r="H42" s="445"/>
      <c r="I42" s="445"/>
      <c r="J42" s="445"/>
      <c r="K42" s="445"/>
      <c r="L42" s="445"/>
      <c r="M42" s="445"/>
      <c r="N42" s="445"/>
      <c r="O42" s="445"/>
      <c r="P42" s="445"/>
      <c r="Q42" s="445"/>
      <c r="R42" s="445"/>
      <c r="S42" s="445"/>
      <c r="T42" s="445"/>
      <c r="U42" s="445"/>
      <c r="V42" s="445"/>
      <c r="W42" s="445"/>
      <c r="X42" s="445"/>
      <c r="Y42" s="445"/>
      <c r="Z42" s="445"/>
      <c r="AA42" s="445"/>
      <c r="AB42" s="445"/>
      <c r="AC42" s="445"/>
      <c r="AD42" s="445"/>
      <c r="AE42" s="445"/>
      <c r="AF42" s="445"/>
      <c r="AG42" s="445"/>
      <c r="AH42" s="445"/>
      <c r="AI42" s="446"/>
      <c r="AJ42" s="19">
        <f t="shared" si="2"/>
        <v>0</v>
      </c>
      <c r="AK42" s="335">
        <f t="shared" si="3"/>
        <v>0</v>
      </c>
      <c r="AL42" s="335">
        <f t="shared" si="4"/>
        <v>0</v>
      </c>
    </row>
    <row r="43" spans="1:39" s="25" customFormat="1" ht="21" customHeight="1">
      <c r="A43" s="5">
        <v>37</v>
      </c>
      <c r="B43" s="79" t="s">
        <v>586</v>
      </c>
      <c r="C43" s="80" t="s">
        <v>101</v>
      </c>
      <c r="D43" s="81" t="s">
        <v>112</v>
      </c>
      <c r="E43" s="447"/>
      <c r="F43" s="448"/>
      <c r="G43" s="448"/>
      <c r="H43" s="448"/>
      <c r="I43" s="448"/>
      <c r="J43" s="448"/>
      <c r="K43" s="448"/>
      <c r="L43" s="448"/>
      <c r="M43" s="448"/>
      <c r="N43" s="448"/>
      <c r="O43" s="448"/>
      <c r="P43" s="448"/>
      <c r="Q43" s="448"/>
      <c r="R43" s="448"/>
      <c r="S43" s="448"/>
      <c r="T43" s="448"/>
      <c r="U43" s="448"/>
      <c r="V43" s="448"/>
      <c r="W43" s="448"/>
      <c r="X43" s="448"/>
      <c r="Y43" s="448"/>
      <c r="Z43" s="448"/>
      <c r="AA43" s="448"/>
      <c r="AB43" s="448"/>
      <c r="AC43" s="448"/>
      <c r="AD43" s="448"/>
      <c r="AE43" s="448"/>
      <c r="AF43" s="448"/>
      <c r="AG43" s="448"/>
      <c r="AH43" s="448"/>
      <c r="AI43" s="449"/>
      <c r="AJ43" s="19">
        <f t="shared" si="2"/>
        <v>0</v>
      </c>
      <c r="AK43" s="335">
        <f t="shared" si="3"/>
        <v>0</v>
      </c>
      <c r="AL43" s="335">
        <f t="shared" si="4"/>
        <v>0</v>
      </c>
    </row>
    <row r="44" spans="1:39" s="25" customFormat="1" ht="21" customHeight="1">
      <c r="A44" s="428" t="s">
        <v>10</v>
      </c>
      <c r="B44" s="428"/>
      <c r="C44" s="428"/>
      <c r="D44" s="428"/>
      <c r="E44" s="428"/>
      <c r="F44" s="428"/>
      <c r="G44" s="428"/>
      <c r="H44" s="428"/>
      <c r="I44" s="428"/>
      <c r="J44" s="428"/>
      <c r="K44" s="428"/>
      <c r="L44" s="428"/>
      <c r="M44" s="428"/>
      <c r="N44" s="428"/>
      <c r="O44" s="428"/>
      <c r="P44" s="428"/>
      <c r="Q44" s="428"/>
      <c r="R44" s="428"/>
      <c r="S44" s="428"/>
      <c r="T44" s="428"/>
      <c r="U44" s="428"/>
      <c r="V44" s="428"/>
      <c r="W44" s="428"/>
      <c r="X44" s="428"/>
      <c r="Y44" s="428"/>
      <c r="Z44" s="428"/>
      <c r="AA44" s="428"/>
      <c r="AB44" s="428"/>
      <c r="AC44" s="428"/>
      <c r="AD44" s="428"/>
      <c r="AE44" s="428"/>
      <c r="AF44" s="428"/>
      <c r="AG44" s="428"/>
      <c r="AH44" s="428"/>
      <c r="AI44" s="428"/>
      <c r="AJ44" s="19">
        <f>SUM(AJ7:AJ41)</f>
        <v>16</v>
      </c>
      <c r="AK44" s="19">
        <f>SUM(AK7:AK41)</f>
        <v>9</v>
      </c>
      <c r="AL44" s="19">
        <f>SUM(AL7:AL41)</f>
        <v>16</v>
      </c>
    </row>
    <row r="45" spans="1:39" s="25" customFormat="1" ht="21" customHeight="1">
      <c r="A45" s="429" t="s">
        <v>2804</v>
      </c>
      <c r="B45" s="430"/>
      <c r="C45" s="430"/>
      <c r="D45" s="430"/>
      <c r="E45" s="430"/>
      <c r="F45" s="430"/>
      <c r="G45" s="430"/>
      <c r="H45" s="430"/>
      <c r="I45" s="430"/>
      <c r="J45" s="430"/>
      <c r="K45" s="430"/>
      <c r="L45" s="430"/>
      <c r="M45" s="430"/>
      <c r="N45" s="430"/>
      <c r="O45" s="430"/>
      <c r="P45" s="430"/>
      <c r="Q45" s="430"/>
      <c r="R45" s="430"/>
      <c r="S45" s="430"/>
      <c r="T45" s="430"/>
      <c r="U45" s="430"/>
      <c r="V45" s="430"/>
      <c r="W45" s="430"/>
      <c r="X45" s="430"/>
      <c r="Y45" s="430"/>
      <c r="Z45" s="430"/>
      <c r="AA45" s="430"/>
      <c r="AB45" s="430"/>
      <c r="AC45" s="430"/>
      <c r="AD45" s="430"/>
      <c r="AE45" s="430"/>
      <c r="AF45" s="430"/>
      <c r="AG45" s="430"/>
      <c r="AH45" s="430"/>
      <c r="AI45" s="430"/>
      <c r="AJ45" s="430"/>
      <c r="AK45" s="430"/>
      <c r="AL45" s="431"/>
      <c r="AM45" s="338"/>
    </row>
    <row r="46" spans="1:39" ht="15.75" customHeight="1">
      <c r="C46" s="23"/>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39" ht="15.75" customHeight="1">
      <c r="C47" s="23"/>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39" ht="15.75" customHeight="1">
      <c r="C48" s="425"/>
      <c r="D48" s="425"/>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ht="15.75" customHeight="1">
      <c r="C49" s="425"/>
      <c r="D49" s="425"/>
      <c r="E49" s="425"/>
      <c r="F49" s="425"/>
      <c r="G49" s="425"/>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ht="15.75" customHeight="1">
      <c r="C50" s="425"/>
      <c r="D50" s="425"/>
      <c r="E50" s="425"/>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25"/>
      <c r="D51" s="425"/>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2">
    <mergeCell ref="A1:P1"/>
    <mergeCell ref="Q1:AL1"/>
    <mergeCell ref="A2:P2"/>
    <mergeCell ref="Q2:AL2"/>
    <mergeCell ref="A3:AL3"/>
    <mergeCell ref="AL5:AL6"/>
    <mergeCell ref="I4:L4"/>
    <mergeCell ref="M4:N4"/>
    <mergeCell ref="O4:Q4"/>
    <mergeCell ref="R4:T4"/>
    <mergeCell ref="A5:A6"/>
    <mergeCell ref="B5:B6"/>
    <mergeCell ref="C5:D6"/>
    <mergeCell ref="AJ5:AJ6"/>
    <mergeCell ref="AK5:AK6"/>
    <mergeCell ref="C51:D51"/>
    <mergeCell ref="C49:G49"/>
    <mergeCell ref="C48:D48"/>
    <mergeCell ref="E42:AI43"/>
    <mergeCell ref="A45:AL45"/>
    <mergeCell ref="C50:E50"/>
    <mergeCell ref="A44:AI44"/>
  </mergeCells>
  <conditionalFormatting sqref="E6:AI6">
    <cfRule type="expression" dxfId="175" priority="3">
      <formula>IF(E$6="CN",1,0)</formula>
    </cfRule>
  </conditionalFormatting>
  <conditionalFormatting sqref="E6:AI6">
    <cfRule type="expression" dxfId="174" priority="2">
      <formula>IF(E$6="CN",1,0)</formula>
    </cfRule>
  </conditionalFormatting>
  <conditionalFormatting sqref="E6:AI41 E42">
    <cfRule type="expression" dxfId="173" priority="1">
      <formula>IF(E$6="CN",1,0)</formula>
    </cfRule>
  </conditionalFormatting>
  <pageMargins left="0.30902777777777801" right="0.25" top="0.30902777777777801" bottom="0.16875000000000001" header="0.5" footer="0.5"/>
  <pageSetup scale="47" orientation="landscape"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5"/>
  <sheetViews>
    <sheetView topLeftCell="C1" workbookViewId="0">
      <selection activeCell="T10" sqref="T10"/>
    </sheetView>
  </sheetViews>
  <sheetFormatPr defaultColWidth="9.33203125" defaultRowHeight="18"/>
  <cols>
    <col min="1" max="1" width="6.5" style="24" customWidth="1"/>
    <col min="2" max="2" width="17" style="25" customWidth="1"/>
    <col min="3" max="3" width="26.6640625" style="24" customWidth="1"/>
    <col min="4" max="4" width="9.6640625" style="24" customWidth="1"/>
    <col min="5" max="35" width="4" style="24" customWidth="1"/>
    <col min="36" max="38" width="6.5" style="24" customWidth="1"/>
    <col min="39" max="39" width="10.83203125" style="24" customWidth="1"/>
    <col min="40" max="40" width="12.1640625" style="24" customWidth="1"/>
    <col min="41" max="41" width="10.83203125" style="24" customWidth="1"/>
    <col min="42" max="16384" width="9.33203125" style="24"/>
  </cols>
  <sheetData>
    <row r="1" spans="1:4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33" customHeight="1">
      <c r="A3" s="443" t="s">
        <v>1979</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5">
        <v>1</v>
      </c>
      <c r="B7" s="39" t="s">
        <v>1980</v>
      </c>
      <c r="C7" s="40" t="s">
        <v>1981</v>
      </c>
      <c r="D7" s="41" t="s">
        <v>37</v>
      </c>
      <c r="E7" s="150"/>
      <c r="F7" s="96" t="s">
        <v>6</v>
      </c>
      <c r="G7" s="96"/>
      <c r="H7" s="96"/>
      <c r="I7" s="96" t="s">
        <v>8</v>
      </c>
      <c r="J7" s="96"/>
      <c r="K7" s="96"/>
      <c r="L7" s="96"/>
      <c r="M7" s="96" t="s">
        <v>8</v>
      </c>
      <c r="N7" s="96"/>
      <c r="O7" s="96"/>
      <c r="P7" s="95" t="s">
        <v>6</v>
      </c>
      <c r="Q7" s="96"/>
      <c r="R7" s="96"/>
      <c r="S7" s="96"/>
      <c r="T7" s="96" t="s">
        <v>6</v>
      </c>
      <c r="U7" s="96"/>
      <c r="V7" s="96"/>
      <c r="W7" s="96"/>
      <c r="X7" s="96"/>
      <c r="Y7" s="96"/>
      <c r="Z7" s="96"/>
      <c r="AA7" s="96"/>
      <c r="AB7" s="96"/>
      <c r="AC7" s="96"/>
      <c r="AD7" s="96"/>
      <c r="AE7" s="96"/>
      <c r="AF7" s="96"/>
      <c r="AG7" s="96"/>
      <c r="AH7" s="96"/>
      <c r="AI7" s="96"/>
      <c r="AJ7" s="19">
        <f>COUNTIF(E7:AI7,"K")+2*COUNTIF(E7:AI7,"2K")+COUNTIF(E7:AI7,"TK")+COUNTIF(E7:AI7,"KT")+COUNTIF(E7:AI7,"PK")+COUNTIF(E7:AI7,"KP")+2*COUNTIF(E7:AI7,"K2")</f>
        <v>3</v>
      </c>
      <c r="AK7" s="336">
        <f>COUNTIF(F7:AJ7,"P")+2*COUNTIF(F7:AJ7,"2P")+COUNTIF(F7:AJ7,"TP")+COUNTIF(F7:AJ7,"PT")+COUNTIF(F7:AJ7,"PK")+COUNTIF(F7:AJ7,"KP")+2*COUNTIF(F7:AJ7,"P2")</f>
        <v>0</v>
      </c>
      <c r="AL7" s="336">
        <f>COUNTIF(E7:AI7,"T")+2*COUNTIF(E7:AI7,"2T")+2*COUNTIF(E7:AI7,"T2")+COUNTIF(E7:AI7,"PT")+COUNTIF(E7:AI7,"TP")</f>
        <v>2</v>
      </c>
      <c r="AM7" s="26"/>
      <c r="AN7" s="27"/>
      <c r="AO7" s="153"/>
    </row>
    <row r="8" spans="1:41" s="25" customFormat="1">
      <c r="A8" s="5">
        <v>2</v>
      </c>
      <c r="B8" s="39" t="s">
        <v>1982</v>
      </c>
      <c r="C8" s="40" t="s">
        <v>1983</v>
      </c>
      <c r="D8" s="41" t="s">
        <v>37</v>
      </c>
      <c r="E8" s="150"/>
      <c r="F8" s="96"/>
      <c r="G8" s="96"/>
      <c r="H8" s="96"/>
      <c r="I8" s="96"/>
      <c r="J8" s="96"/>
      <c r="K8" s="96"/>
      <c r="L8" s="96"/>
      <c r="M8" s="96"/>
      <c r="N8" s="96"/>
      <c r="O8" s="96"/>
      <c r="P8" s="95"/>
      <c r="Q8" s="96"/>
      <c r="R8" s="96"/>
      <c r="S8" s="96"/>
      <c r="T8" s="96"/>
      <c r="U8" s="96"/>
      <c r="V8" s="96"/>
      <c r="W8" s="96"/>
      <c r="X8" s="96"/>
      <c r="Y8" s="96"/>
      <c r="Z8" s="96"/>
      <c r="AA8" s="96"/>
      <c r="AB8" s="96"/>
      <c r="AC8" s="96"/>
      <c r="AD8" s="96"/>
      <c r="AE8" s="96"/>
      <c r="AF8" s="96"/>
      <c r="AG8" s="96"/>
      <c r="AH8" s="96"/>
      <c r="AI8" s="96"/>
      <c r="AJ8" s="19">
        <f t="shared" ref="AJ8:AJ39" si="2">COUNTIF(E8:AI8,"K")+2*COUNTIF(E8:AI8,"2K")+COUNTIF(E8:AI8,"TK")+COUNTIF(E8:AI8,"KT")+COUNTIF(E8:AI8,"PK")+COUNTIF(E8:AI8,"KP")+2*COUNTIF(E8:AI8,"K2")</f>
        <v>0</v>
      </c>
      <c r="AK8" s="336">
        <f t="shared" ref="AK8:AK39" si="3">COUNTIF(F8:AJ8,"P")+2*COUNTIF(F8:AJ8,"2P")+COUNTIF(F8:AJ8,"TP")+COUNTIF(F8:AJ8,"PT")+COUNTIF(F8:AJ8,"PK")+COUNTIF(F8:AJ8,"KP")+2*COUNTIF(F8:AJ8,"P2")</f>
        <v>0</v>
      </c>
      <c r="AL8" s="336">
        <f t="shared" ref="AL8:AL39" si="4">COUNTIF(E8:AI8,"T")+2*COUNTIF(E8:AI8,"2T")+2*COUNTIF(E8:AI8,"T2")+COUNTIF(E8:AI8,"PT")+COUNTIF(E8:AI8,"TP")</f>
        <v>0</v>
      </c>
      <c r="AM8" s="153"/>
      <c r="AN8" s="153"/>
      <c r="AO8" s="153"/>
    </row>
    <row r="9" spans="1:41" s="25" customFormat="1">
      <c r="A9" s="5">
        <v>3</v>
      </c>
      <c r="B9" s="39" t="s">
        <v>1984</v>
      </c>
      <c r="C9" s="40" t="s">
        <v>51</v>
      </c>
      <c r="D9" s="41" t="s">
        <v>1985</v>
      </c>
      <c r="E9" s="150"/>
      <c r="F9" s="96"/>
      <c r="G9" s="96"/>
      <c r="H9" s="96"/>
      <c r="I9" s="96"/>
      <c r="J9" s="96"/>
      <c r="K9" s="96"/>
      <c r="L9" s="96"/>
      <c r="M9" s="96"/>
      <c r="N9" s="96"/>
      <c r="O9" s="96"/>
      <c r="P9" s="95"/>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153"/>
      <c r="AN9" s="153"/>
      <c r="AO9" s="153"/>
    </row>
    <row r="10" spans="1:41" s="25" customFormat="1">
      <c r="A10" s="5">
        <v>4</v>
      </c>
      <c r="B10" s="39" t="s">
        <v>1986</v>
      </c>
      <c r="C10" s="40" t="s">
        <v>101</v>
      </c>
      <c r="D10" s="41" t="s">
        <v>40</v>
      </c>
      <c r="E10" s="150"/>
      <c r="F10" s="96" t="s">
        <v>6</v>
      </c>
      <c r="G10" s="96"/>
      <c r="H10" s="96"/>
      <c r="I10" s="96"/>
      <c r="J10" s="96"/>
      <c r="K10" s="96"/>
      <c r="L10" s="96"/>
      <c r="M10" s="96"/>
      <c r="N10" s="96"/>
      <c r="O10" s="96"/>
      <c r="P10" s="95"/>
      <c r="Q10" s="96"/>
      <c r="R10" s="96"/>
      <c r="S10" s="96"/>
      <c r="T10" s="96" t="s">
        <v>6</v>
      </c>
      <c r="U10" s="96"/>
      <c r="V10" s="96"/>
      <c r="W10" s="96"/>
      <c r="X10" s="96"/>
      <c r="Y10" s="96"/>
      <c r="Z10" s="96"/>
      <c r="AA10" s="96"/>
      <c r="AB10" s="96"/>
      <c r="AC10" s="96"/>
      <c r="AD10" s="96"/>
      <c r="AE10" s="96"/>
      <c r="AF10" s="96"/>
      <c r="AG10" s="96"/>
      <c r="AH10" s="96"/>
      <c r="AI10" s="96"/>
      <c r="AJ10" s="19">
        <f t="shared" si="2"/>
        <v>2</v>
      </c>
      <c r="AK10" s="336">
        <f t="shared" si="3"/>
        <v>0</v>
      </c>
      <c r="AL10" s="336">
        <f t="shared" si="4"/>
        <v>0</v>
      </c>
      <c r="AM10" s="153"/>
      <c r="AN10" s="153"/>
      <c r="AO10" s="153"/>
    </row>
    <row r="11" spans="1:41" s="25" customFormat="1" ht="20.25" customHeight="1">
      <c r="A11" s="5">
        <v>5</v>
      </c>
      <c r="B11" s="39" t="s">
        <v>1987</v>
      </c>
      <c r="C11" s="40" t="s">
        <v>1988</v>
      </c>
      <c r="D11" s="41" t="s">
        <v>49</v>
      </c>
      <c r="E11" s="150"/>
      <c r="F11" s="96"/>
      <c r="G11" s="96"/>
      <c r="H11" s="96"/>
      <c r="I11" s="96"/>
      <c r="J11" s="96"/>
      <c r="K11" s="96"/>
      <c r="L11" s="96"/>
      <c r="M11" s="96"/>
      <c r="N11" s="96"/>
      <c r="O11" s="96"/>
      <c r="P11" s="95" t="s">
        <v>8</v>
      </c>
      <c r="Q11" s="96"/>
      <c r="R11" s="96"/>
      <c r="S11" s="96"/>
      <c r="T11" s="96" t="s">
        <v>6</v>
      </c>
      <c r="U11" s="96"/>
      <c r="V11" s="96"/>
      <c r="W11" s="96"/>
      <c r="X11" s="96"/>
      <c r="Y11" s="96"/>
      <c r="Z11" s="96"/>
      <c r="AA11" s="96"/>
      <c r="AB11" s="96"/>
      <c r="AC11" s="96"/>
      <c r="AD11" s="96"/>
      <c r="AE11" s="96"/>
      <c r="AF11" s="96"/>
      <c r="AG11" s="96"/>
      <c r="AH11" s="96"/>
      <c r="AI11" s="96"/>
      <c r="AJ11" s="19">
        <f t="shared" si="2"/>
        <v>1</v>
      </c>
      <c r="AK11" s="336">
        <f t="shared" si="3"/>
        <v>0</v>
      </c>
      <c r="AL11" s="336">
        <f t="shared" si="4"/>
        <v>1</v>
      </c>
      <c r="AM11" s="153"/>
      <c r="AN11" s="153"/>
      <c r="AO11" s="153"/>
    </row>
    <row r="12" spans="1:41" s="25" customFormat="1">
      <c r="A12" s="5">
        <v>6</v>
      </c>
      <c r="B12" s="39" t="s">
        <v>1989</v>
      </c>
      <c r="C12" s="40" t="s">
        <v>335</v>
      </c>
      <c r="D12" s="41" t="s">
        <v>75</v>
      </c>
      <c r="E12" s="150"/>
      <c r="F12" s="96" t="s">
        <v>7</v>
      </c>
      <c r="G12" s="96"/>
      <c r="H12" s="96"/>
      <c r="I12" s="96"/>
      <c r="J12" s="96"/>
      <c r="K12" s="96"/>
      <c r="L12" s="96"/>
      <c r="M12" s="96"/>
      <c r="N12" s="96"/>
      <c r="O12" s="96"/>
      <c r="P12" s="95"/>
      <c r="Q12" s="96"/>
      <c r="R12" s="96"/>
      <c r="S12" s="96"/>
      <c r="T12" s="96"/>
      <c r="U12" s="96"/>
      <c r="V12" s="96"/>
      <c r="W12" s="96"/>
      <c r="X12" s="96"/>
      <c r="Y12" s="96"/>
      <c r="Z12" s="96"/>
      <c r="AA12" s="96"/>
      <c r="AB12" s="96"/>
      <c r="AC12" s="96"/>
      <c r="AD12" s="96"/>
      <c r="AE12" s="96"/>
      <c r="AF12" s="96"/>
      <c r="AG12" s="96"/>
      <c r="AH12" s="96"/>
      <c r="AI12" s="96"/>
      <c r="AJ12" s="19">
        <f t="shared" si="2"/>
        <v>0</v>
      </c>
      <c r="AK12" s="336">
        <f t="shared" si="3"/>
        <v>1</v>
      </c>
      <c r="AL12" s="336">
        <f t="shared" si="4"/>
        <v>0</v>
      </c>
      <c r="AM12" s="153"/>
      <c r="AN12" s="153"/>
      <c r="AO12" s="153"/>
    </row>
    <row r="13" spans="1:41" s="25" customFormat="1">
      <c r="A13" s="5">
        <v>7</v>
      </c>
      <c r="B13" s="39" t="s">
        <v>1990</v>
      </c>
      <c r="C13" s="40" t="s">
        <v>76</v>
      </c>
      <c r="D13" s="41" t="s">
        <v>75</v>
      </c>
      <c r="E13" s="223"/>
      <c r="F13" s="224" t="s">
        <v>7</v>
      </c>
      <c r="G13" s="224"/>
      <c r="H13" s="224"/>
      <c r="I13" s="224"/>
      <c r="J13" s="224"/>
      <c r="K13" s="224"/>
      <c r="L13" s="224"/>
      <c r="M13" s="224"/>
      <c r="N13" s="224"/>
      <c r="O13" s="224"/>
      <c r="P13" s="95"/>
      <c r="Q13" s="224"/>
      <c r="R13" s="224"/>
      <c r="S13" s="224"/>
      <c r="T13" s="96"/>
      <c r="U13" s="224"/>
      <c r="V13" s="224"/>
      <c r="W13" s="224"/>
      <c r="X13" s="224"/>
      <c r="Y13" s="224"/>
      <c r="Z13" s="224"/>
      <c r="AA13" s="224"/>
      <c r="AB13" s="224"/>
      <c r="AC13" s="224"/>
      <c r="AD13" s="224"/>
      <c r="AE13" s="224"/>
      <c r="AF13" s="224"/>
      <c r="AG13" s="224"/>
      <c r="AH13" s="224"/>
      <c r="AI13" s="224"/>
      <c r="AJ13" s="19">
        <f t="shared" si="2"/>
        <v>0</v>
      </c>
      <c r="AK13" s="336">
        <f t="shared" si="3"/>
        <v>1</v>
      </c>
      <c r="AL13" s="336">
        <f t="shared" si="4"/>
        <v>0</v>
      </c>
      <c r="AM13" s="153"/>
      <c r="AN13" s="153"/>
      <c r="AO13" s="153"/>
    </row>
    <row r="14" spans="1:41" s="25" customFormat="1">
      <c r="A14" s="5">
        <v>8</v>
      </c>
      <c r="B14" s="39" t="s">
        <v>1991</v>
      </c>
      <c r="C14" s="40" t="s">
        <v>1992</v>
      </c>
      <c r="D14" s="41" t="s">
        <v>1543</v>
      </c>
      <c r="E14" s="150"/>
      <c r="F14" s="96"/>
      <c r="G14" s="96"/>
      <c r="H14" s="96"/>
      <c r="I14" s="96"/>
      <c r="J14" s="96"/>
      <c r="K14" s="96"/>
      <c r="L14" s="96"/>
      <c r="M14" s="96"/>
      <c r="N14" s="96"/>
      <c r="O14" s="96"/>
      <c r="P14" s="95" t="s">
        <v>8</v>
      </c>
      <c r="Q14" s="96"/>
      <c r="R14" s="96" t="s">
        <v>8</v>
      </c>
      <c r="S14" s="96"/>
      <c r="T14" s="96" t="s">
        <v>6</v>
      </c>
      <c r="U14" s="96"/>
      <c r="V14" s="96"/>
      <c r="W14" s="96"/>
      <c r="X14" s="96"/>
      <c r="Y14" s="96"/>
      <c r="Z14" s="96"/>
      <c r="AA14" s="96"/>
      <c r="AB14" s="96"/>
      <c r="AC14" s="96"/>
      <c r="AD14" s="96"/>
      <c r="AE14" s="96"/>
      <c r="AF14" s="96"/>
      <c r="AG14" s="96"/>
      <c r="AH14" s="96"/>
      <c r="AI14" s="96"/>
      <c r="AJ14" s="19">
        <f t="shared" si="2"/>
        <v>1</v>
      </c>
      <c r="AK14" s="336">
        <f t="shared" si="3"/>
        <v>0</v>
      </c>
      <c r="AL14" s="336">
        <f t="shared" si="4"/>
        <v>2</v>
      </c>
      <c r="AM14" s="153"/>
      <c r="AN14" s="153"/>
      <c r="AO14" s="153"/>
    </row>
    <row r="15" spans="1:41" s="25" customFormat="1">
      <c r="A15" s="5">
        <v>9</v>
      </c>
      <c r="B15" s="39" t="s">
        <v>1994</v>
      </c>
      <c r="C15" s="40" t="s">
        <v>80</v>
      </c>
      <c r="D15" s="41" t="s">
        <v>92</v>
      </c>
      <c r="E15" s="150"/>
      <c r="F15" s="96" t="s">
        <v>6</v>
      </c>
      <c r="G15" s="96"/>
      <c r="H15" s="96"/>
      <c r="I15" s="96" t="s">
        <v>8</v>
      </c>
      <c r="J15" s="96"/>
      <c r="K15" s="96"/>
      <c r="L15" s="96"/>
      <c r="M15" s="96" t="s">
        <v>8</v>
      </c>
      <c r="N15" s="96"/>
      <c r="O15" s="96"/>
      <c r="P15" s="95" t="s">
        <v>8</v>
      </c>
      <c r="Q15" s="96"/>
      <c r="R15" s="96"/>
      <c r="S15" s="96"/>
      <c r="T15" s="96"/>
      <c r="U15" s="119"/>
      <c r="V15" s="96"/>
      <c r="W15" s="96"/>
      <c r="X15" s="96"/>
      <c r="Y15" s="96"/>
      <c r="Z15" s="96"/>
      <c r="AA15" s="96"/>
      <c r="AB15" s="96"/>
      <c r="AC15" s="96"/>
      <c r="AD15" s="96"/>
      <c r="AE15" s="96"/>
      <c r="AF15" s="96"/>
      <c r="AG15" s="96"/>
      <c r="AH15" s="96"/>
      <c r="AI15" s="96"/>
      <c r="AJ15" s="19">
        <f t="shared" si="2"/>
        <v>1</v>
      </c>
      <c r="AK15" s="336">
        <f t="shared" si="3"/>
        <v>0</v>
      </c>
      <c r="AL15" s="336">
        <f t="shared" si="4"/>
        <v>3</v>
      </c>
      <c r="AM15" s="153"/>
      <c r="AN15" s="153"/>
      <c r="AO15" s="153"/>
    </row>
    <row r="16" spans="1:41" s="25" customFormat="1">
      <c r="A16" s="5">
        <v>10</v>
      </c>
      <c r="B16" s="39" t="s">
        <v>1995</v>
      </c>
      <c r="C16" s="40" t="s">
        <v>1996</v>
      </c>
      <c r="D16" s="41" t="s">
        <v>33</v>
      </c>
      <c r="E16" s="150"/>
      <c r="F16" s="96" t="s">
        <v>6</v>
      </c>
      <c r="G16" s="96"/>
      <c r="H16" s="96"/>
      <c r="I16" s="96" t="s">
        <v>8</v>
      </c>
      <c r="J16" s="96"/>
      <c r="K16" s="96"/>
      <c r="L16" s="96"/>
      <c r="M16" s="96" t="s">
        <v>8</v>
      </c>
      <c r="N16" s="96"/>
      <c r="O16" s="96"/>
      <c r="P16" s="95" t="s">
        <v>8</v>
      </c>
      <c r="Q16" s="96"/>
      <c r="R16" s="96" t="s">
        <v>7</v>
      </c>
      <c r="S16" s="96"/>
      <c r="T16" s="96" t="s">
        <v>6</v>
      </c>
      <c r="U16" s="119"/>
      <c r="V16" s="96"/>
      <c r="W16" s="96"/>
      <c r="X16" s="96"/>
      <c r="Y16" s="96"/>
      <c r="Z16" s="96"/>
      <c r="AA16" s="96"/>
      <c r="AB16" s="96"/>
      <c r="AC16" s="96"/>
      <c r="AD16" s="96"/>
      <c r="AE16" s="96"/>
      <c r="AF16" s="96"/>
      <c r="AG16" s="96"/>
      <c r="AH16" s="96"/>
      <c r="AI16" s="96"/>
      <c r="AJ16" s="19">
        <f t="shared" si="2"/>
        <v>2</v>
      </c>
      <c r="AK16" s="336">
        <f t="shared" si="3"/>
        <v>1</v>
      </c>
      <c r="AL16" s="336">
        <f t="shared" si="4"/>
        <v>3</v>
      </c>
      <c r="AM16" s="153"/>
      <c r="AN16" s="153"/>
      <c r="AO16" s="153"/>
    </row>
    <row r="17" spans="1:41" s="25" customFormat="1">
      <c r="A17" s="5">
        <v>11</v>
      </c>
      <c r="B17" s="39" t="s">
        <v>1997</v>
      </c>
      <c r="C17" s="40" t="s">
        <v>1998</v>
      </c>
      <c r="D17" s="41" t="s">
        <v>62</v>
      </c>
      <c r="E17" s="150"/>
      <c r="F17" s="96" t="s">
        <v>6</v>
      </c>
      <c r="G17" s="96"/>
      <c r="H17" s="96"/>
      <c r="I17" s="96" t="s">
        <v>8</v>
      </c>
      <c r="J17" s="96"/>
      <c r="K17" s="96"/>
      <c r="L17" s="96"/>
      <c r="M17" s="96" t="s">
        <v>6</v>
      </c>
      <c r="N17" s="96"/>
      <c r="O17" s="96"/>
      <c r="P17" s="95" t="s">
        <v>6</v>
      </c>
      <c r="Q17" s="96"/>
      <c r="R17" s="96" t="s">
        <v>7</v>
      </c>
      <c r="S17" s="96"/>
      <c r="T17" s="96" t="s">
        <v>6</v>
      </c>
      <c r="U17" s="119"/>
      <c r="V17" s="96"/>
      <c r="W17" s="96"/>
      <c r="X17" s="96"/>
      <c r="Y17" s="96"/>
      <c r="Z17" s="96"/>
      <c r="AA17" s="96"/>
      <c r="AB17" s="96"/>
      <c r="AC17" s="96"/>
      <c r="AD17" s="96"/>
      <c r="AE17" s="96"/>
      <c r="AF17" s="96"/>
      <c r="AG17" s="96"/>
      <c r="AH17" s="96"/>
      <c r="AI17" s="96"/>
      <c r="AJ17" s="19">
        <f t="shared" si="2"/>
        <v>4</v>
      </c>
      <c r="AK17" s="336">
        <f t="shared" si="3"/>
        <v>1</v>
      </c>
      <c r="AL17" s="336">
        <f t="shared" si="4"/>
        <v>1</v>
      </c>
      <c r="AM17" s="153"/>
      <c r="AN17" s="153"/>
      <c r="AO17" s="153"/>
    </row>
    <row r="18" spans="1:41" s="25" customFormat="1">
      <c r="A18" s="5">
        <v>12</v>
      </c>
      <c r="B18" s="39" t="s">
        <v>1999</v>
      </c>
      <c r="C18" s="40" t="s">
        <v>31</v>
      </c>
      <c r="D18" s="41" t="s">
        <v>52</v>
      </c>
      <c r="E18" s="151"/>
      <c r="F18" s="151" t="s">
        <v>7</v>
      </c>
      <c r="G18" s="151"/>
      <c r="H18" s="151"/>
      <c r="I18" s="151"/>
      <c r="J18" s="151"/>
      <c r="K18" s="151"/>
      <c r="L18" s="151"/>
      <c r="M18" s="151"/>
      <c r="N18" s="151"/>
      <c r="O18" s="151"/>
      <c r="P18" s="95"/>
      <c r="Q18" s="151"/>
      <c r="R18" s="151"/>
      <c r="S18" s="151"/>
      <c r="T18" s="96"/>
      <c r="U18" s="239"/>
      <c r="V18" s="151"/>
      <c r="W18" s="240"/>
      <c r="X18" s="151"/>
      <c r="Y18" s="151"/>
      <c r="Z18" s="151"/>
      <c r="AA18" s="151"/>
      <c r="AB18" s="151"/>
      <c r="AC18" s="151"/>
      <c r="AD18" s="151"/>
      <c r="AE18" s="151"/>
      <c r="AF18" s="151"/>
      <c r="AG18" s="151"/>
      <c r="AH18" s="151"/>
      <c r="AI18" s="151"/>
      <c r="AJ18" s="19">
        <f t="shared" si="2"/>
        <v>0</v>
      </c>
      <c r="AK18" s="336">
        <f t="shared" si="3"/>
        <v>1</v>
      </c>
      <c r="AL18" s="336">
        <f t="shared" si="4"/>
        <v>0</v>
      </c>
      <c r="AM18" s="153"/>
      <c r="AN18" s="153"/>
      <c r="AO18" s="153"/>
    </row>
    <row r="19" spans="1:41" s="25" customFormat="1">
      <c r="A19" s="5">
        <v>13</v>
      </c>
      <c r="B19" s="39" t="s">
        <v>2000</v>
      </c>
      <c r="C19" s="40" t="s">
        <v>2001</v>
      </c>
      <c r="D19" s="41" t="s">
        <v>53</v>
      </c>
      <c r="E19" s="150"/>
      <c r="F19" s="96"/>
      <c r="G19" s="96"/>
      <c r="H19" s="96"/>
      <c r="I19" s="96"/>
      <c r="J19" s="96"/>
      <c r="K19" s="96"/>
      <c r="L19" s="96"/>
      <c r="M19" s="96"/>
      <c r="N19" s="96"/>
      <c r="O19" s="96"/>
      <c r="P19" s="95"/>
      <c r="Q19" s="96"/>
      <c r="R19" s="96"/>
      <c r="S19" s="151"/>
      <c r="T19" s="96"/>
      <c r="U19" s="119"/>
      <c r="V19" s="96"/>
      <c r="W19" s="96"/>
      <c r="X19" s="96"/>
      <c r="Y19" s="96"/>
      <c r="Z19" s="96"/>
      <c r="AA19" s="96"/>
      <c r="AB19" s="96"/>
      <c r="AC19" s="96"/>
      <c r="AD19" s="96"/>
      <c r="AE19" s="96"/>
      <c r="AF19" s="96"/>
      <c r="AG19" s="96"/>
      <c r="AH19" s="96"/>
      <c r="AI19" s="96"/>
      <c r="AJ19" s="19">
        <f t="shared" si="2"/>
        <v>0</v>
      </c>
      <c r="AK19" s="336">
        <f t="shared" si="3"/>
        <v>0</v>
      </c>
      <c r="AL19" s="336">
        <f t="shared" si="4"/>
        <v>0</v>
      </c>
      <c r="AM19" s="426"/>
      <c r="AN19" s="427"/>
      <c r="AO19" s="153"/>
    </row>
    <row r="20" spans="1:41" s="25" customFormat="1">
      <c r="A20" s="5">
        <v>14</v>
      </c>
      <c r="B20" s="39" t="s">
        <v>2002</v>
      </c>
      <c r="C20" s="40" t="s">
        <v>2003</v>
      </c>
      <c r="D20" s="41" t="s">
        <v>28</v>
      </c>
      <c r="E20" s="150"/>
      <c r="F20" s="96"/>
      <c r="G20" s="96"/>
      <c r="H20" s="96"/>
      <c r="I20" s="96" t="s">
        <v>8</v>
      </c>
      <c r="J20" s="96"/>
      <c r="K20" s="96"/>
      <c r="L20" s="96"/>
      <c r="M20" s="96"/>
      <c r="N20" s="96"/>
      <c r="O20" s="96"/>
      <c r="P20" s="95"/>
      <c r="Q20" s="96"/>
      <c r="R20" s="96"/>
      <c r="S20" s="96"/>
      <c r="T20" s="96"/>
      <c r="U20" s="119"/>
      <c r="V20" s="96"/>
      <c r="W20" s="96"/>
      <c r="X20" s="96"/>
      <c r="Y20" s="96"/>
      <c r="Z20" s="96"/>
      <c r="AA20" s="96"/>
      <c r="AB20" s="96"/>
      <c r="AC20" s="96"/>
      <c r="AD20" s="96"/>
      <c r="AE20" s="96"/>
      <c r="AF20" s="96"/>
      <c r="AG20" s="96"/>
      <c r="AH20" s="96"/>
      <c r="AI20" s="96"/>
      <c r="AJ20" s="19">
        <f t="shared" si="2"/>
        <v>0</v>
      </c>
      <c r="AK20" s="336">
        <f t="shared" si="3"/>
        <v>0</v>
      </c>
      <c r="AL20" s="336">
        <f t="shared" si="4"/>
        <v>1</v>
      </c>
      <c r="AM20" s="153"/>
      <c r="AN20" s="153"/>
      <c r="AO20" s="153"/>
    </row>
    <row r="21" spans="1:41" s="25" customFormat="1">
      <c r="A21" s="5">
        <v>15</v>
      </c>
      <c r="B21" s="39" t="s">
        <v>2004</v>
      </c>
      <c r="C21" s="40" t="s">
        <v>38</v>
      </c>
      <c r="D21" s="41" t="s">
        <v>28</v>
      </c>
      <c r="E21" s="150"/>
      <c r="F21" s="96"/>
      <c r="G21" s="96"/>
      <c r="H21" s="96"/>
      <c r="I21" s="96"/>
      <c r="J21" s="96"/>
      <c r="K21" s="96"/>
      <c r="L21" s="96"/>
      <c r="M21" s="96"/>
      <c r="N21" s="96"/>
      <c r="O21" s="96"/>
      <c r="P21" s="95"/>
      <c r="Q21" s="96"/>
      <c r="R21" s="96"/>
      <c r="S21" s="96"/>
      <c r="T21" s="96"/>
      <c r="U21" s="119"/>
      <c r="V21" s="96"/>
      <c r="W21" s="96"/>
      <c r="X21" s="96"/>
      <c r="Y21" s="96"/>
      <c r="Z21" s="96"/>
      <c r="AA21" s="96"/>
      <c r="AB21" s="96"/>
      <c r="AC21" s="96"/>
      <c r="AD21" s="96"/>
      <c r="AE21" s="96"/>
      <c r="AF21" s="96"/>
      <c r="AG21" s="96"/>
      <c r="AH21" s="96"/>
      <c r="AI21" s="96"/>
      <c r="AJ21" s="19">
        <f t="shared" si="2"/>
        <v>0</v>
      </c>
      <c r="AK21" s="336">
        <f t="shared" si="3"/>
        <v>0</v>
      </c>
      <c r="AL21" s="336">
        <f t="shared" si="4"/>
        <v>0</v>
      </c>
      <c r="AM21" s="153"/>
      <c r="AN21" s="153"/>
      <c r="AO21" s="153"/>
    </row>
    <row r="22" spans="1:41" s="25" customFormat="1">
      <c r="A22" s="5">
        <v>16</v>
      </c>
      <c r="B22" s="39" t="s">
        <v>2005</v>
      </c>
      <c r="C22" s="40" t="s">
        <v>673</v>
      </c>
      <c r="D22" s="41" t="s">
        <v>26</v>
      </c>
      <c r="E22" s="150"/>
      <c r="F22" s="96"/>
      <c r="G22" s="96"/>
      <c r="H22" s="96"/>
      <c r="I22" s="96"/>
      <c r="J22" s="96" t="s">
        <v>7</v>
      </c>
      <c r="K22" s="96"/>
      <c r="L22" s="96"/>
      <c r="M22" s="96"/>
      <c r="N22" s="96"/>
      <c r="O22" s="96"/>
      <c r="P22" s="95"/>
      <c r="Q22" s="96"/>
      <c r="R22" s="96"/>
      <c r="S22" s="96"/>
      <c r="T22" s="96"/>
      <c r="U22" s="119"/>
      <c r="V22" s="96"/>
      <c r="W22" s="96"/>
      <c r="X22" s="96"/>
      <c r="Y22" s="96"/>
      <c r="Z22" s="96"/>
      <c r="AA22" s="96"/>
      <c r="AB22" s="96"/>
      <c r="AC22" s="96"/>
      <c r="AD22" s="96"/>
      <c r="AE22" s="96"/>
      <c r="AF22" s="96"/>
      <c r="AG22" s="96"/>
      <c r="AH22" s="96"/>
      <c r="AI22" s="96"/>
      <c r="AJ22" s="19">
        <f t="shared" si="2"/>
        <v>0</v>
      </c>
      <c r="AK22" s="336">
        <f t="shared" si="3"/>
        <v>1</v>
      </c>
      <c r="AL22" s="336">
        <f t="shared" si="4"/>
        <v>0</v>
      </c>
      <c r="AM22" s="153"/>
      <c r="AN22" s="153"/>
      <c r="AO22" s="153"/>
    </row>
    <row r="23" spans="1:41" s="25" customFormat="1">
      <c r="A23" s="5">
        <v>17</v>
      </c>
      <c r="B23" s="39" t="s">
        <v>2008</v>
      </c>
      <c r="C23" s="40" t="s">
        <v>2009</v>
      </c>
      <c r="D23" s="41" t="s">
        <v>78</v>
      </c>
      <c r="E23" s="150"/>
      <c r="F23" s="96"/>
      <c r="G23" s="96"/>
      <c r="H23" s="96"/>
      <c r="I23" s="96"/>
      <c r="J23" s="96"/>
      <c r="K23" s="96"/>
      <c r="L23" s="96"/>
      <c r="M23" s="96"/>
      <c r="N23" s="96"/>
      <c r="O23" s="96"/>
      <c r="P23" s="95"/>
      <c r="Q23" s="96"/>
      <c r="R23" s="96"/>
      <c r="S23" s="96"/>
      <c r="T23" s="96"/>
      <c r="U23" s="224"/>
      <c r="V23" s="96"/>
      <c r="W23" s="96"/>
      <c r="X23" s="96"/>
      <c r="Y23" s="96"/>
      <c r="Z23" s="96"/>
      <c r="AA23" s="96"/>
      <c r="AB23" s="96"/>
      <c r="AC23" s="96"/>
      <c r="AD23" s="96"/>
      <c r="AE23" s="96"/>
      <c r="AF23" s="96"/>
      <c r="AG23" s="96"/>
      <c r="AH23" s="96"/>
      <c r="AI23" s="96"/>
      <c r="AJ23" s="19">
        <f t="shared" si="2"/>
        <v>0</v>
      </c>
      <c r="AK23" s="336">
        <f t="shared" si="3"/>
        <v>0</v>
      </c>
      <c r="AL23" s="336">
        <f t="shared" si="4"/>
        <v>0</v>
      </c>
      <c r="AM23" s="153"/>
      <c r="AN23" s="153"/>
      <c r="AO23" s="153"/>
    </row>
    <row r="24" spans="1:41" s="25" customFormat="1">
      <c r="A24" s="5">
        <v>18</v>
      </c>
      <c r="B24" s="39" t="s">
        <v>2010</v>
      </c>
      <c r="C24" s="40" t="s">
        <v>1455</v>
      </c>
      <c r="D24" s="41" t="s">
        <v>1028</v>
      </c>
      <c r="E24" s="94"/>
      <c r="F24" s="96"/>
      <c r="G24" s="96"/>
      <c r="H24" s="96"/>
      <c r="I24" s="96"/>
      <c r="J24" s="96"/>
      <c r="K24" s="96"/>
      <c r="L24" s="96"/>
      <c r="M24" s="96"/>
      <c r="N24" s="96"/>
      <c r="O24" s="96"/>
      <c r="P24" s="95"/>
      <c r="Q24" s="96"/>
      <c r="R24" s="96"/>
      <c r="S24" s="96"/>
      <c r="T24" s="96"/>
      <c r="U24" s="119"/>
      <c r="V24" s="96"/>
      <c r="W24" s="96"/>
      <c r="X24" s="96"/>
      <c r="Y24" s="96"/>
      <c r="Z24" s="96"/>
      <c r="AA24" s="96"/>
      <c r="AB24" s="96"/>
      <c r="AC24" s="96"/>
      <c r="AD24" s="96"/>
      <c r="AE24" s="96"/>
      <c r="AF24" s="96"/>
      <c r="AG24" s="96"/>
      <c r="AH24" s="96"/>
      <c r="AI24" s="96"/>
      <c r="AJ24" s="19">
        <f t="shared" si="2"/>
        <v>0</v>
      </c>
      <c r="AK24" s="336">
        <f t="shared" si="3"/>
        <v>0</v>
      </c>
      <c r="AL24" s="336">
        <f t="shared" si="4"/>
        <v>0</v>
      </c>
      <c r="AM24" s="153"/>
      <c r="AN24" s="153"/>
      <c r="AO24" s="153"/>
    </row>
    <row r="25" spans="1:41" s="25" customFormat="1">
      <c r="A25" s="5">
        <v>19</v>
      </c>
      <c r="B25" s="39" t="s">
        <v>2011</v>
      </c>
      <c r="C25" s="40" t="s">
        <v>2012</v>
      </c>
      <c r="D25" s="41" t="s">
        <v>98</v>
      </c>
      <c r="E25" s="94"/>
      <c r="F25" s="96" t="s">
        <v>6</v>
      </c>
      <c r="G25" s="96"/>
      <c r="H25" s="96"/>
      <c r="I25" s="96"/>
      <c r="J25" s="96"/>
      <c r="K25" s="96"/>
      <c r="L25" s="96"/>
      <c r="M25" s="96"/>
      <c r="N25" s="96"/>
      <c r="O25" s="96"/>
      <c r="P25" s="95"/>
      <c r="Q25" s="96"/>
      <c r="R25" s="96" t="s">
        <v>7</v>
      </c>
      <c r="S25" s="96"/>
      <c r="T25" s="96" t="s">
        <v>6</v>
      </c>
      <c r="U25" s="119"/>
      <c r="V25" s="96"/>
      <c r="W25" s="96"/>
      <c r="X25" s="96"/>
      <c r="Y25" s="96"/>
      <c r="Z25" s="96"/>
      <c r="AA25" s="96"/>
      <c r="AB25" s="96"/>
      <c r="AC25" s="96"/>
      <c r="AD25" s="96"/>
      <c r="AE25" s="96"/>
      <c r="AF25" s="96"/>
      <c r="AG25" s="96"/>
      <c r="AH25" s="96"/>
      <c r="AI25" s="96"/>
      <c r="AJ25" s="19">
        <f t="shared" si="2"/>
        <v>2</v>
      </c>
      <c r="AK25" s="336">
        <f t="shared" si="3"/>
        <v>1</v>
      </c>
      <c r="AL25" s="336">
        <f t="shared" si="4"/>
        <v>0</v>
      </c>
      <c r="AM25" s="153"/>
      <c r="AN25" s="153"/>
      <c r="AO25" s="153"/>
    </row>
    <row r="26" spans="1:41" s="25" customFormat="1">
      <c r="A26" s="5">
        <v>20</v>
      </c>
      <c r="B26" s="39" t="s">
        <v>2013</v>
      </c>
      <c r="C26" s="40" t="s">
        <v>2014</v>
      </c>
      <c r="D26" s="41" t="s">
        <v>63</v>
      </c>
      <c r="E26" s="94"/>
      <c r="F26" s="96"/>
      <c r="G26" s="96"/>
      <c r="H26" s="96"/>
      <c r="I26" s="96" t="s">
        <v>6</v>
      </c>
      <c r="J26" s="96"/>
      <c r="K26" s="96"/>
      <c r="L26" s="96"/>
      <c r="M26" s="96" t="s">
        <v>7</v>
      </c>
      <c r="N26" s="96"/>
      <c r="O26" s="96"/>
      <c r="P26" s="95"/>
      <c r="Q26" s="96"/>
      <c r="R26" s="96"/>
      <c r="S26" s="96"/>
      <c r="T26" s="96"/>
      <c r="U26" s="119"/>
      <c r="V26" s="96"/>
      <c r="W26" s="96"/>
      <c r="X26" s="96"/>
      <c r="Y26" s="96"/>
      <c r="Z26" s="96"/>
      <c r="AA26" s="96"/>
      <c r="AB26" s="96"/>
      <c r="AC26" s="96"/>
      <c r="AD26" s="96"/>
      <c r="AE26" s="96"/>
      <c r="AF26" s="96"/>
      <c r="AG26" s="96"/>
      <c r="AH26" s="96"/>
      <c r="AI26" s="96"/>
      <c r="AJ26" s="19">
        <f t="shared" si="2"/>
        <v>1</v>
      </c>
      <c r="AK26" s="336">
        <f t="shared" si="3"/>
        <v>1</v>
      </c>
      <c r="AL26" s="336">
        <f t="shared" si="4"/>
        <v>0</v>
      </c>
      <c r="AM26" s="153"/>
      <c r="AN26" s="153"/>
      <c r="AO26" s="153"/>
    </row>
    <row r="27" spans="1:41" s="25" customFormat="1">
      <c r="A27" s="5">
        <v>21</v>
      </c>
      <c r="B27" s="39" t="s">
        <v>2015</v>
      </c>
      <c r="C27" s="40" t="s">
        <v>2016</v>
      </c>
      <c r="D27" s="41" t="s">
        <v>63</v>
      </c>
      <c r="E27" s="94"/>
      <c r="F27" s="96" t="s">
        <v>6</v>
      </c>
      <c r="G27" s="96"/>
      <c r="H27" s="96"/>
      <c r="I27" s="96" t="s">
        <v>8</v>
      </c>
      <c r="J27" s="96"/>
      <c r="K27" s="96"/>
      <c r="L27" s="96"/>
      <c r="M27" s="96" t="s">
        <v>6</v>
      </c>
      <c r="N27" s="96"/>
      <c r="O27" s="96"/>
      <c r="P27" s="95" t="s">
        <v>8</v>
      </c>
      <c r="Q27" s="96"/>
      <c r="R27" s="96"/>
      <c r="S27" s="96"/>
      <c r="T27" s="96" t="s">
        <v>6</v>
      </c>
      <c r="U27" s="96"/>
      <c r="V27" s="96"/>
      <c r="W27" s="96"/>
      <c r="X27" s="96"/>
      <c r="Y27" s="96"/>
      <c r="Z27" s="96"/>
      <c r="AA27" s="96"/>
      <c r="AB27" s="96"/>
      <c r="AC27" s="96"/>
      <c r="AD27" s="96"/>
      <c r="AE27" s="96"/>
      <c r="AF27" s="96"/>
      <c r="AG27" s="96"/>
      <c r="AH27" s="96"/>
      <c r="AI27" s="96"/>
      <c r="AJ27" s="19">
        <f t="shared" si="2"/>
        <v>3</v>
      </c>
      <c r="AK27" s="336">
        <f t="shared" si="3"/>
        <v>0</v>
      </c>
      <c r="AL27" s="336">
        <f t="shared" si="4"/>
        <v>2</v>
      </c>
      <c r="AM27" s="153"/>
      <c r="AN27" s="153"/>
      <c r="AO27" s="153"/>
    </row>
    <row r="28" spans="1:41" s="25" customFormat="1">
      <c r="A28" s="5">
        <v>22</v>
      </c>
      <c r="B28" s="39" t="s">
        <v>2017</v>
      </c>
      <c r="C28" s="40" t="s">
        <v>1154</v>
      </c>
      <c r="D28" s="41" t="s">
        <v>2018</v>
      </c>
      <c r="E28" s="94"/>
      <c r="F28" s="96"/>
      <c r="G28" s="96"/>
      <c r="H28" s="96"/>
      <c r="I28" s="96"/>
      <c r="J28" s="96"/>
      <c r="K28" s="96"/>
      <c r="L28" s="96"/>
      <c r="M28" s="96"/>
      <c r="N28" s="96"/>
      <c r="O28" s="96"/>
      <c r="P28" s="95"/>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53"/>
      <c r="AN28" s="153"/>
      <c r="AO28" s="153"/>
    </row>
    <row r="29" spans="1:41" s="25" customFormat="1">
      <c r="A29" s="5">
        <v>23</v>
      </c>
      <c r="B29" s="39" t="s">
        <v>2019</v>
      </c>
      <c r="C29" s="40" t="s">
        <v>24</v>
      </c>
      <c r="D29" s="41" t="s">
        <v>58</v>
      </c>
      <c r="E29" s="150"/>
      <c r="F29" s="96"/>
      <c r="G29" s="96"/>
      <c r="H29" s="96"/>
      <c r="I29" s="96"/>
      <c r="J29" s="96"/>
      <c r="K29" s="96"/>
      <c r="L29" s="96"/>
      <c r="M29" s="96"/>
      <c r="N29" s="96"/>
      <c r="O29" s="96"/>
      <c r="P29" s="95"/>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53"/>
      <c r="AN29" s="153"/>
      <c r="AO29" s="153"/>
    </row>
    <row r="30" spans="1:41" s="25" customFormat="1">
      <c r="A30" s="5">
        <v>24</v>
      </c>
      <c r="B30" s="39" t="s">
        <v>1978</v>
      </c>
      <c r="C30" s="40" t="s">
        <v>51</v>
      </c>
      <c r="D30" s="41" t="s">
        <v>58</v>
      </c>
      <c r="E30" s="150"/>
      <c r="F30" s="96"/>
      <c r="G30" s="96"/>
      <c r="H30" s="96"/>
      <c r="I30" s="96"/>
      <c r="J30" s="96"/>
      <c r="K30" s="96"/>
      <c r="L30" s="96"/>
      <c r="M30" s="96"/>
      <c r="N30" s="96"/>
      <c r="O30" s="96"/>
      <c r="P30" s="95"/>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53"/>
      <c r="AN30" s="153"/>
      <c r="AO30" s="153"/>
    </row>
    <row r="31" spans="1:41" s="25" customFormat="1">
      <c r="A31" s="5">
        <v>25</v>
      </c>
      <c r="B31" s="39" t="s">
        <v>2020</v>
      </c>
      <c r="C31" s="40" t="s">
        <v>2021</v>
      </c>
      <c r="D31" s="41" t="s">
        <v>45</v>
      </c>
      <c r="E31" s="150"/>
      <c r="F31" s="96"/>
      <c r="G31" s="96"/>
      <c r="H31" s="96"/>
      <c r="I31" s="96"/>
      <c r="J31" s="96"/>
      <c r="K31" s="96"/>
      <c r="L31" s="96"/>
      <c r="M31" s="96"/>
      <c r="N31" s="96"/>
      <c r="O31" s="96"/>
      <c r="P31" s="95"/>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53"/>
      <c r="AN31" s="153"/>
      <c r="AO31" s="153"/>
    </row>
    <row r="32" spans="1:41" s="25" customFormat="1" ht="21" customHeight="1">
      <c r="A32" s="5">
        <v>26</v>
      </c>
      <c r="B32" s="39" t="s">
        <v>2022</v>
      </c>
      <c r="C32" s="40" t="s">
        <v>133</v>
      </c>
      <c r="D32" s="41" t="s">
        <v>99</v>
      </c>
      <c r="E32" s="150"/>
      <c r="F32" s="96" t="s">
        <v>8</v>
      </c>
      <c r="G32" s="96"/>
      <c r="H32" s="96"/>
      <c r="I32" s="96"/>
      <c r="J32" s="96"/>
      <c r="K32" s="96"/>
      <c r="L32" s="96"/>
      <c r="M32" s="96" t="s">
        <v>2866</v>
      </c>
      <c r="N32" s="96"/>
      <c r="O32" s="96"/>
      <c r="P32" s="95" t="s">
        <v>8</v>
      </c>
      <c r="Q32" s="96"/>
      <c r="R32" s="96"/>
      <c r="S32" s="96"/>
      <c r="T32" s="96" t="s">
        <v>6</v>
      </c>
      <c r="U32" s="96"/>
      <c r="V32" s="96"/>
      <c r="W32" s="96"/>
      <c r="X32" s="96"/>
      <c r="Y32" s="96"/>
      <c r="Z32" s="96"/>
      <c r="AA32" s="96"/>
      <c r="AB32" s="96"/>
      <c r="AC32" s="96"/>
      <c r="AD32" s="96"/>
      <c r="AE32" s="96"/>
      <c r="AF32" s="96"/>
      <c r="AG32" s="96"/>
      <c r="AH32" s="96"/>
      <c r="AI32" s="96"/>
      <c r="AJ32" s="19">
        <f t="shared" si="2"/>
        <v>2</v>
      </c>
      <c r="AK32" s="336">
        <f t="shared" si="3"/>
        <v>0</v>
      </c>
      <c r="AL32" s="336">
        <f t="shared" si="4"/>
        <v>2</v>
      </c>
      <c r="AM32" s="153"/>
      <c r="AN32" s="153"/>
      <c r="AO32" s="153"/>
    </row>
    <row r="33" spans="1:41" s="25" customFormat="1" ht="21" customHeight="1">
      <c r="A33" s="5">
        <v>27</v>
      </c>
      <c r="B33" s="39" t="s">
        <v>2023</v>
      </c>
      <c r="C33" s="40" t="s">
        <v>16</v>
      </c>
      <c r="D33" s="41" t="s">
        <v>46</v>
      </c>
      <c r="E33" s="150"/>
      <c r="F33" s="96" t="s">
        <v>7</v>
      </c>
      <c r="G33" s="96"/>
      <c r="H33" s="96"/>
      <c r="I33" s="96"/>
      <c r="J33" s="96"/>
      <c r="K33" s="96"/>
      <c r="L33" s="96"/>
      <c r="M33" s="96"/>
      <c r="N33" s="96"/>
      <c r="O33" s="96"/>
      <c r="P33" s="95"/>
      <c r="Q33" s="96"/>
      <c r="R33" s="96" t="s">
        <v>7</v>
      </c>
      <c r="S33" s="96"/>
      <c r="T33" s="96"/>
      <c r="U33" s="96"/>
      <c r="V33" s="96"/>
      <c r="W33" s="96"/>
      <c r="X33" s="96"/>
      <c r="Y33" s="96"/>
      <c r="Z33" s="96"/>
      <c r="AA33" s="96"/>
      <c r="AB33" s="96"/>
      <c r="AC33" s="96"/>
      <c r="AD33" s="96"/>
      <c r="AE33" s="96"/>
      <c r="AF33" s="96"/>
      <c r="AG33" s="96"/>
      <c r="AH33" s="96"/>
      <c r="AI33" s="96"/>
      <c r="AJ33" s="19">
        <f t="shared" si="2"/>
        <v>0</v>
      </c>
      <c r="AK33" s="336">
        <f t="shared" si="3"/>
        <v>2</v>
      </c>
      <c r="AL33" s="336">
        <f t="shared" si="4"/>
        <v>0</v>
      </c>
      <c r="AM33" s="153"/>
      <c r="AN33" s="153"/>
      <c r="AO33" s="153"/>
    </row>
    <row r="34" spans="1:41" s="25" customFormat="1" ht="21" customHeight="1">
      <c r="A34" s="5">
        <v>28</v>
      </c>
      <c r="B34" s="39" t="s">
        <v>2024</v>
      </c>
      <c r="C34" s="40" t="s">
        <v>2025</v>
      </c>
      <c r="D34" s="41" t="s">
        <v>46</v>
      </c>
      <c r="E34" s="150"/>
      <c r="F34" s="96"/>
      <c r="G34" s="96"/>
      <c r="H34" s="96"/>
      <c r="I34" s="96"/>
      <c r="J34" s="96"/>
      <c r="K34" s="96"/>
      <c r="L34" s="96"/>
      <c r="M34" s="96"/>
      <c r="N34" s="96"/>
      <c r="O34" s="96"/>
      <c r="P34" s="95"/>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c r="AM34" s="153"/>
      <c r="AN34" s="153"/>
      <c r="AO34" s="153"/>
    </row>
    <row r="35" spans="1:41" s="25" customFormat="1" ht="21" customHeight="1">
      <c r="A35" s="5">
        <v>29</v>
      </c>
      <c r="B35" s="39" t="s">
        <v>2026</v>
      </c>
      <c r="C35" s="40" t="s">
        <v>802</v>
      </c>
      <c r="D35" s="41" t="s">
        <v>17</v>
      </c>
      <c r="E35" s="150"/>
      <c r="F35" s="96" t="s">
        <v>6</v>
      </c>
      <c r="G35" s="96"/>
      <c r="H35" s="96"/>
      <c r="I35" s="96" t="s">
        <v>8</v>
      </c>
      <c r="J35" s="96" t="s">
        <v>6</v>
      </c>
      <c r="K35" s="96"/>
      <c r="L35" s="96"/>
      <c r="M35" s="96" t="s">
        <v>2866</v>
      </c>
      <c r="N35" s="96"/>
      <c r="O35" s="96"/>
      <c r="P35" s="95" t="s">
        <v>6</v>
      </c>
      <c r="Q35" s="96"/>
      <c r="R35" s="96"/>
      <c r="S35" s="96"/>
      <c r="T35" s="96" t="s">
        <v>6</v>
      </c>
      <c r="U35" s="96"/>
      <c r="V35" s="96"/>
      <c r="W35" s="96"/>
      <c r="X35" s="96"/>
      <c r="Y35" s="96"/>
      <c r="Z35" s="96"/>
      <c r="AA35" s="96"/>
      <c r="AB35" s="96"/>
      <c r="AC35" s="96"/>
      <c r="AD35" s="96"/>
      <c r="AE35" s="96"/>
      <c r="AF35" s="96"/>
      <c r="AG35" s="96"/>
      <c r="AH35" s="96"/>
      <c r="AI35" s="96"/>
      <c r="AJ35" s="19">
        <f t="shared" si="2"/>
        <v>5</v>
      </c>
      <c r="AK35" s="336">
        <f t="shared" si="3"/>
        <v>0</v>
      </c>
      <c r="AL35" s="336">
        <f t="shared" si="4"/>
        <v>1</v>
      </c>
      <c r="AM35" s="153"/>
      <c r="AN35" s="153"/>
      <c r="AO35" s="153"/>
    </row>
    <row r="36" spans="1:41" s="25" customFormat="1" ht="21" customHeight="1">
      <c r="A36" s="5">
        <v>30</v>
      </c>
      <c r="B36" s="39" t="s">
        <v>2027</v>
      </c>
      <c r="C36" s="40" t="s">
        <v>312</v>
      </c>
      <c r="D36" s="41" t="s">
        <v>2028</v>
      </c>
      <c r="E36" s="150"/>
      <c r="F36" s="96" t="s">
        <v>7</v>
      </c>
      <c r="G36" s="96"/>
      <c r="H36" s="96"/>
      <c r="I36" s="96"/>
      <c r="J36" s="96"/>
      <c r="K36" s="96"/>
      <c r="L36" s="96"/>
      <c r="M36" s="96"/>
      <c r="N36" s="96"/>
      <c r="O36" s="96"/>
      <c r="P36" s="96"/>
      <c r="Q36" s="96"/>
      <c r="R36" s="96" t="s">
        <v>7</v>
      </c>
      <c r="S36" s="96"/>
      <c r="T36" s="96"/>
      <c r="U36" s="96"/>
      <c r="V36" s="96"/>
      <c r="W36" s="96"/>
      <c r="X36" s="96"/>
      <c r="Y36" s="96"/>
      <c r="Z36" s="96"/>
      <c r="AA36" s="96"/>
      <c r="AB36" s="96"/>
      <c r="AC36" s="96"/>
      <c r="AD36" s="96"/>
      <c r="AE36" s="96"/>
      <c r="AF36" s="96"/>
      <c r="AG36" s="96"/>
      <c r="AH36" s="96"/>
      <c r="AI36" s="96"/>
      <c r="AJ36" s="19">
        <f t="shared" si="2"/>
        <v>0</v>
      </c>
      <c r="AK36" s="336">
        <f t="shared" si="3"/>
        <v>2</v>
      </c>
      <c r="AL36" s="336">
        <f t="shared" si="4"/>
        <v>0</v>
      </c>
      <c r="AM36" s="153"/>
      <c r="AN36" s="153"/>
      <c r="AO36" s="153"/>
    </row>
    <row r="37" spans="1:41" s="25" customFormat="1" ht="21" customHeight="1">
      <c r="A37" s="5">
        <v>31</v>
      </c>
      <c r="B37" s="39" t="s">
        <v>2029</v>
      </c>
      <c r="C37" s="40" t="s">
        <v>16</v>
      </c>
      <c r="D37" s="41" t="s">
        <v>125</v>
      </c>
      <c r="E37" s="150"/>
      <c r="F37" s="96"/>
      <c r="G37" s="96"/>
      <c r="H37" s="96"/>
      <c r="I37" s="96" t="s">
        <v>6</v>
      </c>
      <c r="J37" s="96"/>
      <c r="K37" s="96"/>
      <c r="L37" s="96"/>
      <c r="M37" s="96"/>
      <c r="N37" s="96"/>
      <c r="O37" s="96"/>
      <c r="P37" s="96" t="s">
        <v>7</v>
      </c>
      <c r="Q37" s="96"/>
      <c r="R37" s="96"/>
      <c r="S37" s="96"/>
      <c r="T37" s="96"/>
      <c r="U37" s="96"/>
      <c r="V37" s="96"/>
      <c r="W37" s="96"/>
      <c r="X37" s="96"/>
      <c r="Y37" s="96"/>
      <c r="Z37" s="96"/>
      <c r="AA37" s="96"/>
      <c r="AB37" s="96"/>
      <c r="AC37" s="96"/>
      <c r="AD37" s="96"/>
      <c r="AE37" s="96"/>
      <c r="AF37" s="96"/>
      <c r="AG37" s="96"/>
      <c r="AH37" s="96"/>
      <c r="AI37" s="96"/>
      <c r="AJ37" s="19">
        <f t="shared" si="2"/>
        <v>1</v>
      </c>
      <c r="AK37" s="336">
        <f t="shared" si="3"/>
        <v>1</v>
      </c>
      <c r="AL37" s="336">
        <f t="shared" si="4"/>
        <v>0</v>
      </c>
      <c r="AM37" s="153"/>
      <c r="AN37" s="153"/>
      <c r="AO37" s="153"/>
    </row>
    <row r="38" spans="1:41" s="25" customFormat="1">
      <c r="A38" s="5">
        <v>32</v>
      </c>
      <c r="B38" s="39" t="s">
        <v>2006</v>
      </c>
      <c r="C38" s="40" t="s">
        <v>2007</v>
      </c>
      <c r="D38" s="41" t="s">
        <v>21</v>
      </c>
      <c r="E38" s="535" t="s">
        <v>2799</v>
      </c>
      <c r="F38" s="536"/>
      <c r="G38" s="536"/>
      <c r="H38" s="536"/>
      <c r="I38" s="536"/>
      <c r="J38" s="536"/>
      <c r="K38" s="536"/>
      <c r="L38" s="536"/>
      <c r="M38" s="536"/>
      <c r="N38" s="536"/>
      <c r="O38" s="536"/>
      <c r="P38" s="536"/>
      <c r="Q38" s="536"/>
      <c r="R38" s="536"/>
      <c r="S38" s="536"/>
      <c r="T38" s="536"/>
      <c r="U38" s="536"/>
      <c r="V38" s="536"/>
      <c r="W38" s="536"/>
      <c r="X38" s="536"/>
      <c r="Y38" s="536"/>
      <c r="Z38" s="536"/>
      <c r="AA38" s="536"/>
      <c r="AB38" s="536"/>
      <c r="AC38" s="536"/>
      <c r="AD38" s="536"/>
      <c r="AE38" s="536"/>
      <c r="AF38" s="536"/>
      <c r="AG38" s="536"/>
      <c r="AH38" s="536"/>
      <c r="AI38" s="537"/>
      <c r="AJ38" s="19">
        <f t="shared" si="2"/>
        <v>0</v>
      </c>
      <c r="AK38" s="336">
        <f t="shared" si="3"/>
        <v>0</v>
      </c>
      <c r="AL38" s="336">
        <f t="shared" si="4"/>
        <v>0</v>
      </c>
      <c r="AM38" s="153"/>
      <c r="AN38" s="153"/>
      <c r="AO38" s="153"/>
    </row>
    <row r="39" spans="1:41" s="25" customFormat="1">
      <c r="A39" s="5">
        <v>33</v>
      </c>
      <c r="B39" s="39">
        <v>2010090094</v>
      </c>
      <c r="C39" s="40" t="s">
        <v>1993</v>
      </c>
      <c r="D39" s="41" t="s">
        <v>14</v>
      </c>
      <c r="E39" s="447"/>
      <c r="F39" s="448"/>
      <c r="G39" s="448"/>
      <c r="H39" s="448"/>
      <c r="I39" s="448"/>
      <c r="J39" s="448"/>
      <c r="K39" s="448"/>
      <c r="L39" s="448"/>
      <c r="M39" s="448"/>
      <c r="N39" s="448"/>
      <c r="O39" s="448"/>
      <c r="P39" s="448"/>
      <c r="Q39" s="448"/>
      <c r="R39" s="448"/>
      <c r="S39" s="448"/>
      <c r="T39" s="448"/>
      <c r="U39" s="448"/>
      <c r="V39" s="448"/>
      <c r="W39" s="448"/>
      <c r="X39" s="448"/>
      <c r="Y39" s="448"/>
      <c r="Z39" s="448"/>
      <c r="AA39" s="448"/>
      <c r="AB39" s="448"/>
      <c r="AC39" s="448"/>
      <c r="AD39" s="448"/>
      <c r="AE39" s="448"/>
      <c r="AF39" s="448"/>
      <c r="AG39" s="448"/>
      <c r="AH39" s="448"/>
      <c r="AI39" s="449"/>
      <c r="AJ39" s="19">
        <f t="shared" si="2"/>
        <v>0</v>
      </c>
      <c r="AK39" s="336">
        <f t="shared" si="3"/>
        <v>0</v>
      </c>
      <c r="AL39" s="336">
        <f t="shared" si="4"/>
        <v>0</v>
      </c>
      <c r="AM39" s="153"/>
      <c r="AN39" s="153"/>
      <c r="AO39" s="153"/>
    </row>
    <row r="40" spans="1:41" s="25" customFormat="1" ht="21" customHeight="1">
      <c r="A40" s="428" t="s">
        <v>10</v>
      </c>
      <c r="B40" s="428"/>
      <c r="C40" s="428"/>
      <c r="D40" s="428"/>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19">
        <f>SUM(AJ7:AJ37)</f>
        <v>28</v>
      </c>
      <c r="AK40" s="19">
        <f>SUM(AK7:AK37)</f>
        <v>13</v>
      </c>
      <c r="AL40" s="19">
        <f>SUM(AL7:AL37)</f>
        <v>18</v>
      </c>
      <c r="AM40" s="24"/>
      <c r="AN40" s="24"/>
      <c r="AO40" s="24"/>
    </row>
    <row r="41" spans="1:41" s="25" customFormat="1" ht="21" customHeight="1">
      <c r="A41" s="429" t="s">
        <v>2804</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31"/>
      <c r="AM41" s="338"/>
      <c r="AN41" s="338"/>
    </row>
    <row r="42" spans="1:41">
      <c r="C42" s="425"/>
      <c r="D42" s="425"/>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41">
      <c r="B43" s="24"/>
      <c r="C43" s="425"/>
      <c r="D43" s="425"/>
      <c r="E43" s="425"/>
      <c r="F43" s="425"/>
      <c r="G43" s="425"/>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row r="44" spans="1:41">
      <c r="B44" s="24"/>
      <c r="C44" s="425"/>
      <c r="D44" s="425"/>
      <c r="E44" s="425"/>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1">
      <c r="B45" s="24"/>
      <c r="C45" s="425"/>
      <c r="D45" s="425"/>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sheetData>
  <mergeCells count="23">
    <mergeCell ref="AL5:AL6"/>
    <mergeCell ref="A1:P1"/>
    <mergeCell ref="Q1:AL1"/>
    <mergeCell ref="A2:P2"/>
    <mergeCell ref="Q2:AL2"/>
    <mergeCell ref="A3:AL3"/>
    <mergeCell ref="A5:A6"/>
    <mergeCell ref="B5:B6"/>
    <mergeCell ref="C5:D6"/>
    <mergeCell ref="AJ5:AJ6"/>
    <mergeCell ref="AK5:AK6"/>
    <mergeCell ref="I4:L4"/>
    <mergeCell ref="M4:N4"/>
    <mergeCell ref="O4:Q4"/>
    <mergeCell ref="R4:T4"/>
    <mergeCell ref="AM19:AN19"/>
    <mergeCell ref="A40:AI40"/>
    <mergeCell ref="A41:AL41"/>
    <mergeCell ref="E38:AI39"/>
    <mergeCell ref="C45:D45"/>
    <mergeCell ref="C42:D42"/>
    <mergeCell ref="C43:G43"/>
    <mergeCell ref="C44:E44"/>
  </mergeCells>
  <conditionalFormatting sqref="E6:AI37 E38">
    <cfRule type="expression" dxfId="61"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C39D97E-5CAC-401B-9EDF-0010D391C0A8}">
            <xm:f>IF('TQW20'!E$6="CN",1,0)</xm:f>
            <x14:dxf>
              <fill>
                <patternFill>
                  <bgColor theme="8" tint="0.59996337778862885"/>
                </patternFill>
              </fill>
            </x14:dxf>
          </x14:cfRule>
          <xm:sqref>E6:AI6</xm:sqref>
        </x14:conditionalFormatting>
        <x14:conditionalFormatting xmlns:xm="http://schemas.microsoft.com/office/excel/2006/main">
          <x14:cfRule type="expression" priority="2" id="{3F8793BE-D0D5-4F8D-A269-62F230D549B8}">
            <xm:f>IF('TQW20'!E$6="CN",1,0)</xm:f>
            <x14:dxf>
              <fill>
                <patternFill>
                  <bgColor theme="8" tint="0.79998168889431442"/>
                </patternFill>
              </fill>
            </x14:dxf>
          </x14:cfRule>
          <xm:sqref>E6:AI6</xm:sqref>
        </x14:conditionalFormatting>
      </x14:conditionalFormattings>
    </ext>
  </extLs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51"/>
  <sheetViews>
    <sheetView zoomScaleNormal="100" workbookViewId="0">
      <selection activeCell="T13" sqref="T13"/>
    </sheetView>
  </sheetViews>
  <sheetFormatPr defaultColWidth="9.33203125" defaultRowHeight="15.75"/>
  <cols>
    <col min="1" max="1" width="7" style="157" customWidth="1"/>
    <col min="2" max="2" width="19.33203125" style="157" customWidth="1"/>
    <col min="3" max="3" width="20.83203125" style="157" customWidth="1"/>
    <col min="4" max="4" width="10.33203125" style="157" customWidth="1"/>
    <col min="5" max="35" width="4" style="157" customWidth="1"/>
    <col min="36" max="36" width="4.6640625" style="157" bestFit="1" customWidth="1"/>
    <col min="37" max="37" width="4" style="157" bestFit="1" customWidth="1"/>
    <col min="38" max="38" width="3.83203125" style="157" bestFit="1" customWidth="1"/>
    <col min="39" max="39" width="10.83203125" style="157" customWidth="1"/>
    <col min="40" max="40" width="12.1640625" style="157" customWidth="1"/>
    <col min="41" max="41" width="10.83203125" style="157" customWidth="1"/>
    <col min="42" max="16384" width="9.33203125" style="157"/>
  </cols>
  <sheetData>
    <row r="1" spans="1:42" s="24" customFormat="1" ht="1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2" s="24" customFormat="1" ht="1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2" s="24" customFormat="1" ht="22.5">
      <c r="A3" s="443" t="s">
        <v>2030</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2"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2"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2"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2" s="209" customFormat="1" ht="21" customHeight="1">
      <c r="A7" s="38">
        <v>1</v>
      </c>
      <c r="B7" s="39" t="s">
        <v>2031</v>
      </c>
      <c r="C7" s="40" t="s">
        <v>2032</v>
      </c>
      <c r="D7" s="41" t="s">
        <v>37</v>
      </c>
      <c r="E7" s="150"/>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05"/>
      <c r="AN7" s="206"/>
      <c r="AO7" s="207"/>
      <c r="AP7" s="208"/>
    </row>
    <row r="8" spans="1:42" s="158" customFormat="1" ht="21" customHeight="1">
      <c r="A8" s="38">
        <v>2</v>
      </c>
      <c r="B8" s="39" t="s">
        <v>2033</v>
      </c>
      <c r="C8" s="40" t="s">
        <v>2034</v>
      </c>
      <c r="D8" s="41" t="s">
        <v>37</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43" si="2">COUNTIF(E8:AI8,"K")+2*COUNTIF(E8:AI8,"2K")+COUNTIF(E8:AI8,"TK")+COUNTIF(E8:AI8,"KT")+COUNTIF(E8:AI8,"PK")+COUNTIF(E8:AI8,"KP")+2*COUNTIF(E8:AI8,"K2")</f>
        <v>0</v>
      </c>
      <c r="AK8" s="336">
        <f t="shared" ref="AK8:AK43" si="3">COUNTIF(F8:AJ8,"P")+2*COUNTIF(F8:AJ8,"2P")+COUNTIF(F8:AJ8,"TP")+COUNTIF(F8:AJ8,"PT")+COUNTIF(F8:AJ8,"PK")+COUNTIF(F8:AJ8,"KP")+2*COUNTIF(F8:AJ8,"P2")</f>
        <v>0</v>
      </c>
      <c r="AL8" s="336">
        <f t="shared" ref="AL8:AL43" si="4">COUNTIF(E8:AI8,"T")+2*COUNTIF(E8:AI8,"2T")+2*COUNTIF(E8:AI8,"T2")+COUNTIF(E8:AI8,"PT")+COUNTIF(E8:AI8,"TP")</f>
        <v>0</v>
      </c>
      <c r="AM8" s="207"/>
      <c r="AN8" s="207"/>
      <c r="AO8" s="207"/>
      <c r="AP8" s="208"/>
    </row>
    <row r="9" spans="1:42" s="209" customFormat="1" ht="21" customHeight="1">
      <c r="A9" s="38">
        <v>3</v>
      </c>
      <c r="B9" s="39" t="s">
        <v>1917</v>
      </c>
      <c r="C9" s="40" t="s">
        <v>18</v>
      </c>
      <c r="D9" s="41" t="s">
        <v>1918</v>
      </c>
      <c r="E9" s="150"/>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207"/>
      <c r="AN9" s="207"/>
      <c r="AO9" s="207"/>
      <c r="AP9" s="208"/>
    </row>
    <row r="10" spans="1:42" s="158" customFormat="1" ht="21" customHeight="1">
      <c r="A10" s="154">
        <v>4</v>
      </c>
      <c r="B10" s="39" t="s">
        <v>2035</v>
      </c>
      <c r="C10" s="40" t="s">
        <v>2036</v>
      </c>
      <c r="D10" s="41" t="s">
        <v>2037</v>
      </c>
      <c r="E10" s="150"/>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c r="AM10" s="207"/>
      <c r="AN10" s="207"/>
      <c r="AO10" s="207"/>
      <c r="AP10" s="208"/>
    </row>
    <row r="11" spans="1:42" s="158" customFormat="1" ht="21" customHeight="1">
      <c r="A11" s="154">
        <v>5</v>
      </c>
      <c r="B11" s="39" t="s">
        <v>2038</v>
      </c>
      <c r="C11" s="40" t="s">
        <v>24</v>
      </c>
      <c r="D11" s="41" t="s">
        <v>39</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c r="AM11" s="207"/>
      <c r="AN11" s="207"/>
      <c r="AO11" s="207"/>
      <c r="AP11" s="208"/>
    </row>
    <row r="12" spans="1:42" s="158" customFormat="1" ht="21" customHeight="1">
      <c r="A12" s="154">
        <v>6</v>
      </c>
      <c r="B12" s="39" t="s">
        <v>2039</v>
      </c>
      <c r="C12" s="40" t="s">
        <v>2040</v>
      </c>
      <c r="D12" s="41" t="s">
        <v>40</v>
      </c>
      <c r="E12" s="150"/>
      <c r="F12" s="96"/>
      <c r="G12" s="96"/>
      <c r="H12" s="96"/>
      <c r="I12" s="96"/>
      <c r="J12" s="96"/>
      <c r="K12" s="96"/>
      <c r="L12" s="96"/>
      <c r="M12" s="96" t="s">
        <v>6</v>
      </c>
      <c r="N12" s="96"/>
      <c r="O12" s="96"/>
      <c r="P12" s="96"/>
      <c r="Q12" s="96"/>
      <c r="R12" s="96"/>
      <c r="S12" s="96"/>
      <c r="T12" s="96"/>
      <c r="U12" s="96"/>
      <c r="V12" s="96"/>
      <c r="W12" s="96"/>
      <c r="X12" s="96"/>
      <c r="Y12" s="96"/>
      <c r="Z12" s="96"/>
      <c r="AA12" s="96"/>
      <c r="AB12" s="96"/>
      <c r="AC12" s="96"/>
      <c r="AD12" s="96"/>
      <c r="AE12" s="96"/>
      <c r="AF12" s="96"/>
      <c r="AG12" s="96"/>
      <c r="AH12" s="96"/>
      <c r="AI12" s="96"/>
      <c r="AJ12" s="19">
        <f t="shared" si="2"/>
        <v>1</v>
      </c>
      <c r="AK12" s="336">
        <f t="shared" si="3"/>
        <v>0</v>
      </c>
      <c r="AL12" s="336">
        <f t="shared" si="4"/>
        <v>0</v>
      </c>
      <c r="AM12" s="207"/>
      <c r="AN12" s="207"/>
      <c r="AO12" s="207"/>
      <c r="AP12" s="208"/>
    </row>
    <row r="13" spans="1:42" s="158" customFormat="1" ht="21" customHeight="1">
      <c r="A13" s="154">
        <v>7</v>
      </c>
      <c r="B13" s="39" t="s">
        <v>2041</v>
      </c>
      <c r="C13" s="40" t="s">
        <v>893</v>
      </c>
      <c r="D13" s="41" t="s">
        <v>136</v>
      </c>
      <c r="E13" s="223"/>
      <c r="F13" s="224"/>
      <c r="G13" s="224"/>
      <c r="H13" s="224"/>
      <c r="I13" s="224"/>
      <c r="J13" s="224"/>
      <c r="K13" s="224"/>
      <c r="L13" s="224"/>
      <c r="M13" s="224" t="s">
        <v>6</v>
      </c>
      <c r="N13" s="224"/>
      <c r="O13" s="224" t="s">
        <v>6</v>
      </c>
      <c r="P13" s="224"/>
      <c r="Q13" s="224"/>
      <c r="R13" s="224"/>
      <c r="S13" s="224"/>
      <c r="T13" s="96"/>
      <c r="U13" s="224"/>
      <c r="V13" s="224"/>
      <c r="W13" s="224"/>
      <c r="X13" s="224"/>
      <c r="Y13" s="224"/>
      <c r="Z13" s="224"/>
      <c r="AA13" s="224"/>
      <c r="AB13" s="224"/>
      <c r="AC13" s="224"/>
      <c r="AD13" s="224"/>
      <c r="AE13" s="224"/>
      <c r="AF13" s="224"/>
      <c r="AG13" s="224"/>
      <c r="AH13" s="224"/>
      <c r="AI13" s="224"/>
      <c r="AJ13" s="19">
        <f t="shared" si="2"/>
        <v>2</v>
      </c>
      <c r="AK13" s="336">
        <f t="shared" si="3"/>
        <v>0</v>
      </c>
      <c r="AL13" s="336">
        <f t="shared" si="4"/>
        <v>0</v>
      </c>
      <c r="AM13" s="155"/>
      <c r="AN13" s="155"/>
      <c r="AO13" s="155"/>
    </row>
    <row r="14" spans="1:42" s="158" customFormat="1" ht="21" customHeight="1">
      <c r="A14" s="154">
        <v>8</v>
      </c>
      <c r="B14" s="39" t="s">
        <v>1972</v>
      </c>
      <c r="C14" s="40" t="s">
        <v>1973</v>
      </c>
      <c r="D14" s="41" t="s">
        <v>136</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c r="AM14" s="155"/>
      <c r="AN14" s="155"/>
      <c r="AO14" s="155"/>
    </row>
    <row r="15" spans="1:42" s="158" customFormat="1" ht="21" customHeight="1">
      <c r="A15" s="154">
        <v>9</v>
      </c>
      <c r="B15" s="39" t="s">
        <v>2042</v>
      </c>
      <c r="C15" s="40" t="s">
        <v>670</v>
      </c>
      <c r="D15" s="41" t="s">
        <v>49</v>
      </c>
      <c r="E15" s="150"/>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0</v>
      </c>
      <c r="AL15" s="336">
        <f t="shared" si="4"/>
        <v>0</v>
      </c>
      <c r="AM15" s="155"/>
      <c r="AN15" s="155"/>
      <c r="AO15" s="155"/>
    </row>
    <row r="16" spans="1:42" s="158" customFormat="1" ht="21" customHeight="1">
      <c r="A16" s="154">
        <v>10</v>
      </c>
      <c r="B16" s="39" t="s">
        <v>2043</v>
      </c>
      <c r="C16" s="40" t="s">
        <v>54</v>
      </c>
      <c r="D16" s="41" t="s">
        <v>75</v>
      </c>
      <c r="E16" s="150"/>
      <c r="F16" s="96"/>
      <c r="G16" s="96"/>
      <c r="H16" s="96"/>
      <c r="I16" s="96"/>
      <c r="J16" s="96"/>
      <c r="K16" s="96"/>
      <c r="L16" s="96"/>
      <c r="M16" s="96" t="s">
        <v>8</v>
      </c>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1</v>
      </c>
      <c r="AM16" s="155"/>
      <c r="AN16" s="155"/>
      <c r="AO16" s="155"/>
    </row>
    <row r="17" spans="1:41" s="158" customFormat="1" ht="21" customHeight="1">
      <c r="A17" s="154">
        <v>11</v>
      </c>
      <c r="B17" s="39" t="s">
        <v>2044</v>
      </c>
      <c r="C17" s="40" t="s">
        <v>893</v>
      </c>
      <c r="D17" s="41" t="s">
        <v>14</v>
      </c>
      <c r="E17" s="150"/>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c r="AM17" s="155"/>
      <c r="AN17" s="155"/>
      <c r="AO17" s="155"/>
    </row>
    <row r="18" spans="1:41" s="158" customFormat="1" ht="21" customHeight="1">
      <c r="A18" s="154">
        <v>12</v>
      </c>
      <c r="B18" s="39" t="s">
        <v>2045</v>
      </c>
      <c r="C18" s="40" t="s">
        <v>2046</v>
      </c>
      <c r="D18" s="41" t="s">
        <v>14</v>
      </c>
      <c r="E18" s="150"/>
      <c r="F18" s="96"/>
      <c r="G18" s="96"/>
      <c r="H18" s="96" t="s">
        <v>6</v>
      </c>
      <c r="I18" s="96"/>
      <c r="J18" s="96"/>
      <c r="K18" s="96"/>
      <c r="L18" s="96"/>
      <c r="M18" s="96"/>
      <c r="N18" s="96"/>
      <c r="O18" s="96" t="s">
        <v>6</v>
      </c>
      <c r="P18" s="96"/>
      <c r="Q18" s="96"/>
      <c r="R18" s="96"/>
      <c r="S18" s="96"/>
      <c r="T18" s="96"/>
      <c r="U18" s="96"/>
      <c r="V18" s="96"/>
      <c r="W18" s="96"/>
      <c r="X18" s="96"/>
      <c r="Y18" s="96"/>
      <c r="Z18" s="96"/>
      <c r="AA18" s="96"/>
      <c r="AB18" s="96"/>
      <c r="AC18" s="96"/>
      <c r="AD18" s="96"/>
      <c r="AE18" s="96"/>
      <c r="AF18" s="96"/>
      <c r="AG18" s="96"/>
      <c r="AH18" s="96"/>
      <c r="AI18" s="96"/>
      <c r="AJ18" s="19">
        <f t="shared" si="2"/>
        <v>2</v>
      </c>
      <c r="AK18" s="336">
        <f t="shared" si="3"/>
        <v>0</v>
      </c>
      <c r="AL18" s="336">
        <f t="shared" si="4"/>
        <v>0</v>
      </c>
      <c r="AM18" s="155"/>
      <c r="AN18" s="155"/>
      <c r="AO18" s="155"/>
    </row>
    <row r="19" spans="1:41" s="158" customFormat="1" ht="21" customHeight="1">
      <c r="A19" s="154">
        <v>13</v>
      </c>
      <c r="B19" s="39" t="s">
        <v>2047</v>
      </c>
      <c r="C19" s="40" t="s">
        <v>1005</v>
      </c>
      <c r="D19" s="41" t="s">
        <v>396</v>
      </c>
      <c r="E19" s="151"/>
      <c r="F19" s="151"/>
      <c r="G19" s="151"/>
      <c r="H19" s="151"/>
      <c r="I19" s="151"/>
      <c r="J19" s="151"/>
      <c r="K19" s="151"/>
      <c r="L19" s="151"/>
      <c r="M19" s="151"/>
      <c r="N19" s="151"/>
      <c r="O19" s="151"/>
      <c r="P19" s="151"/>
      <c r="Q19" s="151"/>
      <c r="R19" s="151"/>
      <c r="S19" s="151"/>
      <c r="T19" s="96"/>
      <c r="U19" s="151"/>
      <c r="V19" s="151"/>
      <c r="W19" s="69"/>
      <c r="X19" s="151"/>
      <c r="Y19" s="151"/>
      <c r="Z19" s="151"/>
      <c r="AA19" s="151"/>
      <c r="AB19" s="151"/>
      <c r="AC19" s="151"/>
      <c r="AD19" s="151"/>
      <c r="AE19" s="151"/>
      <c r="AF19" s="151"/>
      <c r="AG19" s="151"/>
      <c r="AH19" s="151"/>
      <c r="AI19" s="151"/>
      <c r="AJ19" s="19">
        <f t="shared" si="2"/>
        <v>0</v>
      </c>
      <c r="AK19" s="336">
        <f t="shared" si="3"/>
        <v>0</v>
      </c>
      <c r="AL19" s="336">
        <f t="shared" si="4"/>
        <v>0</v>
      </c>
      <c r="AM19" s="155"/>
      <c r="AN19" s="155"/>
      <c r="AO19" s="155"/>
    </row>
    <row r="20" spans="1:41" s="158" customFormat="1" ht="21" customHeight="1">
      <c r="A20" s="154">
        <v>14</v>
      </c>
      <c r="B20" s="39" t="s">
        <v>2048</v>
      </c>
      <c r="C20" s="40" t="s">
        <v>287</v>
      </c>
      <c r="D20" s="41" t="s">
        <v>41</v>
      </c>
      <c r="E20" s="150"/>
      <c r="F20" s="96"/>
      <c r="G20" s="96"/>
      <c r="H20" s="96" t="s">
        <v>6</v>
      </c>
      <c r="I20" s="96"/>
      <c r="J20" s="96"/>
      <c r="K20" s="96"/>
      <c r="L20" s="96"/>
      <c r="M20" s="96"/>
      <c r="N20" s="96"/>
      <c r="O20" s="96"/>
      <c r="P20" s="96"/>
      <c r="Q20" s="96"/>
      <c r="R20" s="96"/>
      <c r="S20" s="151"/>
      <c r="T20" s="96"/>
      <c r="U20" s="96"/>
      <c r="V20" s="96"/>
      <c r="W20" s="96"/>
      <c r="X20" s="96"/>
      <c r="Y20" s="96"/>
      <c r="Z20" s="96"/>
      <c r="AA20" s="96"/>
      <c r="AB20" s="96"/>
      <c r="AC20" s="96"/>
      <c r="AD20" s="96"/>
      <c r="AE20" s="96"/>
      <c r="AF20" s="96"/>
      <c r="AG20" s="96"/>
      <c r="AH20" s="96"/>
      <c r="AI20" s="96"/>
      <c r="AJ20" s="19">
        <f t="shared" si="2"/>
        <v>1</v>
      </c>
      <c r="AK20" s="336">
        <f t="shared" si="3"/>
        <v>0</v>
      </c>
      <c r="AL20" s="336">
        <f t="shared" si="4"/>
        <v>0</v>
      </c>
      <c r="AM20" s="485"/>
      <c r="AN20" s="436"/>
      <c r="AO20" s="155"/>
    </row>
    <row r="21" spans="1:41" s="158" customFormat="1" ht="21" customHeight="1">
      <c r="A21" s="154">
        <v>15</v>
      </c>
      <c r="B21" s="39" t="s">
        <v>2049</v>
      </c>
      <c r="C21" s="40" t="s">
        <v>2050</v>
      </c>
      <c r="D21" s="41" t="s">
        <v>41</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55"/>
      <c r="AN21" s="155"/>
      <c r="AO21" s="155"/>
    </row>
    <row r="22" spans="1:41" s="158" customFormat="1" ht="21" customHeight="1">
      <c r="A22" s="154">
        <v>16</v>
      </c>
      <c r="B22" s="39" t="s">
        <v>2051</v>
      </c>
      <c r="C22" s="40" t="s">
        <v>1096</v>
      </c>
      <c r="D22" s="41" t="s">
        <v>33</v>
      </c>
      <c r="E22" s="150"/>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55"/>
      <c r="AN22" s="155"/>
      <c r="AO22" s="155"/>
    </row>
    <row r="23" spans="1:41" s="158" customFormat="1" ht="21" customHeight="1">
      <c r="A23" s="154">
        <v>17</v>
      </c>
      <c r="B23" s="39" t="s">
        <v>2052</v>
      </c>
      <c r="C23" s="40" t="s">
        <v>1823</v>
      </c>
      <c r="D23" s="41" t="s">
        <v>92</v>
      </c>
      <c r="E23" s="150"/>
      <c r="F23" s="96"/>
      <c r="G23" s="96"/>
      <c r="H23" s="96"/>
      <c r="I23" s="96"/>
      <c r="J23" s="96"/>
      <c r="K23" s="96"/>
      <c r="L23" s="96"/>
      <c r="M23" s="96" t="s">
        <v>6</v>
      </c>
      <c r="N23" s="96"/>
      <c r="O23" s="96"/>
      <c r="P23" s="96"/>
      <c r="Q23" s="96"/>
      <c r="R23" s="96"/>
      <c r="S23" s="96"/>
      <c r="T23" s="96"/>
      <c r="U23" s="96"/>
      <c r="V23" s="96"/>
      <c r="W23" s="96"/>
      <c r="X23" s="96"/>
      <c r="Y23" s="96"/>
      <c r="Z23" s="96"/>
      <c r="AA23" s="96"/>
      <c r="AB23" s="96"/>
      <c r="AC23" s="96"/>
      <c r="AD23" s="96"/>
      <c r="AE23" s="96"/>
      <c r="AF23" s="96"/>
      <c r="AG23" s="96"/>
      <c r="AH23" s="96"/>
      <c r="AI23" s="96"/>
      <c r="AJ23" s="19">
        <f t="shared" si="2"/>
        <v>1</v>
      </c>
      <c r="AK23" s="336">
        <f t="shared" si="3"/>
        <v>0</v>
      </c>
      <c r="AL23" s="336">
        <f t="shared" si="4"/>
        <v>0</v>
      </c>
      <c r="AM23" s="155"/>
      <c r="AN23" s="155"/>
      <c r="AO23" s="155"/>
    </row>
    <row r="24" spans="1:41" s="158" customFormat="1" ht="21" customHeight="1">
      <c r="A24" s="154">
        <v>18</v>
      </c>
      <c r="B24" s="39" t="s">
        <v>2053</v>
      </c>
      <c r="C24" s="40" t="s">
        <v>214</v>
      </c>
      <c r="D24" s="41" t="s">
        <v>62</v>
      </c>
      <c r="E24" s="150"/>
      <c r="F24" s="96" t="s">
        <v>6</v>
      </c>
      <c r="G24" s="96"/>
      <c r="H24" s="96"/>
      <c r="I24" s="96"/>
      <c r="J24" s="96"/>
      <c r="K24" s="96"/>
      <c r="L24" s="96"/>
      <c r="M24" s="96" t="s">
        <v>6</v>
      </c>
      <c r="N24" s="96"/>
      <c r="O24" s="96" t="s">
        <v>6</v>
      </c>
      <c r="P24" s="96"/>
      <c r="Q24" s="96"/>
      <c r="R24" s="96"/>
      <c r="S24" s="96"/>
      <c r="T24" s="96"/>
      <c r="U24" s="96"/>
      <c r="V24" s="96"/>
      <c r="W24" s="96"/>
      <c r="X24" s="96"/>
      <c r="Y24" s="96"/>
      <c r="Z24" s="96"/>
      <c r="AA24" s="96"/>
      <c r="AB24" s="96"/>
      <c r="AC24" s="96"/>
      <c r="AD24" s="96"/>
      <c r="AE24" s="96"/>
      <c r="AF24" s="96"/>
      <c r="AG24" s="96"/>
      <c r="AH24" s="96"/>
      <c r="AI24" s="96"/>
      <c r="AJ24" s="19">
        <f t="shared" si="2"/>
        <v>3</v>
      </c>
      <c r="AK24" s="336">
        <f t="shared" si="3"/>
        <v>0</v>
      </c>
      <c r="AL24" s="336">
        <f t="shared" si="4"/>
        <v>0</v>
      </c>
      <c r="AM24" s="155"/>
      <c r="AN24" s="155"/>
      <c r="AO24" s="155"/>
    </row>
    <row r="25" spans="1:41" s="158" customFormat="1" ht="21" customHeight="1">
      <c r="A25" s="154">
        <v>19</v>
      </c>
      <c r="B25" s="39" t="s">
        <v>2054</v>
      </c>
      <c r="C25" s="40" t="s">
        <v>2055</v>
      </c>
      <c r="D25" s="41" t="s">
        <v>1183</v>
      </c>
      <c r="E25" s="150"/>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55"/>
      <c r="AN25" s="155"/>
      <c r="AO25" s="155"/>
    </row>
    <row r="26" spans="1:41" s="158" customFormat="1" ht="21" customHeight="1">
      <c r="A26" s="154">
        <v>20</v>
      </c>
      <c r="B26" s="39" t="s">
        <v>2056</v>
      </c>
      <c r="C26" s="40" t="s">
        <v>2057</v>
      </c>
      <c r="D26" s="41" t="s">
        <v>106</v>
      </c>
      <c r="E26" s="94"/>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c r="AM26" s="155"/>
      <c r="AN26" s="155"/>
      <c r="AO26" s="155"/>
    </row>
    <row r="27" spans="1:41" s="158" customFormat="1" ht="21" customHeight="1">
      <c r="A27" s="154">
        <v>21</v>
      </c>
      <c r="B27" s="39" t="s">
        <v>2058</v>
      </c>
      <c r="C27" s="40" t="s">
        <v>802</v>
      </c>
      <c r="D27" s="41" t="s">
        <v>2059</v>
      </c>
      <c r="E27" s="94"/>
      <c r="F27" s="96"/>
      <c r="G27" s="96"/>
      <c r="H27" s="96"/>
      <c r="I27" s="96"/>
      <c r="J27" s="96"/>
      <c r="K27" s="96"/>
      <c r="L27" s="96"/>
      <c r="M27" s="96" t="s">
        <v>6</v>
      </c>
      <c r="N27" s="96"/>
      <c r="O27" s="96"/>
      <c r="P27" s="96"/>
      <c r="Q27" s="96"/>
      <c r="R27" s="96"/>
      <c r="S27" s="96"/>
      <c r="T27" s="96"/>
      <c r="U27" s="96"/>
      <c r="V27" s="96"/>
      <c r="W27" s="96"/>
      <c r="X27" s="96"/>
      <c r="Y27" s="96"/>
      <c r="Z27" s="96"/>
      <c r="AA27" s="96"/>
      <c r="AB27" s="96"/>
      <c r="AC27" s="96"/>
      <c r="AD27" s="96"/>
      <c r="AE27" s="96"/>
      <c r="AF27" s="96"/>
      <c r="AG27" s="96"/>
      <c r="AH27" s="96"/>
      <c r="AI27" s="96"/>
      <c r="AJ27" s="19">
        <f t="shared" si="2"/>
        <v>1</v>
      </c>
      <c r="AK27" s="336">
        <f t="shared" si="3"/>
        <v>0</v>
      </c>
      <c r="AL27" s="336">
        <f t="shared" si="4"/>
        <v>0</v>
      </c>
      <c r="AM27" s="155"/>
      <c r="AN27" s="155"/>
      <c r="AO27" s="155"/>
    </row>
    <row r="28" spans="1:41" s="158" customFormat="1" ht="21" customHeight="1">
      <c r="A28" s="154">
        <v>22</v>
      </c>
      <c r="B28" s="39" t="s">
        <v>1920</v>
      </c>
      <c r="C28" s="40" t="s">
        <v>1921</v>
      </c>
      <c r="D28" s="41" t="s">
        <v>28</v>
      </c>
      <c r="E28" s="94"/>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55"/>
      <c r="AN28" s="155"/>
      <c r="AO28" s="155"/>
    </row>
    <row r="29" spans="1:41" s="158" customFormat="1" ht="21" customHeight="1">
      <c r="A29" s="154">
        <v>23</v>
      </c>
      <c r="B29" s="39" t="s">
        <v>2060</v>
      </c>
      <c r="C29" s="40" t="s">
        <v>74</v>
      </c>
      <c r="D29" s="41" t="s">
        <v>28</v>
      </c>
      <c r="E29" s="94"/>
      <c r="F29" s="96" t="s">
        <v>6</v>
      </c>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1</v>
      </c>
      <c r="AK29" s="336">
        <f t="shared" si="3"/>
        <v>0</v>
      </c>
      <c r="AL29" s="336">
        <f t="shared" si="4"/>
        <v>0</v>
      </c>
      <c r="AM29" s="155"/>
      <c r="AN29" s="155"/>
      <c r="AO29" s="155"/>
    </row>
    <row r="30" spans="1:41" s="158" customFormat="1" ht="21" customHeight="1">
      <c r="A30" s="154">
        <v>24</v>
      </c>
      <c r="B30" s="39" t="s">
        <v>2061</v>
      </c>
      <c r="C30" s="40" t="s">
        <v>533</v>
      </c>
      <c r="D30" s="41" t="s">
        <v>28</v>
      </c>
      <c r="E30" s="94"/>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55"/>
      <c r="AN30" s="155"/>
      <c r="AO30" s="155"/>
    </row>
    <row r="31" spans="1:41" s="158" customFormat="1" ht="21" customHeight="1">
      <c r="A31" s="154">
        <v>25</v>
      </c>
      <c r="B31" s="39" t="s">
        <v>2062</v>
      </c>
      <c r="C31" s="40" t="s">
        <v>88</v>
      </c>
      <c r="D31" s="41" t="s">
        <v>26</v>
      </c>
      <c r="E31" s="150"/>
      <c r="F31" s="96"/>
      <c r="G31" s="96"/>
      <c r="H31" s="96"/>
      <c r="I31" s="96"/>
      <c r="J31" s="96"/>
      <c r="K31" s="96"/>
      <c r="L31" s="96"/>
      <c r="M31" s="96"/>
      <c r="N31" s="96"/>
      <c r="O31" s="96" t="s">
        <v>6</v>
      </c>
      <c r="P31" s="96"/>
      <c r="Q31" s="96"/>
      <c r="R31" s="96"/>
      <c r="S31" s="96"/>
      <c r="T31" s="96"/>
      <c r="U31" s="96"/>
      <c r="V31" s="96"/>
      <c r="W31" s="96"/>
      <c r="X31" s="96"/>
      <c r="Y31" s="96"/>
      <c r="Z31" s="96"/>
      <c r="AA31" s="96"/>
      <c r="AB31" s="96"/>
      <c r="AC31" s="96"/>
      <c r="AD31" s="96"/>
      <c r="AE31" s="96"/>
      <c r="AF31" s="96"/>
      <c r="AG31" s="96"/>
      <c r="AH31" s="96"/>
      <c r="AI31" s="96"/>
      <c r="AJ31" s="19">
        <f t="shared" si="2"/>
        <v>1</v>
      </c>
      <c r="AK31" s="336">
        <f t="shared" si="3"/>
        <v>0</v>
      </c>
      <c r="AL31" s="336">
        <f t="shared" si="4"/>
        <v>0</v>
      </c>
      <c r="AM31" s="155"/>
      <c r="AN31" s="155"/>
      <c r="AO31" s="155"/>
    </row>
    <row r="32" spans="1:41" s="158" customFormat="1" ht="21" customHeight="1">
      <c r="A32" s="154">
        <v>26</v>
      </c>
      <c r="B32" s="39" t="s">
        <v>1974</v>
      </c>
      <c r="C32" s="40" t="s">
        <v>1975</v>
      </c>
      <c r="D32" s="41" t="s">
        <v>363</v>
      </c>
      <c r="E32" s="150"/>
      <c r="F32" s="96"/>
      <c r="G32" s="96"/>
      <c r="H32" s="96"/>
      <c r="I32" s="96"/>
      <c r="J32" s="96"/>
      <c r="K32" s="96"/>
      <c r="L32" s="96"/>
      <c r="M32" s="96" t="s">
        <v>6</v>
      </c>
      <c r="N32" s="96"/>
      <c r="O32" s="96"/>
      <c r="P32" s="96"/>
      <c r="Q32" s="96"/>
      <c r="R32" s="96"/>
      <c r="S32" s="96"/>
      <c r="T32" s="96"/>
      <c r="U32" s="96"/>
      <c r="V32" s="96"/>
      <c r="W32" s="96"/>
      <c r="X32" s="96"/>
      <c r="Y32" s="96"/>
      <c r="Z32" s="96"/>
      <c r="AA32" s="96"/>
      <c r="AB32" s="96"/>
      <c r="AC32" s="96"/>
      <c r="AD32" s="96"/>
      <c r="AE32" s="96"/>
      <c r="AF32" s="96"/>
      <c r="AG32" s="96"/>
      <c r="AH32" s="96"/>
      <c r="AI32" s="96"/>
      <c r="AJ32" s="19">
        <f t="shared" si="2"/>
        <v>1</v>
      </c>
      <c r="AK32" s="336">
        <f t="shared" si="3"/>
        <v>0</v>
      </c>
      <c r="AL32" s="336">
        <f t="shared" si="4"/>
        <v>0</v>
      </c>
      <c r="AM32" s="155"/>
      <c r="AN32" s="155"/>
      <c r="AO32" s="155"/>
    </row>
    <row r="33" spans="1:41" s="158" customFormat="1" ht="21" customHeight="1">
      <c r="A33" s="154">
        <v>27</v>
      </c>
      <c r="B33" s="39" t="s">
        <v>1976</v>
      </c>
      <c r="C33" s="40" t="s">
        <v>1977</v>
      </c>
      <c r="D33" s="41" t="s">
        <v>78</v>
      </c>
      <c r="E33" s="150"/>
      <c r="F33" s="96"/>
      <c r="G33" s="96"/>
      <c r="H33" s="96"/>
      <c r="I33" s="96"/>
      <c r="J33" s="96"/>
      <c r="K33" s="96"/>
      <c r="L33" s="96"/>
      <c r="M33" s="96" t="s">
        <v>6</v>
      </c>
      <c r="N33" s="96"/>
      <c r="O33" s="96"/>
      <c r="P33" s="96"/>
      <c r="Q33" s="96"/>
      <c r="R33" s="96"/>
      <c r="S33" s="96"/>
      <c r="T33" s="96"/>
      <c r="U33" s="96"/>
      <c r="V33" s="96"/>
      <c r="W33" s="96"/>
      <c r="X33" s="96"/>
      <c r="Y33" s="96"/>
      <c r="Z33" s="96"/>
      <c r="AA33" s="96"/>
      <c r="AB33" s="96"/>
      <c r="AC33" s="96"/>
      <c r="AD33" s="96"/>
      <c r="AE33" s="96"/>
      <c r="AF33" s="96"/>
      <c r="AG33" s="96"/>
      <c r="AH33" s="96"/>
      <c r="AI33" s="96"/>
      <c r="AJ33" s="19">
        <f t="shared" si="2"/>
        <v>1</v>
      </c>
      <c r="AK33" s="336">
        <f t="shared" si="3"/>
        <v>0</v>
      </c>
      <c r="AL33" s="336">
        <f t="shared" si="4"/>
        <v>0</v>
      </c>
      <c r="AM33" s="155"/>
      <c r="AN33" s="155"/>
      <c r="AO33" s="155"/>
    </row>
    <row r="34" spans="1:41" s="158" customFormat="1" ht="21" customHeight="1">
      <c r="A34" s="154">
        <v>28</v>
      </c>
      <c r="B34" s="39" t="s">
        <v>2063</v>
      </c>
      <c r="C34" s="40" t="s">
        <v>64</v>
      </c>
      <c r="D34" s="41" t="s">
        <v>9</v>
      </c>
      <c r="E34" s="150"/>
      <c r="F34" s="96"/>
      <c r="G34" s="96"/>
      <c r="H34" s="96" t="s">
        <v>6</v>
      </c>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1</v>
      </c>
      <c r="AK34" s="336">
        <f t="shared" si="3"/>
        <v>0</v>
      </c>
      <c r="AL34" s="336">
        <f t="shared" si="4"/>
        <v>0</v>
      </c>
      <c r="AM34" s="155"/>
      <c r="AN34" s="155"/>
      <c r="AO34" s="155"/>
    </row>
    <row r="35" spans="1:41" s="158" customFormat="1" ht="21" customHeight="1">
      <c r="A35" s="154">
        <v>29</v>
      </c>
      <c r="B35" s="39" t="s">
        <v>2064</v>
      </c>
      <c r="C35" s="40" t="s">
        <v>2065</v>
      </c>
      <c r="D35" s="41" t="s">
        <v>58</v>
      </c>
      <c r="E35" s="150"/>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0</v>
      </c>
      <c r="AK35" s="336">
        <f t="shared" si="3"/>
        <v>0</v>
      </c>
      <c r="AL35" s="336">
        <f t="shared" si="4"/>
        <v>0</v>
      </c>
      <c r="AM35" s="155"/>
      <c r="AN35" s="155"/>
      <c r="AO35" s="155"/>
    </row>
    <row r="36" spans="1:41" s="158" customFormat="1" ht="21" customHeight="1">
      <c r="A36" s="154">
        <v>30</v>
      </c>
      <c r="B36" s="39" t="s">
        <v>2066</v>
      </c>
      <c r="C36" s="40" t="s">
        <v>2067</v>
      </c>
      <c r="D36" s="41" t="s">
        <v>45</v>
      </c>
      <c r="E36" s="150"/>
      <c r="F36" s="96"/>
      <c r="G36" s="96"/>
      <c r="H36" s="96"/>
      <c r="I36" s="96"/>
      <c r="J36" s="96"/>
      <c r="K36" s="96"/>
      <c r="L36" s="96"/>
      <c r="M36" s="96" t="s">
        <v>6</v>
      </c>
      <c r="N36" s="96"/>
      <c r="O36" s="96"/>
      <c r="P36" s="96"/>
      <c r="Q36" s="96"/>
      <c r="R36" s="96"/>
      <c r="S36" s="96"/>
      <c r="T36" s="96"/>
      <c r="U36" s="96"/>
      <c r="V36" s="96"/>
      <c r="W36" s="96"/>
      <c r="X36" s="96"/>
      <c r="Y36" s="96"/>
      <c r="Z36" s="96"/>
      <c r="AA36" s="96"/>
      <c r="AB36" s="96"/>
      <c r="AC36" s="96"/>
      <c r="AD36" s="96"/>
      <c r="AE36" s="96"/>
      <c r="AF36" s="96"/>
      <c r="AG36" s="96"/>
      <c r="AH36" s="96"/>
      <c r="AI36" s="96"/>
      <c r="AJ36" s="19">
        <f t="shared" si="2"/>
        <v>1</v>
      </c>
      <c r="AK36" s="336">
        <f t="shared" si="3"/>
        <v>0</v>
      </c>
      <c r="AL36" s="336">
        <f t="shared" si="4"/>
        <v>0</v>
      </c>
      <c r="AM36" s="155"/>
      <c r="AN36" s="155"/>
      <c r="AO36" s="155"/>
    </row>
    <row r="37" spans="1:41" s="158" customFormat="1" ht="21" customHeight="1">
      <c r="A37" s="154">
        <v>31</v>
      </c>
      <c r="B37" s="39" t="s">
        <v>2068</v>
      </c>
      <c r="C37" s="40" t="s">
        <v>2069</v>
      </c>
      <c r="D37" s="41" t="s">
        <v>99</v>
      </c>
      <c r="E37" s="150"/>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0</v>
      </c>
      <c r="AK37" s="336">
        <f t="shared" si="3"/>
        <v>0</v>
      </c>
      <c r="AL37" s="336">
        <f t="shared" si="4"/>
        <v>0</v>
      </c>
      <c r="AM37" s="155"/>
      <c r="AN37" s="155"/>
      <c r="AO37" s="155"/>
    </row>
    <row r="38" spans="1:41" s="158" customFormat="1" ht="21" customHeight="1">
      <c r="A38" s="154">
        <v>32</v>
      </c>
      <c r="B38" s="39" t="s">
        <v>2070</v>
      </c>
      <c r="C38" s="40" t="s">
        <v>1919</v>
      </c>
      <c r="D38" s="41" t="s">
        <v>81</v>
      </c>
      <c r="E38" s="150"/>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19">
        <f t="shared" si="2"/>
        <v>0</v>
      </c>
      <c r="AK38" s="336">
        <f t="shared" si="3"/>
        <v>0</v>
      </c>
      <c r="AL38" s="336">
        <f t="shared" si="4"/>
        <v>0</v>
      </c>
      <c r="AM38" s="155"/>
      <c r="AN38" s="155"/>
      <c r="AO38" s="155"/>
    </row>
    <row r="39" spans="1:41" s="158" customFormat="1" ht="21" customHeight="1">
      <c r="A39" s="154">
        <v>33</v>
      </c>
      <c r="B39" s="39" t="s">
        <v>2071</v>
      </c>
      <c r="C39" s="40" t="s">
        <v>2072</v>
      </c>
      <c r="D39" s="41" t="s">
        <v>72</v>
      </c>
      <c r="E39" s="150"/>
      <c r="F39" s="96" t="s">
        <v>6</v>
      </c>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1</v>
      </c>
      <c r="AK39" s="336">
        <f t="shared" si="3"/>
        <v>0</v>
      </c>
      <c r="AL39" s="336">
        <f t="shared" si="4"/>
        <v>0</v>
      </c>
      <c r="AM39" s="155"/>
      <c r="AN39" s="155"/>
      <c r="AO39" s="155"/>
    </row>
    <row r="40" spans="1:41" s="158" customFormat="1" ht="21" customHeight="1">
      <c r="A40" s="154">
        <v>34</v>
      </c>
      <c r="B40" s="39" t="s">
        <v>2073</v>
      </c>
      <c r="C40" s="40" t="s">
        <v>2074</v>
      </c>
      <c r="D40" s="41" t="s">
        <v>68</v>
      </c>
      <c r="E40" s="150"/>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19">
        <f t="shared" si="2"/>
        <v>0</v>
      </c>
      <c r="AK40" s="336">
        <f t="shared" si="3"/>
        <v>0</v>
      </c>
      <c r="AL40" s="336">
        <f t="shared" si="4"/>
        <v>0</v>
      </c>
      <c r="AM40" s="155"/>
      <c r="AN40" s="155"/>
      <c r="AO40" s="155"/>
    </row>
    <row r="41" spans="1:41" s="158" customFormat="1" ht="21" customHeight="1">
      <c r="A41" s="154">
        <v>35</v>
      </c>
      <c r="B41" s="39" t="s">
        <v>2075</v>
      </c>
      <c r="C41" s="40" t="s">
        <v>54</v>
      </c>
      <c r="D41" s="41" t="s">
        <v>104</v>
      </c>
      <c r="E41" s="150"/>
      <c r="F41" s="96"/>
      <c r="G41" s="96"/>
      <c r="H41" s="96"/>
      <c r="I41" s="96"/>
      <c r="J41" s="96"/>
      <c r="K41" s="96"/>
      <c r="L41" s="96"/>
      <c r="M41" s="96"/>
      <c r="N41" s="96"/>
      <c r="O41" s="96" t="s">
        <v>6</v>
      </c>
      <c r="P41" s="96"/>
      <c r="Q41" s="96"/>
      <c r="R41" s="96"/>
      <c r="S41" s="96"/>
      <c r="T41" s="96"/>
      <c r="U41" s="96"/>
      <c r="V41" s="96"/>
      <c r="W41" s="96"/>
      <c r="X41" s="96"/>
      <c r="Y41" s="96"/>
      <c r="Z41" s="96"/>
      <c r="AA41" s="96"/>
      <c r="AB41" s="96"/>
      <c r="AC41" s="96"/>
      <c r="AD41" s="96"/>
      <c r="AE41" s="96"/>
      <c r="AF41" s="96"/>
      <c r="AG41" s="96"/>
      <c r="AH41" s="96"/>
      <c r="AI41" s="96"/>
      <c r="AJ41" s="19">
        <f t="shared" si="2"/>
        <v>1</v>
      </c>
      <c r="AK41" s="336">
        <f t="shared" si="3"/>
        <v>0</v>
      </c>
      <c r="AL41" s="336">
        <f t="shared" si="4"/>
        <v>0</v>
      </c>
      <c r="AM41" s="155"/>
      <c r="AN41" s="155"/>
      <c r="AO41" s="155"/>
    </row>
    <row r="42" spans="1:41" s="158" customFormat="1" ht="21" customHeight="1">
      <c r="A42" s="154">
        <v>36</v>
      </c>
      <c r="B42" s="39" t="s">
        <v>2076</v>
      </c>
      <c r="C42" s="40" t="s">
        <v>2077</v>
      </c>
      <c r="D42" s="41" t="s">
        <v>100</v>
      </c>
      <c r="E42" s="150"/>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19">
        <f t="shared" si="2"/>
        <v>0</v>
      </c>
      <c r="AK42" s="336">
        <f t="shared" si="3"/>
        <v>0</v>
      </c>
      <c r="AL42" s="336">
        <f t="shared" si="4"/>
        <v>0</v>
      </c>
      <c r="AM42" s="155"/>
      <c r="AN42" s="155"/>
      <c r="AO42" s="155"/>
    </row>
    <row r="43" spans="1:41" s="158" customFormat="1" ht="21" customHeight="1">
      <c r="A43" s="154">
        <v>37</v>
      </c>
      <c r="B43" s="241">
        <v>2010090075</v>
      </c>
      <c r="C43" s="242" t="s">
        <v>121</v>
      </c>
      <c r="D43" s="243" t="s">
        <v>1543</v>
      </c>
      <c r="E43" s="538" t="s">
        <v>2078</v>
      </c>
      <c r="F43" s="460"/>
      <c r="G43" s="460"/>
      <c r="H43" s="460"/>
      <c r="I43" s="460"/>
      <c r="J43" s="460"/>
      <c r="K43" s="460"/>
      <c r="L43" s="460"/>
      <c r="M43" s="460"/>
      <c r="N43" s="460"/>
      <c r="O43" s="460"/>
      <c r="P43" s="460"/>
      <c r="Q43" s="460"/>
      <c r="R43" s="460"/>
      <c r="S43" s="460"/>
      <c r="T43" s="460"/>
      <c r="U43" s="460"/>
      <c r="V43" s="460"/>
      <c r="W43" s="460"/>
      <c r="X43" s="460"/>
      <c r="Y43" s="460"/>
      <c r="Z43" s="460"/>
      <c r="AA43" s="460"/>
      <c r="AB43" s="460"/>
      <c r="AC43" s="460"/>
      <c r="AD43" s="460"/>
      <c r="AE43" s="460"/>
      <c r="AF43" s="460"/>
      <c r="AG43" s="460"/>
      <c r="AH43" s="460"/>
      <c r="AI43" s="461"/>
      <c r="AJ43" s="19">
        <f t="shared" si="2"/>
        <v>0</v>
      </c>
      <c r="AK43" s="336">
        <f t="shared" si="3"/>
        <v>0</v>
      </c>
      <c r="AL43" s="336">
        <f t="shared" si="4"/>
        <v>0</v>
      </c>
      <c r="AM43" s="155"/>
      <c r="AN43" s="155"/>
      <c r="AO43" s="155"/>
    </row>
    <row r="44" spans="1:41" s="158" customFormat="1" ht="21" customHeight="1">
      <c r="A44" s="428" t="s">
        <v>10</v>
      </c>
      <c r="B44" s="428"/>
      <c r="C44" s="428"/>
      <c r="D44" s="428"/>
      <c r="E44" s="428"/>
      <c r="F44" s="428"/>
      <c r="G44" s="428"/>
      <c r="H44" s="428"/>
      <c r="I44" s="428"/>
      <c r="J44" s="428"/>
      <c r="K44" s="428"/>
      <c r="L44" s="428"/>
      <c r="M44" s="428"/>
      <c r="N44" s="428"/>
      <c r="O44" s="428"/>
      <c r="P44" s="428"/>
      <c r="Q44" s="428"/>
      <c r="R44" s="428"/>
      <c r="S44" s="428"/>
      <c r="T44" s="428"/>
      <c r="U44" s="428"/>
      <c r="V44" s="428"/>
      <c r="W44" s="428"/>
      <c r="X44" s="428"/>
      <c r="Y44" s="428"/>
      <c r="Z44" s="428"/>
      <c r="AA44" s="428"/>
      <c r="AB44" s="428"/>
      <c r="AC44" s="428"/>
      <c r="AD44" s="428"/>
      <c r="AE44" s="428"/>
      <c r="AF44" s="428"/>
      <c r="AG44" s="428"/>
      <c r="AH44" s="428"/>
      <c r="AI44" s="428"/>
      <c r="AJ44" s="19">
        <f>SUM(AJ7:AJ43)</f>
        <v>19</v>
      </c>
      <c r="AK44" s="19">
        <f>SUM(AK7:AK43)</f>
        <v>0</v>
      </c>
      <c r="AL44" s="19">
        <f>SUM(AL7:AL43)</f>
        <v>1</v>
      </c>
      <c r="AM44" s="157"/>
      <c r="AN44" s="157"/>
    </row>
    <row r="45" spans="1:41" s="25" customFormat="1" ht="21" customHeight="1">
      <c r="A45" s="429" t="s">
        <v>2804</v>
      </c>
      <c r="B45" s="430"/>
      <c r="C45" s="430"/>
      <c r="D45" s="430"/>
      <c r="E45" s="430"/>
      <c r="F45" s="430"/>
      <c r="G45" s="430"/>
      <c r="H45" s="430"/>
      <c r="I45" s="430"/>
      <c r="J45" s="430"/>
      <c r="K45" s="430"/>
      <c r="L45" s="430"/>
      <c r="M45" s="430"/>
      <c r="N45" s="430"/>
      <c r="O45" s="430"/>
      <c r="P45" s="430"/>
      <c r="Q45" s="430"/>
      <c r="R45" s="430"/>
      <c r="S45" s="430"/>
      <c r="T45" s="430"/>
      <c r="U45" s="430"/>
      <c r="V45" s="430"/>
      <c r="W45" s="430"/>
      <c r="X45" s="430"/>
      <c r="Y45" s="430"/>
      <c r="Z45" s="430"/>
      <c r="AA45" s="430"/>
      <c r="AB45" s="430"/>
      <c r="AC45" s="430"/>
      <c r="AD45" s="430"/>
      <c r="AE45" s="430"/>
      <c r="AF45" s="430"/>
      <c r="AG45" s="430"/>
      <c r="AH45" s="430"/>
      <c r="AI45" s="430"/>
      <c r="AJ45" s="430"/>
      <c r="AK45" s="430"/>
      <c r="AL45" s="431"/>
      <c r="AM45" s="338"/>
    </row>
    <row r="46" spans="1:41">
      <c r="C46" s="152"/>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1">
      <c r="C47" s="152"/>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41">
      <c r="C48" s="425"/>
      <c r="D48" s="425"/>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25"/>
      <c r="D49" s="425"/>
      <c r="E49" s="425"/>
      <c r="F49" s="425"/>
      <c r="G49" s="425"/>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25"/>
      <c r="D50" s="425"/>
      <c r="E50" s="425"/>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25"/>
      <c r="D51" s="425"/>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3">
    <mergeCell ref="AJ5:AJ6"/>
    <mergeCell ref="AK5:AK6"/>
    <mergeCell ref="AL5:AL6"/>
    <mergeCell ref="A1:P1"/>
    <mergeCell ref="Q1:AL1"/>
    <mergeCell ref="A2:P2"/>
    <mergeCell ref="Q2:AL2"/>
    <mergeCell ref="A3:AL3"/>
    <mergeCell ref="I4:L4"/>
    <mergeCell ref="M4:N4"/>
    <mergeCell ref="O4:Q4"/>
    <mergeCell ref="R4:T4"/>
    <mergeCell ref="A5:A6"/>
    <mergeCell ref="B5:B6"/>
    <mergeCell ref="C5:D6"/>
    <mergeCell ref="C51:D51"/>
    <mergeCell ref="C48:D48"/>
    <mergeCell ref="C49:G49"/>
    <mergeCell ref="AM20:AN20"/>
    <mergeCell ref="A44:AI44"/>
    <mergeCell ref="C50:E50"/>
    <mergeCell ref="E43:AI43"/>
    <mergeCell ref="A45:AL45"/>
  </mergeCells>
  <conditionalFormatting sqref="E6:AI42">
    <cfRule type="expression" dxfId="58"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A23C104B-0C38-4528-AB8E-5B884332AC08}">
            <xm:f>IF('TQW20'!E$6="CN",1,0)</xm:f>
            <x14:dxf>
              <fill>
                <patternFill>
                  <bgColor theme="8" tint="0.59996337778862885"/>
                </patternFill>
              </fill>
            </x14:dxf>
          </x14:cfRule>
          <xm:sqref>E6:AI6</xm:sqref>
        </x14:conditionalFormatting>
        <x14:conditionalFormatting xmlns:xm="http://schemas.microsoft.com/office/excel/2006/main">
          <x14:cfRule type="expression" priority="2" id="{4ADF3ED9-C9F1-401F-8FB0-C715ECAD7DE6}">
            <xm:f>IF('TQW20'!E$6="CN",1,0)</xm:f>
            <x14:dxf>
              <fill>
                <patternFill>
                  <bgColor theme="8" tint="0.79998168889431442"/>
                </patternFill>
              </fill>
            </x14:dxf>
          </x14:cfRule>
          <xm:sqref>E6:AI6</xm:sqref>
        </x14:conditionalFormatting>
      </x14:conditionalFormattings>
    </ext>
  </extLs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2"/>
  <sheetViews>
    <sheetView topLeftCell="A4" workbookViewId="0">
      <selection activeCell="V9" sqref="V9"/>
    </sheetView>
  </sheetViews>
  <sheetFormatPr defaultColWidth="9.33203125" defaultRowHeight="15.75"/>
  <cols>
    <col min="1" max="1" width="8.6640625" style="157" customWidth="1"/>
    <col min="2" max="2" width="18.1640625" style="158" customWidth="1"/>
    <col min="3" max="3" width="24.33203125" style="157" customWidth="1"/>
    <col min="4" max="4" width="11.6640625" style="157" customWidth="1"/>
    <col min="5" max="35" width="3.83203125" style="157" customWidth="1"/>
    <col min="36" max="38" width="6.83203125" style="157" customWidth="1"/>
    <col min="39" max="39" width="10.83203125" style="157" customWidth="1"/>
    <col min="40" max="40" width="12.1640625" style="157" customWidth="1"/>
    <col min="41" max="41" width="10.83203125" style="157" customWidth="1"/>
    <col min="42" max="16384" width="9.33203125" style="157"/>
  </cols>
  <sheetData>
    <row r="1" spans="1:42" s="24" customFormat="1" ht="1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2" s="24" customFormat="1" ht="1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2" s="24" customFormat="1" ht="22.5">
      <c r="A3" s="443" t="s">
        <v>2079</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2"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2"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2"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2" s="250" customFormat="1" ht="21" customHeight="1">
      <c r="A7" s="193">
        <v>1</v>
      </c>
      <c r="B7" s="193" t="s">
        <v>2080</v>
      </c>
      <c r="C7" s="54" t="s">
        <v>574</v>
      </c>
      <c r="D7" s="197" t="s">
        <v>2081</v>
      </c>
      <c r="E7" s="244"/>
      <c r="F7" s="245"/>
      <c r="G7" s="89"/>
      <c r="H7" s="89"/>
      <c r="I7" s="89"/>
      <c r="J7" s="89"/>
      <c r="K7" s="89"/>
      <c r="L7" s="89"/>
      <c r="M7" s="89"/>
      <c r="N7" s="89"/>
      <c r="O7" s="89"/>
      <c r="P7" s="89"/>
      <c r="Q7" s="89"/>
      <c r="R7" s="89"/>
      <c r="S7" s="89"/>
      <c r="T7" s="89"/>
      <c r="U7" s="89"/>
      <c r="V7" s="89"/>
      <c r="W7" s="89"/>
      <c r="X7" s="89"/>
      <c r="Y7" s="89"/>
      <c r="Z7" s="89"/>
      <c r="AA7" s="89"/>
      <c r="AB7" s="89"/>
      <c r="AC7" s="245"/>
      <c r="AD7" s="89"/>
      <c r="AE7" s="89"/>
      <c r="AF7" s="89"/>
      <c r="AG7" s="89"/>
      <c r="AH7" s="89"/>
      <c r="AI7" s="8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46"/>
      <c r="AN7" s="247"/>
      <c r="AO7" s="248"/>
      <c r="AP7" s="249"/>
    </row>
    <row r="8" spans="1:42" s="158" customFormat="1" ht="21" customHeight="1">
      <c r="A8" s="193">
        <v>2</v>
      </c>
      <c r="B8" s="193" t="s">
        <v>2082</v>
      </c>
      <c r="C8" s="54" t="s">
        <v>2083</v>
      </c>
      <c r="D8" s="197" t="s">
        <v>37</v>
      </c>
      <c r="E8" s="87"/>
      <c r="F8" s="245"/>
      <c r="G8" s="86"/>
      <c r="H8" s="86"/>
      <c r="I8" s="86"/>
      <c r="J8" s="86"/>
      <c r="K8" s="86"/>
      <c r="L8" s="86"/>
      <c r="M8" s="86"/>
      <c r="N8" s="86"/>
      <c r="O8" s="86" t="s">
        <v>6</v>
      </c>
      <c r="P8" s="86" t="s">
        <v>7</v>
      </c>
      <c r="Q8" s="86"/>
      <c r="R8" s="86" t="s">
        <v>6</v>
      </c>
      <c r="S8" s="86"/>
      <c r="T8" s="86"/>
      <c r="U8" s="86"/>
      <c r="V8" s="86"/>
      <c r="W8" s="86"/>
      <c r="X8" s="86"/>
      <c r="Y8" s="86"/>
      <c r="Z8" s="86"/>
      <c r="AA8" s="86"/>
      <c r="AB8" s="86"/>
      <c r="AC8" s="88"/>
      <c r="AD8" s="86"/>
      <c r="AE8" s="86"/>
      <c r="AF8" s="86"/>
      <c r="AG8" s="86"/>
      <c r="AH8" s="86"/>
      <c r="AI8" s="86"/>
      <c r="AJ8" s="19">
        <f t="shared" ref="AJ8:AJ34" si="2">COUNTIF(E8:AI8,"K")+2*COUNTIF(E8:AI8,"2K")+COUNTIF(E8:AI8,"TK")+COUNTIF(E8:AI8,"KT")+COUNTIF(E8:AI8,"PK")+COUNTIF(E8:AI8,"KP")+2*COUNTIF(E8:AI8,"K2")</f>
        <v>2</v>
      </c>
      <c r="AK8" s="336">
        <f t="shared" ref="AK8:AK34" si="3">COUNTIF(F8:AJ8,"P")+2*COUNTIF(F8:AJ8,"2P")+COUNTIF(F8:AJ8,"TP")+COUNTIF(F8:AJ8,"PT")+COUNTIF(F8:AJ8,"PK")+COUNTIF(F8:AJ8,"KP")+2*COUNTIF(F8:AJ8,"P2")</f>
        <v>1</v>
      </c>
      <c r="AL8" s="336">
        <f t="shared" ref="AL8:AL34" si="4">COUNTIF(E8:AI8,"T")+2*COUNTIF(E8:AI8,"2T")+2*COUNTIF(E8:AI8,"T2")+COUNTIF(E8:AI8,"PT")+COUNTIF(E8:AI8,"TP")</f>
        <v>0</v>
      </c>
      <c r="AM8" s="207"/>
      <c r="AN8" s="207"/>
      <c r="AO8" s="207"/>
      <c r="AP8" s="208"/>
    </row>
    <row r="9" spans="1:42" s="209" customFormat="1" ht="21" customHeight="1">
      <c r="A9" s="193">
        <v>3</v>
      </c>
      <c r="B9" s="193" t="s">
        <v>2084</v>
      </c>
      <c r="C9" s="54" t="s">
        <v>2085</v>
      </c>
      <c r="D9" s="197" t="s">
        <v>37</v>
      </c>
      <c r="E9" s="87"/>
      <c r="F9" s="245"/>
      <c r="G9" s="86"/>
      <c r="H9" s="86"/>
      <c r="I9" s="86" t="s">
        <v>8</v>
      </c>
      <c r="J9" s="86"/>
      <c r="K9" s="86" t="s">
        <v>6</v>
      </c>
      <c r="L9" s="86"/>
      <c r="M9" s="86"/>
      <c r="N9" s="86"/>
      <c r="O9" s="86"/>
      <c r="P9" s="86"/>
      <c r="Q9" s="86"/>
      <c r="R9" s="86"/>
      <c r="S9" s="86"/>
      <c r="T9" s="86"/>
      <c r="U9" s="86"/>
      <c r="V9" s="86" t="s">
        <v>7</v>
      </c>
      <c r="W9" s="86"/>
      <c r="X9" s="86"/>
      <c r="Y9" s="86"/>
      <c r="Z9" s="86"/>
      <c r="AA9" s="86"/>
      <c r="AB9" s="86"/>
      <c r="AC9" s="88"/>
      <c r="AD9" s="86"/>
      <c r="AE9" s="86"/>
      <c r="AF9" s="86"/>
      <c r="AG9" s="86"/>
      <c r="AH9" s="86"/>
      <c r="AI9" s="86"/>
      <c r="AJ9" s="19">
        <f t="shared" si="2"/>
        <v>1</v>
      </c>
      <c r="AK9" s="336">
        <f t="shared" si="3"/>
        <v>1</v>
      </c>
      <c r="AL9" s="336">
        <f t="shared" si="4"/>
        <v>1</v>
      </c>
      <c r="AM9" s="207"/>
      <c r="AN9" s="207"/>
      <c r="AO9" s="207"/>
      <c r="AP9" s="208"/>
    </row>
    <row r="10" spans="1:42" s="158" customFormat="1" ht="21" customHeight="1">
      <c r="A10" s="193">
        <v>4</v>
      </c>
      <c r="B10" s="193">
        <v>1910080049</v>
      </c>
      <c r="C10" s="54" t="s">
        <v>2086</v>
      </c>
      <c r="D10" s="197" t="s">
        <v>82</v>
      </c>
      <c r="E10" s="87"/>
      <c r="F10" s="245"/>
      <c r="G10" s="86"/>
      <c r="H10" s="86" t="s">
        <v>7</v>
      </c>
      <c r="I10" s="86"/>
      <c r="J10" s="86"/>
      <c r="K10" s="86"/>
      <c r="L10" s="86"/>
      <c r="M10" s="86"/>
      <c r="N10" s="86"/>
      <c r="O10" s="86"/>
      <c r="P10" s="86"/>
      <c r="Q10" s="86"/>
      <c r="R10" s="86"/>
      <c r="S10" s="86"/>
      <c r="T10" s="86"/>
      <c r="U10" s="86"/>
      <c r="V10" s="86"/>
      <c r="W10" s="86"/>
      <c r="X10" s="86"/>
      <c r="Y10" s="86"/>
      <c r="Z10" s="86"/>
      <c r="AA10" s="86"/>
      <c r="AB10" s="86"/>
      <c r="AC10" s="88"/>
      <c r="AD10" s="86"/>
      <c r="AE10" s="86"/>
      <c r="AF10" s="86"/>
      <c r="AG10" s="86"/>
      <c r="AH10" s="86"/>
      <c r="AI10" s="86"/>
      <c r="AJ10" s="19">
        <f t="shared" si="2"/>
        <v>0</v>
      </c>
      <c r="AK10" s="336">
        <f t="shared" si="3"/>
        <v>1</v>
      </c>
      <c r="AL10" s="336">
        <f t="shared" si="4"/>
        <v>0</v>
      </c>
      <c r="AM10" s="207"/>
      <c r="AN10" s="207"/>
      <c r="AO10" s="207"/>
      <c r="AP10" s="208"/>
    </row>
    <row r="11" spans="1:42" s="158" customFormat="1" ht="21" customHeight="1">
      <c r="A11" s="193">
        <v>5</v>
      </c>
      <c r="B11" s="193" t="s">
        <v>2087</v>
      </c>
      <c r="C11" s="54" t="s">
        <v>51</v>
      </c>
      <c r="D11" s="197" t="s">
        <v>2037</v>
      </c>
      <c r="E11" s="87"/>
      <c r="F11" s="245"/>
      <c r="G11" s="86"/>
      <c r="H11" s="86"/>
      <c r="I11" s="86"/>
      <c r="J11" s="86"/>
      <c r="K11" s="86"/>
      <c r="L11" s="86"/>
      <c r="M11" s="86"/>
      <c r="N11" s="86"/>
      <c r="O11" s="86"/>
      <c r="P11" s="86"/>
      <c r="Q11" s="86"/>
      <c r="R11" s="86"/>
      <c r="S11" s="86"/>
      <c r="T11" s="86"/>
      <c r="U11" s="86"/>
      <c r="V11" s="86"/>
      <c r="W11" s="86"/>
      <c r="X11" s="86"/>
      <c r="Y11" s="86"/>
      <c r="Z11" s="86"/>
      <c r="AA11" s="86"/>
      <c r="AB11" s="86"/>
      <c r="AC11" s="88"/>
      <c r="AD11" s="86"/>
      <c r="AE11" s="86"/>
      <c r="AF11" s="86"/>
      <c r="AG11" s="86"/>
      <c r="AH11" s="86"/>
      <c r="AI11" s="86"/>
      <c r="AJ11" s="19">
        <f t="shared" si="2"/>
        <v>0</v>
      </c>
      <c r="AK11" s="336">
        <f t="shared" si="3"/>
        <v>0</v>
      </c>
      <c r="AL11" s="336">
        <f t="shared" si="4"/>
        <v>0</v>
      </c>
      <c r="AM11" s="207"/>
      <c r="AN11" s="207"/>
      <c r="AO11" s="207"/>
      <c r="AP11" s="208"/>
    </row>
    <row r="12" spans="1:42" s="158" customFormat="1" ht="21" customHeight="1">
      <c r="A12" s="193">
        <v>6</v>
      </c>
      <c r="B12" s="193" t="s">
        <v>2088</v>
      </c>
      <c r="C12" s="54" t="s">
        <v>2089</v>
      </c>
      <c r="D12" s="197" t="s">
        <v>39</v>
      </c>
      <c r="E12" s="87"/>
      <c r="F12" s="245"/>
      <c r="G12" s="86"/>
      <c r="H12" s="86"/>
      <c r="I12" s="86" t="s">
        <v>8</v>
      </c>
      <c r="J12" s="86"/>
      <c r="K12" s="86"/>
      <c r="L12" s="86"/>
      <c r="M12" s="86"/>
      <c r="N12" s="86"/>
      <c r="O12" s="86"/>
      <c r="P12" s="86"/>
      <c r="Q12" s="86"/>
      <c r="R12" s="86"/>
      <c r="S12" s="86" t="s">
        <v>6</v>
      </c>
      <c r="T12" s="86"/>
      <c r="U12" s="86"/>
      <c r="V12" s="86"/>
      <c r="W12" s="86"/>
      <c r="X12" s="86"/>
      <c r="Y12" s="86"/>
      <c r="Z12" s="86"/>
      <c r="AA12" s="86"/>
      <c r="AB12" s="86"/>
      <c r="AC12" s="88"/>
      <c r="AD12" s="86"/>
      <c r="AE12" s="86"/>
      <c r="AF12" s="86"/>
      <c r="AG12" s="86"/>
      <c r="AH12" s="86"/>
      <c r="AI12" s="86"/>
      <c r="AJ12" s="19">
        <f t="shared" si="2"/>
        <v>1</v>
      </c>
      <c r="AK12" s="336">
        <f t="shared" si="3"/>
        <v>0</v>
      </c>
      <c r="AL12" s="336">
        <f t="shared" si="4"/>
        <v>1</v>
      </c>
      <c r="AM12" s="207"/>
      <c r="AN12" s="207"/>
      <c r="AO12" s="207"/>
      <c r="AP12" s="208"/>
    </row>
    <row r="13" spans="1:42" s="158" customFormat="1" ht="21" customHeight="1">
      <c r="A13" s="193">
        <v>7</v>
      </c>
      <c r="B13" s="193" t="s">
        <v>2090</v>
      </c>
      <c r="C13" s="54" t="s">
        <v>802</v>
      </c>
      <c r="D13" s="197" t="s">
        <v>39</v>
      </c>
      <c r="E13" s="211"/>
      <c r="F13" s="245"/>
      <c r="G13" s="212"/>
      <c r="H13" s="212" t="s">
        <v>7</v>
      </c>
      <c r="I13" s="212" t="s">
        <v>8</v>
      </c>
      <c r="J13" s="212"/>
      <c r="K13" s="212"/>
      <c r="L13" s="86"/>
      <c r="M13" s="86"/>
      <c r="N13" s="212"/>
      <c r="O13" s="212" t="s">
        <v>6</v>
      </c>
      <c r="P13" s="212"/>
      <c r="Q13" s="212"/>
      <c r="R13" s="212"/>
      <c r="S13" s="212" t="s">
        <v>6</v>
      </c>
      <c r="T13" s="212"/>
      <c r="U13" s="212"/>
      <c r="V13" s="212" t="s">
        <v>6</v>
      </c>
      <c r="W13" s="212"/>
      <c r="X13" s="212"/>
      <c r="Y13" s="212"/>
      <c r="Z13" s="212"/>
      <c r="AA13" s="212"/>
      <c r="AB13" s="212"/>
      <c r="AC13" s="88"/>
      <c r="AD13" s="212"/>
      <c r="AE13" s="212"/>
      <c r="AF13" s="212"/>
      <c r="AG13" s="212"/>
      <c r="AH13" s="212"/>
      <c r="AI13" s="212"/>
      <c r="AJ13" s="19">
        <f t="shared" si="2"/>
        <v>3</v>
      </c>
      <c r="AK13" s="336">
        <f t="shared" si="3"/>
        <v>1</v>
      </c>
      <c r="AL13" s="336">
        <f t="shared" si="4"/>
        <v>1</v>
      </c>
      <c r="AM13" s="155"/>
      <c r="AN13" s="155"/>
      <c r="AO13" s="155"/>
    </row>
    <row r="14" spans="1:42" s="158" customFormat="1" ht="21" customHeight="1">
      <c r="A14" s="193">
        <v>8</v>
      </c>
      <c r="B14" s="193" t="s">
        <v>2091</v>
      </c>
      <c r="C14" s="54" t="s">
        <v>2092</v>
      </c>
      <c r="D14" s="197" t="s">
        <v>48</v>
      </c>
      <c r="E14" s="87"/>
      <c r="F14" s="245"/>
      <c r="G14" s="86"/>
      <c r="H14" s="86"/>
      <c r="I14" s="86"/>
      <c r="J14" s="86"/>
      <c r="K14" s="86"/>
      <c r="L14" s="86"/>
      <c r="M14" s="86"/>
      <c r="N14" s="86"/>
      <c r="O14" s="86"/>
      <c r="P14" s="86"/>
      <c r="Q14" s="86"/>
      <c r="R14" s="86"/>
      <c r="S14" s="86"/>
      <c r="T14" s="86"/>
      <c r="U14" s="86"/>
      <c r="V14" s="86"/>
      <c r="W14" s="86"/>
      <c r="X14" s="86"/>
      <c r="Y14" s="86"/>
      <c r="Z14" s="86"/>
      <c r="AA14" s="86"/>
      <c r="AB14" s="86"/>
      <c r="AC14" s="88"/>
      <c r="AD14" s="86"/>
      <c r="AE14" s="86"/>
      <c r="AF14" s="86"/>
      <c r="AG14" s="86"/>
      <c r="AH14" s="86"/>
      <c r="AI14" s="86"/>
      <c r="AJ14" s="19">
        <f t="shared" si="2"/>
        <v>0</v>
      </c>
      <c r="AK14" s="336">
        <f t="shared" si="3"/>
        <v>0</v>
      </c>
      <c r="AL14" s="336">
        <f t="shared" si="4"/>
        <v>0</v>
      </c>
      <c r="AM14" s="155"/>
      <c r="AN14" s="155"/>
      <c r="AO14" s="155"/>
    </row>
    <row r="15" spans="1:42" s="164" customFormat="1" ht="21" customHeight="1">
      <c r="A15" s="193">
        <v>9</v>
      </c>
      <c r="B15" s="193" t="s">
        <v>2093</v>
      </c>
      <c r="C15" s="54" t="s">
        <v>2094</v>
      </c>
      <c r="D15" s="197" t="s">
        <v>50</v>
      </c>
      <c r="E15" s="244"/>
      <c r="F15" s="245"/>
      <c r="G15" s="89"/>
      <c r="H15" s="89"/>
      <c r="I15" s="89"/>
      <c r="J15" s="89"/>
      <c r="K15" s="89"/>
      <c r="L15" s="89"/>
      <c r="M15" s="89"/>
      <c r="N15" s="89"/>
      <c r="O15" s="89"/>
      <c r="P15" s="89"/>
      <c r="Q15" s="89"/>
      <c r="R15" s="89"/>
      <c r="S15" s="89"/>
      <c r="T15" s="89"/>
      <c r="U15" s="89"/>
      <c r="V15" s="89"/>
      <c r="W15" s="89"/>
      <c r="X15" s="89"/>
      <c r="Y15" s="89"/>
      <c r="Z15" s="89"/>
      <c r="AA15" s="89"/>
      <c r="AB15" s="89"/>
      <c r="AC15" s="245"/>
      <c r="AD15" s="89"/>
      <c r="AE15" s="89"/>
      <c r="AF15" s="89"/>
      <c r="AG15" s="89"/>
      <c r="AH15" s="89"/>
      <c r="AI15" s="89"/>
      <c r="AJ15" s="19">
        <f t="shared" si="2"/>
        <v>0</v>
      </c>
      <c r="AK15" s="336">
        <f t="shared" si="3"/>
        <v>0</v>
      </c>
      <c r="AL15" s="336">
        <f t="shared" si="4"/>
        <v>0</v>
      </c>
      <c r="AM15" s="163"/>
      <c r="AN15" s="163"/>
      <c r="AO15" s="163"/>
    </row>
    <row r="16" spans="1:42" s="158" customFormat="1" ht="21" customHeight="1">
      <c r="A16" s="193">
        <v>10</v>
      </c>
      <c r="B16" s="193" t="s">
        <v>2095</v>
      </c>
      <c r="C16" s="54" t="s">
        <v>2096</v>
      </c>
      <c r="D16" s="197" t="s">
        <v>30</v>
      </c>
      <c r="E16" s="87"/>
      <c r="F16" s="245"/>
      <c r="G16" s="86"/>
      <c r="H16" s="86"/>
      <c r="I16" s="86"/>
      <c r="J16" s="86"/>
      <c r="K16" s="86"/>
      <c r="L16" s="86"/>
      <c r="M16" s="86"/>
      <c r="N16" s="86"/>
      <c r="O16" s="86"/>
      <c r="P16" s="86"/>
      <c r="Q16" s="86"/>
      <c r="R16" s="86"/>
      <c r="S16" s="86" t="s">
        <v>2871</v>
      </c>
      <c r="T16" s="86"/>
      <c r="U16" s="86"/>
      <c r="V16" s="86"/>
      <c r="W16" s="86"/>
      <c r="X16" s="86"/>
      <c r="Y16" s="86"/>
      <c r="Z16" s="86"/>
      <c r="AA16" s="86"/>
      <c r="AB16" s="86"/>
      <c r="AC16" s="88"/>
      <c r="AD16" s="86"/>
      <c r="AE16" s="86"/>
      <c r="AF16" s="86"/>
      <c r="AG16" s="86"/>
      <c r="AH16" s="86"/>
      <c r="AI16" s="86"/>
      <c r="AJ16" s="19">
        <f t="shared" si="2"/>
        <v>0</v>
      </c>
      <c r="AK16" s="336">
        <f t="shared" si="3"/>
        <v>0</v>
      </c>
      <c r="AL16" s="336">
        <f t="shared" si="4"/>
        <v>0</v>
      </c>
      <c r="AM16" s="155"/>
      <c r="AN16" s="155"/>
      <c r="AO16" s="155"/>
    </row>
    <row r="17" spans="1:41" s="158" customFormat="1" ht="21" customHeight="1">
      <c r="A17" s="193">
        <v>11</v>
      </c>
      <c r="B17" s="193" t="s">
        <v>2097</v>
      </c>
      <c r="C17" s="54" t="s">
        <v>802</v>
      </c>
      <c r="D17" s="197" t="s">
        <v>30</v>
      </c>
      <c r="E17" s="87"/>
      <c r="F17" s="245"/>
      <c r="G17" s="86"/>
      <c r="H17" s="86"/>
      <c r="I17" s="86"/>
      <c r="J17" s="86"/>
      <c r="K17" s="86"/>
      <c r="L17" s="86"/>
      <c r="M17" s="86"/>
      <c r="N17" s="86"/>
      <c r="O17" s="86"/>
      <c r="P17" s="86"/>
      <c r="Q17" s="86"/>
      <c r="R17" s="86"/>
      <c r="S17" s="86"/>
      <c r="T17" s="86"/>
      <c r="U17" s="86"/>
      <c r="V17" s="86"/>
      <c r="W17" s="86"/>
      <c r="X17" s="86"/>
      <c r="Y17" s="86"/>
      <c r="Z17" s="86"/>
      <c r="AA17" s="86"/>
      <c r="AB17" s="86"/>
      <c r="AC17" s="88"/>
      <c r="AD17" s="86"/>
      <c r="AE17" s="86"/>
      <c r="AF17" s="86"/>
      <c r="AG17" s="86"/>
      <c r="AH17" s="86"/>
      <c r="AI17" s="86"/>
      <c r="AJ17" s="19">
        <f t="shared" si="2"/>
        <v>0</v>
      </c>
      <c r="AK17" s="336">
        <f t="shared" si="3"/>
        <v>0</v>
      </c>
      <c r="AL17" s="336">
        <f t="shared" si="4"/>
        <v>0</v>
      </c>
      <c r="AM17" s="155"/>
      <c r="AN17" s="155"/>
      <c r="AO17" s="155"/>
    </row>
    <row r="18" spans="1:41" s="158" customFormat="1" ht="21" customHeight="1">
      <c r="A18" s="193">
        <v>12</v>
      </c>
      <c r="B18" s="193" t="s">
        <v>2098</v>
      </c>
      <c r="C18" s="54" t="s">
        <v>57</v>
      </c>
      <c r="D18" s="197" t="s">
        <v>14</v>
      </c>
      <c r="E18" s="87"/>
      <c r="F18" s="245"/>
      <c r="G18" s="86"/>
      <c r="H18" s="86"/>
      <c r="I18" s="86"/>
      <c r="J18" s="86"/>
      <c r="K18" s="86"/>
      <c r="L18" s="86"/>
      <c r="M18" s="86"/>
      <c r="N18" s="86"/>
      <c r="O18" s="86" t="s">
        <v>6</v>
      </c>
      <c r="P18" s="86" t="s">
        <v>6</v>
      </c>
      <c r="Q18" s="86"/>
      <c r="R18" s="86" t="s">
        <v>6</v>
      </c>
      <c r="S18" s="86"/>
      <c r="T18" s="86"/>
      <c r="U18" s="86"/>
      <c r="V18" s="86"/>
      <c r="W18" s="86"/>
      <c r="X18" s="86"/>
      <c r="Y18" s="86"/>
      <c r="Z18" s="86"/>
      <c r="AA18" s="86"/>
      <c r="AB18" s="86"/>
      <c r="AC18" s="88"/>
      <c r="AD18" s="86"/>
      <c r="AE18" s="86"/>
      <c r="AF18" s="86"/>
      <c r="AG18" s="86"/>
      <c r="AH18" s="86"/>
      <c r="AI18" s="86"/>
      <c r="AJ18" s="19">
        <f t="shared" si="2"/>
        <v>3</v>
      </c>
      <c r="AK18" s="336">
        <f t="shared" si="3"/>
        <v>0</v>
      </c>
      <c r="AL18" s="336">
        <f t="shared" si="4"/>
        <v>0</v>
      </c>
      <c r="AM18" s="155"/>
      <c r="AN18" s="155"/>
      <c r="AO18" s="155"/>
    </row>
    <row r="19" spans="1:41" s="158" customFormat="1" ht="21" customHeight="1">
      <c r="A19" s="193">
        <v>13</v>
      </c>
      <c r="B19" s="193" t="s">
        <v>2099</v>
      </c>
      <c r="C19" s="54" t="s">
        <v>1540</v>
      </c>
      <c r="D19" s="197" t="s">
        <v>14</v>
      </c>
      <c r="E19" s="102"/>
      <c r="F19" s="245"/>
      <c r="G19" s="102"/>
      <c r="H19" s="102"/>
      <c r="I19" s="102"/>
      <c r="J19" s="102"/>
      <c r="K19" s="102"/>
      <c r="L19" s="102"/>
      <c r="M19" s="102"/>
      <c r="N19" s="102"/>
      <c r="O19" s="102"/>
      <c r="P19" s="102"/>
      <c r="Q19" s="102"/>
      <c r="R19" s="102"/>
      <c r="S19" s="102"/>
      <c r="T19" s="102"/>
      <c r="U19" s="102"/>
      <c r="V19" s="102"/>
      <c r="W19" s="214"/>
      <c r="X19" s="102"/>
      <c r="Y19" s="102"/>
      <c r="Z19" s="102"/>
      <c r="AA19" s="102"/>
      <c r="AB19" s="102"/>
      <c r="AC19" s="88"/>
      <c r="AD19" s="102"/>
      <c r="AE19" s="102"/>
      <c r="AF19" s="102"/>
      <c r="AG19" s="102"/>
      <c r="AH19" s="102"/>
      <c r="AI19" s="102"/>
      <c r="AJ19" s="19">
        <f t="shared" si="2"/>
        <v>0</v>
      </c>
      <c r="AK19" s="336">
        <f t="shared" si="3"/>
        <v>0</v>
      </c>
      <c r="AL19" s="336">
        <f t="shared" si="4"/>
        <v>0</v>
      </c>
      <c r="AM19" s="155"/>
      <c r="AN19" s="155"/>
      <c r="AO19" s="155"/>
    </row>
    <row r="20" spans="1:41" s="158" customFormat="1" ht="21" customHeight="1">
      <c r="A20" s="193">
        <v>14</v>
      </c>
      <c r="B20" s="193" t="s">
        <v>2100</v>
      </c>
      <c r="C20" s="54" t="s">
        <v>335</v>
      </c>
      <c r="D20" s="197" t="s">
        <v>1551</v>
      </c>
      <c r="E20" s="87"/>
      <c r="F20" s="245"/>
      <c r="G20" s="86"/>
      <c r="H20" s="86"/>
      <c r="I20" s="86"/>
      <c r="J20" s="86"/>
      <c r="K20" s="86"/>
      <c r="L20" s="86"/>
      <c r="M20" s="86"/>
      <c r="N20" s="86"/>
      <c r="O20" s="86"/>
      <c r="P20" s="86"/>
      <c r="Q20" s="86"/>
      <c r="R20" s="86"/>
      <c r="S20" s="102"/>
      <c r="T20" s="86"/>
      <c r="U20" s="86"/>
      <c r="V20" s="86"/>
      <c r="W20" s="86"/>
      <c r="X20" s="86"/>
      <c r="Y20" s="86"/>
      <c r="Z20" s="86"/>
      <c r="AA20" s="86"/>
      <c r="AB20" s="86"/>
      <c r="AC20" s="88"/>
      <c r="AD20" s="86"/>
      <c r="AE20" s="86"/>
      <c r="AF20" s="86"/>
      <c r="AG20" s="86"/>
      <c r="AH20" s="86"/>
      <c r="AI20" s="86"/>
      <c r="AJ20" s="19">
        <f t="shared" si="2"/>
        <v>0</v>
      </c>
      <c r="AK20" s="336">
        <f t="shared" si="3"/>
        <v>0</v>
      </c>
      <c r="AL20" s="336">
        <f t="shared" si="4"/>
        <v>0</v>
      </c>
      <c r="AM20" s="485"/>
      <c r="AN20" s="436"/>
      <c r="AO20" s="155"/>
    </row>
    <row r="21" spans="1:41" s="158" customFormat="1" ht="21" customHeight="1">
      <c r="A21" s="193">
        <v>15</v>
      </c>
      <c r="B21" s="193" t="s">
        <v>2101</v>
      </c>
      <c r="C21" s="54" t="s">
        <v>65</v>
      </c>
      <c r="D21" s="197" t="s">
        <v>52</v>
      </c>
      <c r="E21" s="87"/>
      <c r="F21" s="245"/>
      <c r="G21" s="86"/>
      <c r="H21" s="86"/>
      <c r="I21" s="86"/>
      <c r="J21" s="86"/>
      <c r="K21" s="86"/>
      <c r="L21" s="86"/>
      <c r="M21" s="86"/>
      <c r="N21" s="86"/>
      <c r="O21" s="86"/>
      <c r="P21" s="86" t="s">
        <v>7</v>
      </c>
      <c r="Q21" s="86"/>
      <c r="R21" s="86"/>
      <c r="S21" s="86"/>
      <c r="T21" s="86"/>
      <c r="U21" s="86"/>
      <c r="V21" s="86"/>
      <c r="W21" s="86"/>
      <c r="X21" s="86"/>
      <c r="Y21" s="86"/>
      <c r="Z21" s="86"/>
      <c r="AA21" s="86"/>
      <c r="AB21" s="86"/>
      <c r="AC21" s="88"/>
      <c r="AD21" s="86"/>
      <c r="AE21" s="86"/>
      <c r="AF21" s="86"/>
      <c r="AG21" s="86"/>
      <c r="AH21" s="86"/>
      <c r="AI21" s="86"/>
      <c r="AJ21" s="19">
        <f t="shared" si="2"/>
        <v>0</v>
      </c>
      <c r="AK21" s="336">
        <f t="shared" si="3"/>
        <v>1</v>
      </c>
      <c r="AL21" s="336">
        <f t="shared" si="4"/>
        <v>0</v>
      </c>
      <c r="AM21" s="155"/>
      <c r="AN21" s="155"/>
      <c r="AO21" s="155"/>
    </row>
    <row r="22" spans="1:41" s="158" customFormat="1" ht="21" customHeight="1">
      <c r="A22" s="193">
        <v>16</v>
      </c>
      <c r="B22" s="193" t="s">
        <v>2102</v>
      </c>
      <c r="C22" s="54" t="s">
        <v>2103</v>
      </c>
      <c r="D22" s="197" t="s">
        <v>52</v>
      </c>
      <c r="E22" s="98"/>
      <c r="F22" s="245"/>
      <c r="G22" s="99"/>
      <c r="H22" s="99"/>
      <c r="I22" s="99"/>
      <c r="J22" s="99"/>
      <c r="K22" s="99"/>
      <c r="L22" s="99"/>
      <c r="M22" s="99"/>
      <c r="N22" s="99"/>
      <c r="O22" s="99"/>
      <c r="P22" s="99"/>
      <c r="Q22" s="99"/>
      <c r="R22" s="99"/>
      <c r="S22" s="99"/>
      <c r="T22" s="99"/>
      <c r="U22" s="99"/>
      <c r="V22" s="99"/>
      <c r="W22" s="99"/>
      <c r="X22" s="99"/>
      <c r="Y22" s="99"/>
      <c r="Z22" s="99"/>
      <c r="AA22" s="99"/>
      <c r="AB22" s="99"/>
      <c r="AC22" s="88"/>
      <c r="AD22" s="99"/>
      <c r="AE22" s="99"/>
      <c r="AF22" s="99"/>
      <c r="AG22" s="99"/>
      <c r="AH22" s="99"/>
      <c r="AI22" s="99"/>
      <c r="AJ22" s="19">
        <f t="shared" si="2"/>
        <v>0</v>
      </c>
      <c r="AK22" s="336">
        <f t="shared" si="3"/>
        <v>0</v>
      </c>
      <c r="AL22" s="336">
        <f t="shared" si="4"/>
        <v>0</v>
      </c>
      <c r="AM22" s="155"/>
      <c r="AN22" s="155"/>
      <c r="AO22" s="155"/>
    </row>
    <row r="23" spans="1:41" s="158" customFormat="1" ht="21" customHeight="1">
      <c r="A23" s="193">
        <v>17</v>
      </c>
      <c r="B23" s="193" t="s">
        <v>2104</v>
      </c>
      <c r="C23" s="54" t="s">
        <v>1154</v>
      </c>
      <c r="D23" s="197" t="s">
        <v>28</v>
      </c>
      <c r="E23" s="98"/>
      <c r="F23" s="245"/>
      <c r="G23" s="99"/>
      <c r="H23" s="99"/>
      <c r="I23" s="99"/>
      <c r="J23" s="99"/>
      <c r="K23" s="99"/>
      <c r="L23" s="99"/>
      <c r="M23" s="99"/>
      <c r="N23" s="99"/>
      <c r="O23" s="99"/>
      <c r="P23" s="99"/>
      <c r="Q23" s="99"/>
      <c r="R23" s="99"/>
      <c r="S23" s="99"/>
      <c r="T23" s="99"/>
      <c r="U23" s="99"/>
      <c r="V23" s="99"/>
      <c r="W23" s="99"/>
      <c r="X23" s="99"/>
      <c r="Y23" s="99"/>
      <c r="Z23" s="99"/>
      <c r="AA23" s="99"/>
      <c r="AB23" s="99"/>
      <c r="AC23" s="88"/>
      <c r="AD23" s="99"/>
      <c r="AE23" s="99"/>
      <c r="AF23" s="99"/>
      <c r="AG23" s="99"/>
      <c r="AH23" s="99"/>
      <c r="AI23" s="99"/>
      <c r="AJ23" s="19">
        <f t="shared" si="2"/>
        <v>0</v>
      </c>
      <c r="AK23" s="336">
        <f t="shared" si="3"/>
        <v>0</v>
      </c>
      <c r="AL23" s="336">
        <f t="shared" si="4"/>
        <v>0</v>
      </c>
      <c r="AM23" s="155"/>
      <c r="AN23" s="155"/>
      <c r="AO23" s="155"/>
    </row>
    <row r="24" spans="1:41" s="164" customFormat="1" ht="21" customHeight="1">
      <c r="A24" s="193">
        <v>18</v>
      </c>
      <c r="B24" s="193">
        <v>1910080008</v>
      </c>
      <c r="C24" s="54" t="s">
        <v>34</v>
      </c>
      <c r="D24" s="197" t="s">
        <v>1346</v>
      </c>
      <c r="E24" s="199"/>
      <c r="F24" s="245"/>
      <c r="G24" s="101"/>
      <c r="H24" s="101"/>
      <c r="I24" s="101"/>
      <c r="J24" s="101"/>
      <c r="K24" s="101"/>
      <c r="L24" s="101"/>
      <c r="M24" s="101"/>
      <c r="N24" s="101"/>
      <c r="O24" s="101"/>
      <c r="P24" s="101"/>
      <c r="Q24" s="101"/>
      <c r="R24" s="101"/>
      <c r="S24" s="101"/>
      <c r="T24" s="101"/>
      <c r="U24" s="101"/>
      <c r="V24" s="101"/>
      <c r="W24" s="101"/>
      <c r="X24" s="101"/>
      <c r="Y24" s="101"/>
      <c r="Z24" s="101"/>
      <c r="AA24" s="101"/>
      <c r="AB24" s="101"/>
      <c r="AC24" s="245"/>
      <c r="AD24" s="101"/>
      <c r="AE24" s="101"/>
      <c r="AF24" s="101"/>
      <c r="AG24" s="101"/>
      <c r="AH24" s="101"/>
      <c r="AI24" s="101"/>
      <c r="AJ24" s="19">
        <f t="shared" si="2"/>
        <v>0</v>
      </c>
      <c r="AK24" s="336">
        <f t="shared" si="3"/>
        <v>0</v>
      </c>
      <c r="AL24" s="336">
        <f t="shared" si="4"/>
        <v>0</v>
      </c>
      <c r="AM24" s="163"/>
      <c r="AN24" s="163"/>
      <c r="AO24" s="163"/>
    </row>
    <row r="25" spans="1:41" s="158" customFormat="1" ht="21" customHeight="1">
      <c r="A25" s="193">
        <v>19</v>
      </c>
      <c r="B25" s="193" t="s">
        <v>2105</v>
      </c>
      <c r="C25" s="54" t="s">
        <v>2106</v>
      </c>
      <c r="D25" s="197" t="s">
        <v>21</v>
      </c>
      <c r="E25" s="98"/>
      <c r="F25" s="245"/>
      <c r="G25" s="99"/>
      <c r="H25" s="99"/>
      <c r="I25" s="99"/>
      <c r="J25" s="99"/>
      <c r="K25" s="99"/>
      <c r="L25" s="99"/>
      <c r="M25" s="99"/>
      <c r="N25" s="99"/>
      <c r="O25" s="99"/>
      <c r="P25" s="99"/>
      <c r="Q25" s="99"/>
      <c r="R25" s="99"/>
      <c r="S25" s="99"/>
      <c r="T25" s="99"/>
      <c r="U25" s="99"/>
      <c r="V25" s="99"/>
      <c r="W25" s="99"/>
      <c r="X25" s="99"/>
      <c r="Y25" s="99"/>
      <c r="Z25" s="99"/>
      <c r="AA25" s="99"/>
      <c r="AB25" s="99"/>
      <c r="AC25" s="88"/>
      <c r="AD25" s="99"/>
      <c r="AE25" s="99"/>
      <c r="AF25" s="99"/>
      <c r="AG25" s="99"/>
      <c r="AH25" s="99"/>
      <c r="AI25" s="99"/>
      <c r="AJ25" s="19">
        <f t="shared" si="2"/>
        <v>0</v>
      </c>
      <c r="AK25" s="336">
        <f t="shared" si="3"/>
        <v>0</v>
      </c>
      <c r="AL25" s="336">
        <f t="shared" si="4"/>
        <v>0</v>
      </c>
      <c r="AM25" s="155"/>
      <c r="AN25" s="155"/>
      <c r="AO25" s="155"/>
    </row>
    <row r="26" spans="1:41" s="158" customFormat="1" ht="21" customHeight="1">
      <c r="A26" s="193">
        <v>20</v>
      </c>
      <c r="B26" s="193" t="s">
        <v>2107</v>
      </c>
      <c r="C26" s="54" t="s">
        <v>2108</v>
      </c>
      <c r="D26" s="197" t="s">
        <v>58</v>
      </c>
      <c r="E26" s="98"/>
      <c r="F26" s="245"/>
      <c r="G26" s="99"/>
      <c r="H26" s="99"/>
      <c r="I26" s="99"/>
      <c r="J26" s="99"/>
      <c r="K26" s="99"/>
      <c r="L26" s="99" t="s">
        <v>6</v>
      </c>
      <c r="M26" s="99"/>
      <c r="N26" s="99"/>
      <c r="O26" s="99"/>
      <c r="P26" s="99"/>
      <c r="Q26" s="99"/>
      <c r="R26" s="99"/>
      <c r="S26" s="99"/>
      <c r="T26" s="99"/>
      <c r="U26" s="99"/>
      <c r="V26" s="99"/>
      <c r="W26" s="99"/>
      <c r="X26" s="99"/>
      <c r="Y26" s="99"/>
      <c r="Z26" s="99"/>
      <c r="AA26" s="99"/>
      <c r="AB26" s="99"/>
      <c r="AC26" s="88"/>
      <c r="AD26" s="99"/>
      <c r="AE26" s="99"/>
      <c r="AF26" s="99"/>
      <c r="AG26" s="99"/>
      <c r="AH26" s="99"/>
      <c r="AI26" s="99"/>
      <c r="AJ26" s="19">
        <f t="shared" si="2"/>
        <v>1</v>
      </c>
      <c r="AK26" s="336">
        <f t="shared" si="3"/>
        <v>0</v>
      </c>
      <c r="AL26" s="336">
        <f t="shared" si="4"/>
        <v>0</v>
      </c>
      <c r="AM26" s="155"/>
      <c r="AN26" s="155"/>
      <c r="AO26" s="155"/>
    </row>
    <row r="27" spans="1:41" s="158" customFormat="1" ht="21" customHeight="1">
      <c r="A27" s="193">
        <v>21</v>
      </c>
      <c r="B27" s="193" t="s">
        <v>2109</v>
      </c>
      <c r="C27" s="54" t="s">
        <v>2110</v>
      </c>
      <c r="D27" s="197" t="s">
        <v>112</v>
      </c>
      <c r="E27" s="98"/>
      <c r="F27" s="245"/>
      <c r="G27" s="99"/>
      <c r="H27" s="99"/>
      <c r="I27" s="99"/>
      <c r="J27" s="99"/>
      <c r="K27" s="99"/>
      <c r="L27" s="99"/>
      <c r="M27" s="99"/>
      <c r="N27" s="99"/>
      <c r="O27" s="99"/>
      <c r="P27" s="99"/>
      <c r="Q27" s="99"/>
      <c r="R27" s="99" t="s">
        <v>7</v>
      </c>
      <c r="S27" s="99"/>
      <c r="T27" s="99"/>
      <c r="U27" s="99"/>
      <c r="V27" s="99"/>
      <c r="W27" s="99"/>
      <c r="X27" s="99"/>
      <c r="Y27" s="99"/>
      <c r="Z27" s="99"/>
      <c r="AA27" s="99"/>
      <c r="AB27" s="99"/>
      <c r="AC27" s="88"/>
      <c r="AD27" s="99"/>
      <c r="AE27" s="99"/>
      <c r="AF27" s="99"/>
      <c r="AG27" s="99"/>
      <c r="AH27" s="99"/>
      <c r="AI27" s="99"/>
      <c r="AJ27" s="19">
        <f t="shared" si="2"/>
        <v>0</v>
      </c>
      <c r="AK27" s="336">
        <f t="shared" si="3"/>
        <v>1</v>
      </c>
      <c r="AL27" s="336">
        <f t="shared" si="4"/>
        <v>0</v>
      </c>
      <c r="AM27" s="155"/>
      <c r="AN27" s="155"/>
      <c r="AO27" s="155"/>
    </row>
    <row r="28" spans="1:41" s="158" customFormat="1" ht="21" customHeight="1">
      <c r="A28" s="193">
        <v>22</v>
      </c>
      <c r="B28" s="193" t="s">
        <v>2111</v>
      </c>
      <c r="C28" s="54" t="s">
        <v>2112</v>
      </c>
      <c r="D28" s="197" t="s">
        <v>22</v>
      </c>
      <c r="E28" s="98"/>
      <c r="F28" s="245"/>
      <c r="G28" s="99"/>
      <c r="H28" s="99"/>
      <c r="I28" s="99"/>
      <c r="J28" s="99"/>
      <c r="K28" s="99"/>
      <c r="L28" s="99"/>
      <c r="M28" s="99"/>
      <c r="N28" s="99"/>
      <c r="O28" s="99"/>
      <c r="P28" s="99"/>
      <c r="Q28" s="99"/>
      <c r="R28" s="99"/>
      <c r="S28" s="99"/>
      <c r="T28" s="99"/>
      <c r="U28" s="99"/>
      <c r="V28" s="99"/>
      <c r="W28" s="99"/>
      <c r="X28" s="99"/>
      <c r="Y28" s="99"/>
      <c r="Z28" s="99"/>
      <c r="AA28" s="99"/>
      <c r="AB28" s="99"/>
      <c r="AC28" s="88"/>
      <c r="AD28" s="99"/>
      <c r="AE28" s="99"/>
      <c r="AF28" s="99"/>
      <c r="AG28" s="99"/>
      <c r="AH28" s="99"/>
      <c r="AI28" s="99"/>
      <c r="AJ28" s="19">
        <f t="shared" si="2"/>
        <v>0</v>
      </c>
      <c r="AK28" s="336">
        <f t="shared" si="3"/>
        <v>0</v>
      </c>
      <c r="AL28" s="336">
        <f t="shared" si="4"/>
        <v>0</v>
      </c>
      <c r="AM28" s="155"/>
      <c r="AN28" s="155"/>
      <c r="AO28" s="155"/>
    </row>
    <row r="29" spans="1:41" s="158" customFormat="1" ht="21" customHeight="1">
      <c r="A29" s="193">
        <v>23</v>
      </c>
      <c r="B29" s="193" t="s">
        <v>2113</v>
      </c>
      <c r="C29" s="54" t="s">
        <v>1484</v>
      </c>
      <c r="D29" s="197" t="s">
        <v>22</v>
      </c>
      <c r="E29" s="98"/>
      <c r="F29" s="245"/>
      <c r="G29" s="99"/>
      <c r="H29" s="99"/>
      <c r="I29" s="99"/>
      <c r="J29" s="99"/>
      <c r="K29" s="99"/>
      <c r="L29" s="99"/>
      <c r="M29" s="99"/>
      <c r="N29" s="99"/>
      <c r="O29" s="99"/>
      <c r="P29" s="99"/>
      <c r="Q29" s="99"/>
      <c r="R29" s="99"/>
      <c r="S29" s="99"/>
      <c r="T29" s="99"/>
      <c r="U29" s="99"/>
      <c r="V29" s="99" t="s">
        <v>7</v>
      </c>
      <c r="W29" s="99"/>
      <c r="X29" s="99"/>
      <c r="Y29" s="99"/>
      <c r="Z29" s="99"/>
      <c r="AA29" s="99"/>
      <c r="AB29" s="99"/>
      <c r="AC29" s="88"/>
      <c r="AD29" s="99"/>
      <c r="AE29" s="99"/>
      <c r="AF29" s="99"/>
      <c r="AG29" s="99"/>
      <c r="AH29" s="99"/>
      <c r="AI29" s="99"/>
      <c r="AJ29" s="19">
        <f t="shared" si="2"/>
        <v>0</v>
      </c>
      <c r="AK29" s="336">
        <f t="shared" si="3"/>
        <v>1</v>
      </c>
      <c r="AL29" s="336">
        <f t="shared" si="4"/>
        <v>0</v>
      </c>
      <c r="AM29" s="155"/>
      <c r="AN29" s="155"/>
      <c r="AO29" s="155"/>
    </row>
    <row r="30" spans="1:41" s="158" customFormat="1" ht="21" customHeight="1">
      <c r="A30" s="193">
        <v>24</v>
      </c>
      <c r="B30" s="193" t="s">
        <v>2114</v>
      </c>
      <c r="C30" s="54" t="s">
        <v>2115</v>
      </c>
      <c r="D30" s="197" t="s">
        <v>99</v>
      </c>
      <c r="E30" s="98"/>
      <c r="F30" s="245"/>
      <c r="G30" s="99"/>
      <c r="H30" s="99"/>
      <c r="I30" s="99"/>
      <c r="J30" s="99"/>
      <c r="K30" s="99"/>
      <c r="L30" s="99"/>
      <c r="M30" s="99"/>
      <c r="N30" s="99"/>
      <c r="O30" s="99"/>
      <c r="P30" s="99"/>
      <c r="Q30" s="99"/>
      <c r="R30" s="99"/>
      <c r="S30" s="99"/>
      <c r="T30" s="99"/>
      <c r="U30" s="99"/>
      <c r="V30" s="99"/>
      <c r="W30" s="99"/>
      <c r="X30" s="99"/>
      <c r="Y30" s="99"/>
      <c r="Z30" s="99"/>
      <c r="AA30" s="99"/>
      <c r="AB30" s="99"/>
      <c r="AC30" s="88"/>
      <c r="AD30" s="99"/>
      <c r="AE30" s="99"/>
      <c r="AF30" s="99"/>
      <c r="AG30" s="99"/>
      <c r="AH30" s="99"/>
      <c r="AI30" s="99"/>
      <c r="AJ30" s="19">
        <f t="shared" si="2"/>
        <v>0</v>
      </c>
      <c r="AK30" s="336">
        <f t="shared" si="3"/>
        <v>0</v>
      </c>
      <c r="AL30" s="336">
        <f t="shared" si="4"/>
        <v>0</v>
      </c>
      <c r="AM30" s="155"/>
      <c r="AN30" s="155"/>
      <c r="AO30" s="155"/>
    </row>
    <row r="31" spans="1:41" s="158" customFormat="1" ht="21" customHeight="1">
      <c r="A31" s="193">
        <v>25</v>
      </c>
      <c r="B31" s="193" t="s">
        <v>2116</v>
      </c>
      <c r="C31" s="54" t="s">
        <v>2021</v>
      </c>
      <c r="D31" s="197" t="s">
        <v>46</v>
      </c>
      <c r="E31" s="98"/>
      <c r="F31" s="245"/>
      <c r="G31" s="99"/>
      <c r="H31" s="99"/>
      <c r="I31" s="99"/>
      <c r="J31" s="99"/>
      <c r="K31" s="99"/>
      <c r="L31" s="99"/>
      <c r="M31" s="99"/>
      <c r="N31" s="99"/>
      <c r="O31" s="99"/>
      <c r="P31" s="99"/>
      <c r="Q31" s="99" t="s">
        <v>6</v>
      </c>
      <c r="R31" s="99" t="s">
        <v>6</v>
      </c>
      <c r="S31" s="99"/>
      <c r="T31" s="99"/>
      <c r="U31" s="99"/>
      <c r="V31" s="99"/>
      <c r="W31" s="99"/>
      <c r="X31" s="99"/>
      <c r="Y31" s="99"/>
      <c r="Z31" s="99"/>
      <c r="AA31" s="99"/>
      <c r="AB31" s="99"/>
      <c r="AC31" s="88"/>
      <c r="AD31" s="99"/>
      <c r="AE31" s="99"/>
      <c r="AF31" s="99"/>
      <c r="AG31" s="99"/>
      <c r="AH31" s="99"/>
      <c r="AI31" s="99"/>
      <c r="AJ31" s="19">
        <f t="shared" si="2"/>
        <v>2</v>
      </c>
      <c r="AK31" s="336">
        <f t="shared" si="3"/>
        <v>0</v>
      </c>
      <c r="AL31" s="336">
        <f t="shared" si="4"/>
        <v>0</v>
      </c>
      <c r="AM31" s="155"/>
      <c r="AN31" s="155"/>
      <c r="AO31" s="155"/>
    </row>
    <row r="32" spans="1:41" s="158" customFormat="1" ht="21" customHeight="1">
      <c r="A32" s="193">
        <v>26</v>
      </c>
      <c r="B32" s="193" t="s">
        <v>2117</v>
      </c>
      <c r="C32" s="54" t="s">
        <v>670</v>
      </c>
      <c r="D32" s="197" t="s">
        <v>66</v>
      </c>
      <c r="E32" s="98"/>
      <c r="F32" s="245"/>
      <c r="G32" s="99"/>
      <c r="H32" s="99"/>
      <c r="I32" s="99" t="s">
        <v>8</v>
      </c>
      <c r="J32" s="99"/>
      <c r="K32" s="99"/>
      <c r="L32" s="99"/>
      <c r="M32" s="99"/>
      <c r="N32" s="99"/>
      <c r="O32" s="99"/>
      <c r="P32" s="99"/>
      <c r="Q32" s="99"/>
      <c r="R32" s="99" t="s">
        <v>6</v>
      </c>
      <c r="S32" s="99"/>
      <c r="T32" s="99"/>
      <c r="U32" s="99"/>
      <c r="V32" s="99"/>
      <c r="W32" s="99"/>
      <c r="X32" s="99"/>
      <c r="Y32" s="99"/>
      <c r="Z32" s="99"/>
      <c r="AA32" s="99"/>
      <c r="AB32" s="99"/>
      <c r="AC32" s="88"/>
      <c r="AD32" s="99"/>
      <c r="AE32" s="99"/>
      <c r="AF32" s="99"/>
      <c r="AG32" s="99"/>
      <c r="AH32" s="99"/>
      <c r="AI32" s="99"/>
      <c r="AJ32" s="19">
        <f t="shared" si="2"/>
        <v>1</v>
      </c>
      <c r="AK32" s="336">
        <f t="shared" si="3"/>
        <v>0</v>
      </c>
      <c r="AL32" s="336">
        <f t="shared" si="4"/>
        <v>1</v>
      </c>
      <c r="AM32" s="155"/>
      <c r="AN32" s="155"/>
      <c r="AO32" s="155"/>
    </row>
    <row r="33" spans="1:41" s="158" customFormat="1" ht="21" customHeight="1">
      <c r="A33" s="193">
        <v>27</v>
      </c>
      <c r="B33" s="193" t="s">
        <v>2118</v>
      </c>
      <c r="C33" s="54" t="s">
        <v>2119</v>
      </c>
      <c r="D33" s="197" t="s">
        <v>67</v>
      </c>
      <c r="E33" s="98"/>
      <c r="F33" s="245"/>
      <c r="G33" s="99"/>
      <c r="H33" s="99"/>
      <c r="I33" s="99"/>
      <c r="J33" s="99"/>
      <c r="K33" s="99"/>
      <c r="L33" s="99"/>
      <c r="M33" s="99"/>
      <c r="N33" s="99"/>
      <c r="O33" s="99"/>
      <c r="P33" s="99"/>
      <c r="Q33" s="99"/>
      <c r="R33" s="99"/>
      <c r="S33" s="99"/>
      <c r="T33" s="99"/>
      <c r="U33" s="99"/>
      <c r="V33" s="99" t="s">
        <v>8</v>
      </c>
      <c r="W33" s="99"/>
      <c r="X33" s="99"/>
      <c r="Y33" s="99"/>
      <c r="Z33" s="99"/>
      <c r="AA33" s="99"/>
      <c r="AB33" s="99"/>
      <c r="AC33" s="88"/>
      <c r="AD33" s="99"/>
      <c r="AE33" s="99"/>
      <c r="AF33" s="99"/>
      <c r="AG33" s="99"/>
      <c r="AH33" s="99"/>
      <c r="AI33" s="99"/>
      <c r="AJ33" s="19">
        <f t="shared" si="2"/>
        <v>0</v>
      </c>
      <c r="AK33" s="336">
        <f t="shared" si="3"/>
        <v>0</v>
      </c>
      <c r="AL33" s="336">
        <f t="shared" si="4"/>
        <v>1</v>
      </c>
      <c r="AM33" s="155"/>
      <c r="AN33" s="155"/>
      <c r="AO33" s="155"/>
    </row>
    <row r="34" spans="1:41" s="158" customFormat="1" ht="21" customHeight="1">
      <c r="A34" s="193">
        <v>28</v>
      </c>
      <c r="B34" s="193" t="s">
        <v>2120</v>
      </c>
      <c r="C34" s="54" t="s">
        <v>2121</v>
      </c>
      <c r="D34" s="197" t="s">
        <v>455</v>
      </c>
      <c r="E34" s="98"/>
      <c r="F34" s="245"/>
      <c r="G34" s="99"/>
      <c r="H34" s="99"/>
      <c r="I34" s="99"/>
      <c r="J34" s="99"/>
      <c r="K34" s="99"/>
      <c r="L34" s="99"/>
      <c r="M34" s="99"/>
      <c r="N34" s="99"/>
      <c r="O34" s="99"/>
      <c r="P34" s="99"/>
      <c r="Q34" s="99" t="s">
        <v>7</v>
      </c>
      <c r="R34" s="99"/>
      <c r="S34" s="99"/>
      <c r="T34" s="99"/>
      <c r="U34" s="99"/>
      <c r="V34" s="99"/>
      <c r="W34" s="99"/>
      <c r="X34" s="99"/>
      <c r="Y34" s="99"/>
      <c r="Z34" s="99"/>
      <c r="AA34" s="99"/>
      <c r="AB34" s="99"/>
      <c r="AC34" s="88"/>
      <c r="AD34" s="99"/>
      <c r="AE34" s="99"/>
      <c r="AF34" s="99"/>
      <c r="AG34" s="99"/>
      <c r="AH34" s="99"/>
      <c r="AI34" s="99"/>
      <c r="AJ34" s="19">
        <f t="shared" si="2"/>
        <v>0</v>
      </c>
      <c r="AK34" s="336">
        <f t="shared" si="3"/>
        <v>1</v>
      </c>
      <c r="AL34" s="336">
        <f t="shared" si="4"/>
        <v>0</v>
      </c>
      <c r="AM34" s="155"/>
      <c r="AN34" s="155"/>
      <c r="AO34" s="155"/>
    </row>
    <row r="35" spans="1:41" s="158" customFormat="1" ht="21" customHeight="1">
      <c r="A35" s="463" t="s">
        <v>10</v>
      </c>
      <c r="B35" s="463"/>
      <c r="C35" s="463"/>
      <c r="D35" s="463"/>
      <c r="E35" s="463"/>
      <c r="F35" s="463"/>
      <c r="G35" s="463"/>
      <c r="H35" s="463"/>
      <c r="I35" s="463"/>
      <c r="J35" s="463"/>
      <c r="K35" s="463"/>
      <c r="L35" s="463"/>
      <c r="M35" s="463"/>
      <c r="N35" s="463"/>
      <c r="O35" s="463"/>
      <c r="P35" s="463"/>
      <c r="Q35" s="463"/>
      <c r="R35" s="463"/>
      <c r="S35" s="463"/>
      <c r="T35" s="463"/>
      <c r="U35" s="463"/>
      <c r="V35" s="463"/>
      <c r="W35" s="463"/>
      <c r="X35" s="463"/>
      <c r="Y35" s="463"/>
      <c r="Z35" s="463"/>
      <c r="AA35" s="463"/>
      <c r="AB35" s="463"/>
      <c r="AC35" s="463"/>
      <c r="AD35" s="463"/>
      <c r="AE35" s="463"/>
      <c r="AF35" s="463"/>
      <c r="AG35" s="463"/>
      <c r="AH35" s="463"/>
      <c r="AI35" s="463"/>
      <c r="AJ35" s="340">
        <f>SUM(AJ7:AJ34)</f>
        <v>14</v>
      </c>
      <c r="AK35" s="147">
        <f>SUM(AK7:AK34)</f>
        <v>8</v>
      </c>
      <c r="AL35" s="147">
        <f>SUM(AL7:AL34)</f>
        <v>5</v>
      </c>
      <c r="AM35" s="157"/>
      <c r="AN35" s="157"/>
      <c r="AO35" s="157"/>
    </row>
    <row r="36" spans="1:41" s="25" customFormat="1" ht="21" customHeight="1">
      <c r="A36" s="429" t="s">
        <v>2804</v>
      </c>
      <c r="B36" s="430"/>
      <c r="C36" s="430"/>
      <c r="D36" s="430"/>
      <c r="E36" s="430"/>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431"/>
      <c r="AM36" s="338"/>
      <c r="AN36" s="338"/>
    </row>
    <row r="37" spans="1:41">
      <c r="C37" s="152"/>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152"/>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25"/>
      <c r="D39" s="425"/>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row r="40" spans="1:41">
      <c r="C40" s="425"/>
      <c r="D40" s="425"/>
      <c r="E40" s="425"/>
      <c r="F40" s="425"/>
      <c r="G40" s="425"/>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row>
    <row r="41" spans="1:41">
      <c r="C41" s="425"/>
      <c r="D41" s="425"/>
      <c r="E41" s="425"/>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row>
    <row r="42" spans="1:41">
      <c r="C42" s="425"/>
      <c r="D42" s="425"/>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sheetData>
  <mergeCells count="22">
    <mergeCell ref="AM20:AN20"/>
    <mergeCell ref="A5:A6"/>
    <mergeCell ref="A36:AL36"/>
    <mergeCell ref="A1:P1"/>
    <mergeCell ref="Q1:AL1"/>
    <mergeCell ref="A2:P2"/>
    <mergeCell ref="Q2:AL2"/>
    <mergeCell ref="A3:AL3"/>
    <mergeCell ref="I4:L4"/>
    <mergeCell ref="M4:N4"/>
    <mergeCell ref="O4:Q4"/>
    <mergeCell ref="R4:T4"/>
    <mergeCell ref="AL5:AL6"/>
    <mergeCell ref="B5:B6"/>
    <mergeCell ref="C5:D6"/>
    <mergeCell ref="AJ5:AJ6"/>
    <mergeCell ref="AK5:AK6"/>
    <mergeCell ref="C42:D42"/>
    <mergeCell ref="C39:D39"/>
    <mergeCell ref="C40:G40"/>
    <mergeCell ref="C41:E41"/>
    <mergeCell ref="A35:AI35"/>
  </mergeCells>
  <conditionalFormatting sqref="E6:AI34">
    <cfRule type="expression" dxfId="55"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DC0A7ADD-9E22-4BF5-9191-6991D57F2646}">
            <xm:f>IF('TQW20'!E$6="CN",1,0)</xm:f>
            <x14:dxf>
              <fill>
                <patternFill>
                  <bgColor theme="8" tint="0.59996337778862885"/>
                </patternFill>
              </fill>
            </x14:dxf>
          </x14:cfRule>
          <xm:sqref>E6:AI6</xm:sqref>
        </x14:conditionalFormatting>
        <x14:conditionalFormatting xmlns:xm="http://schemas.microsoft.com/office/excel/2006/main">
          <x14:cfRule type="expression" priority="2" id="{8DB23A1A-F3DF-4EBD-A99A-4A69BA8C2FF6}">
            <xm:f>IF('TQW20'!E$6="CN",1,0)</xm:f>
            <x14:dxf>
              <fill>
                <patternFill>
                  <bgColor theme="8" tint="0.79998168889431442"/>
                </patternFill>
              </fill>
            </x14:dxf>
          </x14:cfRule>
          <xm:sqref>E6:AI6</xm:sqref>
        </x14:conditionalFormatting>
      </x14:conditionalFormattings>
    </ext>
  </extLs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48"/>
  <sheetViews>
    <sheetView topLeftCell="A9" zoomScale="85" zoomScaleNormal="85" workbookViewId="0">
      <selection activeCell="AB26" sqref="AB26"/>
    </sheetView>
  </sheetViews>
  <sheetFormatPr defaultColWidth="9.33203125" defaultRowHeight="15.75"/>
  <cols>
    <col min="1" max="1" width="6.83203125" style="157" customWidth="1"/>
    <col min="2" max="2" width="18.5" style="157" customWidth="1"/>
    <col min="3" max="3" width="21.83203125" style="157" customWidth="1"/>
    <col min="4" max="4" width="10" style="157" customWidth="1"/>
    <col min="5" max="35" width="3.83203125" style="157" customWidth="1"/>
    <col min="36" max="36" width="4.5" style="157" bestFit="1" customWidth="1"/>
    <col min="37" max="38" width="4" style="157" bestFit="1" customWidth="1"/>
    <col min="39" max="48" width="9.33203125" style="348"/>
    <col min="49" max="16384" width="9.33203125" style="157"/>
  </cols>
  <sheetData>
    <row r="1" spans="1:48" s="24" customFormat="1" ht="1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c r="AM1" s="347"/>
      <c r="AN1" s="347"/>
      <c r="AO1" s="347"/>
      <c r="AP1" s="347"/>
      <c r="AQ1" s="347"/>
      <c r="AR1" s="347"/>
      <c r="AS1" s="347"/>
      <c r="AT1" s="347"/>
      <c r="AU1" s="347"/>
      <c r="AV1" s="347"/>
    </row>
    <row r="2" spans="1:48" s="24" customFormat="1" ht="1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c r="AM2" s="347"/>
      <c r="AN2" s="347"/>
      <c r="AO2" s="347"/>
      <c r="AP2" s="347"/>
      <c r="AQ2" s="347"/>
      <c r="AR2" s="347"/>
      <c r="AS2" s="347"/>
      <c r="AT2" s="347"/>
      <c r="AU2" s="347"/>
      <c r="AV2" s="347"/>
    </row>
    <row r="3" spans="1:48" s="24" customFormat="1" ht="22.5">
      <c r="A3" s="443" t="s">
        <v>2122</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c r="AM3" s="347"/>
      <c r="AN3" s="347"/>
      <c r="AO3" s="347"/>
      <c r="AP3" s="347"/>
      <c r="AQ3" s="347"/>
      <c r="AR3" s="347"/>
      <c r="AS3" s="347"/>
      <c r="AT3" s="347"/>
      <c r="AU3" s="347"/>
      <c r="AV3" s="347"/>
    </row>
    <row r="4" spans="1:4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c r="AM4" s="347"/>
      <c r="AN4" s="347"/>
      <c r="AO4" s="347"/>
      <c r="AP4" s="347"/>
      <c r="AQ4" s="347"/>
      <c r="AR4" s="347"/>
      <c r="AS4" s="347"/>
      <c r="AT4" s="347"/>
      <c r="AU4" s="347"/>
      <c r="AV4" s="347"/>
    </row>
    <row r="5" spans="1:4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c r="AM5" s="259"/>
      <c r="AN5" s="259"/>
      <c r="AO5" s="259"/>
      <c r="AP5" s="259"/>
      <c r="AQ5" s="259"/>
      <c r="AR5" s="259"/>
      <c r="AS5" s="259"/>
      <c r="AT5" s="259"/>
      <c r="AU5" s="259"/>
      <c r="AV5" s="259"/>
    </row>
    <row r="6" spans="1:4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c r="AM6" s="259"/>
      <c r="AN6" s="259"/>
      <c r="AO6" s="259"/>
      <c r="AP6" s="259"/>
      <c r="AQ6" s="259"/>
      <c r="AR6" s="259"/>
      <c r="AS6" s="259"/>
      <c r="AT6" s="259"/>
      <c r="AU6" s="259"/>
      <c r="AV6" s="259"/>
    </row>
    <row r="7" spans="1:48" s="209" customFormat="1" ht="21" customHeight="1">
      <c r="A7" s="39">
        <v>1</v>
      </c>
      <c r="B7" s="39" t="s">
        <v>2123</v>
      </c>
      <c r="C7" s="71" t="s">
        <v>2124</v>
      </c>
      <c r="D7" s="72" t="s">
        <v>61</v>
      </c>
      <c r="E7" s="87"/>
      <c r="F7" s="86"/>
      <c r="G7" s="86"/>
      <c r="H7" s="86"/>
      <c r="I7" s="86"/>
      <c r="J7" s="86"/>
      <c r="K7" s="86"/>
      <c r="L7" s="86" t="s">
        <v>7</v>
      </c>
      <c r="M7" s="86"/>
      <c r="N7" s="86"/>
      <c r="O7" s="86"/>
      <c r="P7" s="86"/>
      <c r="Q7" s="86"/>
      <c r="R7" s="86"/>
      <c r="S7" s="86"/>
      <c r="T7" s="86"/>
      <c r="U7" s="86"/>
      <c r="V7" s="86"/>
      <c r="W7" s="86"/>
      <c r="X7" s="86"/>
      <c r="Y7" s="86"/>
      <c r="Z7" s="86"/>
      <c r="AA7" s="86"/>
      <c r="AB7" s="86"/>
      <c r="AC7" s="86"/>
      <c r="AD7" s="86"/>
      <c r="AE7" s="86"/>
      <c r="AF7" s="86"/>
      <c r="AG7" s="86"/>
      <c r="AH7" s="86"/>
      <c r="AI7" s="86"/>
      <c r="AJ7" s="19">
        <f>COUNTIF(E7:AI7,"K")+2*COUNTIF(E7:AI7,"2K")+COUNTIF(E7:AI7,"TK")+COUNTIF(E7:AI7,"KT")+COUNTIF(E7:AI7,"PK")+COUNTIF(E7:AI7,"KP")+2*COUNTIF(E7:AI7,"K2")</f>
        <v>0</v>
      </c>
      <c r="AK7" s="339">
        <f>COUNTIF(F7:AJ7,"P")+2*COUNTIF(F7:AJ7,"2P")+COUNTIF(F7:AJ7,"TP")+COUNTIF(F7:AJ7,"PT")+COUNTIF(F7:AJ7,"PK")+COUNTIF(F7:AJ7,"KP")+2*COUNTIF(F7:AJ7,"P2")</f>
        <v>1</v>
      </c>
      <c r="AL7" s="339">
        <f>COUNTIF(E7:AI7,"T")+2*COUNTIF(E7:AI7,"2T")+2*COUNTIF(E7:AI7,"T2")+COUNTIF(E7:AI7,"PT")+COUNTIF(E7:AI7,"TP")</f>
        <v>0</v>
      </c>
      <c r="AM7" s="208"/>
      <c r="AN7" s="208"/>
      <c r="AO7" s="208"/>
      <c r="AP7" s="208"/>
      <c r="AQ7" s="208"/>
      <c r="AR7" s="208"/>
      <c r="AS7" s="208"/>
      <c r="AT7" s="208"/>
      <c r="AU7" s="208"/>
      <c r="AV7" s="208"/>
    </row>
    <row r="8" spans="1:48" s="158" customFormat="1" ht="21" customHeight="1">
      <c r="A8" s="39">
        <v>2</v>
      </c>
      <c r="B8" s="73" t="s">
        <v>2125</v>
      </c>
      <c r="C8" s="220" t="s">
        <v>845</v>
      </c>
      <c r="D8" s="171" t="s">
        <v>37</v>
      </c>
      <c r="E8" s="87"/>
      <c r="F8" s="86"/>
      <c r="G8" s="86"/>
      <c r="H8" s="86"/>
      <c r="I8" s="86"/>
      <c r="J8" s="86"/>
      <c r="K8" s="86" t="s">
        <v>2865</v>
      </c>
      <c r="L8" s="86"/>
      <c r="M8" s="86"/>
      <c r="N8" s="86"/>
      <c r="O8" s="86"/>
      <c r="P8" s="86"/>
      <c r="Q8" s="86" t="s">
        <v>6</v>
      </c>
      <c r="R8" s="86" t="s">
        <v>2806</v>
      </c>
      <c r="S8" s="86"/>
      <c r="T8" s="86"/>
      <c r="U8" s="86"/>
      <c r="V8" s="86"/>
      <c r="W8" s="86"/>
      <c r="X8" s="86"/>
      <c r="Y8" s="86"/>
      <c r="Z8" s="86"/>
      <c r="AA8" s="86"/>
      <c r="AB8" s="86"/>
      <c r="AC8" s="86"/>
      <c r="AD8" s="86"/>
      <c r="AE8" s="86"/>
      <c r="AF8" s="86"/>
      <c r="AG8" s="86"/>
      <c r="AH8" s="86"/>
      <c r="AI8" s="86"/>
      <c r="AJ8" s="19">
        <f t="shared" ref="AJ8:AJ41" si="2">COUNTIF(E8:AI8,"K")+2*COUNTIF(E8:AI8,"2K")+COUNTIF(E8:AI8,"TK")+COUNTIF(E8:AI8,"KT")+COUNTIF(E8:AI8,"PK")+COUNTIF(E8:AI8,"KP")+2*COUNTIF(E8:AI8,"K2")</f>
        <v>3</v>
      </c>
      <c r="AK8" s="339">
        <f t="shared" ref="AK8:AK41" si="3">COUNTIF(F8:AJ8,"P")+2*COUNTIF(F8:AJ8,"2P")+COUNTIF(F8:AJ8,"TP")+COUNTIF(F8:AJ8,"PT")+COUNTIF(F8:AJ8,"PK")+COUNTIF(F8:AJ8,"KP")+2*COUNTIF(F8:AJ8,"P2")</f>
        <v>0</v>
      </c>
      <c r="AL8" s="339">
        <f t="shared" ref="AL8:AL41" si="4">COUNTIF(E8:AI8,"T")+2*COUNTIF(E8:AI8,"2T")+2*COUNTIF(E8:AI8,"T2")+COUNTIF(E8:AI8,"PT")+COUNTIF(E8:AI8,"TP")</f>
        <v>0</v>
      </c>
      <c r="AM8" s="208"/>
      <c r="AN8" s="208"/>
      <c r="AO8" s="208"/>
      <c r="AP8" s="208"/>
      <c r="AQ8" s="208"/>
      <c r="AR8" s="208"/>
      <c r="AS8" s="208"/>
      <c r="AT8" s="208"/>
      <c r="AU8" s="208"/>
      <c r="AV8" s="208"/>
    </row>
    <row r="9" spans="1:48" s="209" customFormat="1" ht="21" customHeight="1">
      <c r="A9" s="39">
        <v>3</v>
      </c>
      <c r="B9" s="39" t="s">
        <v>2126</v>
      </c>
      <c r="C9" s="71" t="s">
        <v>1977</v>
      </c>
      <c r="D9" s="72" t="s">
        <v>39</v>
      </c>
      <c r="E9" s="87"/>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19">
        <f t="shared" si="2"/>
        <v>0</v>
      </c>
      <c r="AK9" s="339">
        <f t="shared" si="3"/>
        <v>0</v>
      </c>
      <c r="AL9" s="339">
        <f t="shared" si="4"/>
        <v>0</v>
      </c>
      <c r="AM9" s="208"/>
      <c r="AN9" s="208"/>
      <c r="AO9" s="208"/>
      <c r="AP9" s="208"/>
      <c r="AQ9" s="208"/>
      <c r="AR9" s="208"/>
      <c r="AS9" s="208"/>
      <c r="AT9" s="208"/>
      <c r="AU9" s="208"/>
      <c r="AV9" s="208"/>
    </row>
    <row r="10" spans="1:48" s="158" customFormat="1" ht="21" customHeight="1">
      <c r="A10" s="39">
        <v>4</v>
      </c>
      <c r="B10" s="39" t="s">
        <v>2127</v>
      </c>
      <c r="C10" s="71" t="s">
        <v>2128</v>
      </c>
      <c r="D10" s="72" t="s">
        <v>39</v>
      </c>
      <c r="E10" s="87"/>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19">
        <f t="shared" si="2"/>
        <v>0</v>
      </c>
      <c r="AK10" s="339">
        <f t="shared" si="3"/>
        <v>0</v>
      </c>
      <c r="AL10" s="339">
        <f t="shared" si="4"/>
        <v>0</v>
      </c>
      <c r="AM10" s="208"/>
      <c r="AN10" s="208"/>
      <c r="AO10" s="208"/>
      <c r="AP10" s="208"/>
      <c r="AQ10" s="208"/>
      <c r="AR10" s="208"/>
      <c r="AS10" s="208"/>
      <c r="AT10" s="208"/>
      <c r="AU10" s="208"/>
      <c r="AV10" s="208"/>
    </row>
    <row r="11" spans="1:48" s="158" customFormat="1" ht="21" customHeight="1">
      <c r="A11" s="39">
        <v>5</v>
      </c>
      <c r="B11" s="39" t="s">
        <v>2129</v>
      </c>
      <c r="C11" s="71" t="s">
        <v>38</v>
      </c>
      <c r="D11" s="72" t="s">
        <v>39</v>
      </c>
      <c r="E11" s="87"/>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19">
        <f t="shared" si="2"/>
        <v>0</v>
      </c>
      <c r="AK11" s="339">
        <f t="shared" si="3"/>
        <v>0</v>
      </c>
      <c r="AL11" s="339">
        <f t="shared" si="4"/>
        <v>0</v>
      </c>
      <c r="AM11" s="208"/>
      <c r="AN11" s="208"/>
      <c r="AO11" s="208"/>
      <c r="AP11" s="208"/>
      <c r="AQ11" s="208"/>
      <c r="AR11" s="208"/>
      <c r="AS11" s="208"/>
      <c r="AT11" s="208"/>
      <c r="AU11" s="208"/>
      <c r="AV11" s="208"/>
    </row>
    <row r="12" spans="1:48" s="158" customFormat="1" ht="21" customHeight="1">
      <c r="A12" s="39">
        <v>6</v>
      </c>
      <c r="B12" s="39" t="s">
        <v>2130</v>
      </c>
      <c r="C12" s="71" t="s">
        <v>1484</v>
      </c>
      <c r="D12" s="72" t="s">
        <v>83</v>
      </c>
      <c r="E12" s="211"/>
      <c r="F12" s="212"/>
      <c r="G12" s="212"/>
      <c r="H12" s="212"/>
      <c r="I12" s="212"/>
      <c r="J12" s="212"/>
      <c r="K12" s="212"/>
      <c r="L12" s="86"/>
      <c r="M12" s="86"/>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19">
        <f t="shared" si="2"/>
        <v>0</v>
      </c>
      <c r="AK12" s="339">
        <f t="shared" si="3"/>
        <v>0</v>
      </c>
      <c r="AL12" s="339">
        <f t="shared" si="4"/>
        <v>0</v>
      </c>
      <c r="AM12" s="208"/>
      <c r="AN12" s="208"/>
      <c r="AO12" s="208"/>
      <c r="AP12" s="208"/>
      <c r="AQ12" s="208"/>
      <c r="AR12" s="208"/>
      <c r="AS12" s="208"/>
      <c r="AT12" s="208"/>
      <c r="AU12" s="208"/>
      <c r="AV12" s="208"/>
    </row>
    <row r="13" spans="1:48" s="158" customFormat="1" ht="21" customHeight="1">
      <c r="A13" s="39">
        <v>7</v>
      </c>
      <c r="B13" s="39" t="s">
        <v>2131</v>
      </c>
      <c r="C13" s="71" t="s">
        <v>2132</v>
      </c>
      <c r="D13" s="72" t="s">
        <v>49</v>
      </c>
      <c r="E13" s="87"/>
      <c r="F13" s="86"/>
      <c r="G13" s="86"/>
      <c r="H13" s="86"/>
      <c r="I13" s="86"/>
      <c r="J13" s="86"/>
      <c r="K13" s="86" t="s">
        <v>6</v>
      </c>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19">
        <f t="shared" si="2"/>
        <v>1</v>
      </c>
      <c r="AK13" s="339">
        <f t="shared" si="3"/>
        <v>0</v>
      </c>
      <c r="AL13" s="339">
        <f t="shared" si="4"/>
        <v>0</v>
      </c>
      <c r="AM13" s="208"/>
      <c r="AN13" s="208"/>
      <c r="AO13" s="208"/>
      <c r="AP13" s="208"/>
      <c r="AQ13" s="208"/>
      <c r="AR13" s="208"/>
      <c r="AS13" s="208"/>
      <c r="AT13" s="208"/>
      <c r="AU13" s="208"/>
      <c r="AV13" s="208"/>
    </row>
    <row r="14" spans="1:48" s="158" customFormat="1" ht="21" customHeight="1">
      <c r="A14" s="39">
        <v>8</v>
      </c>
      <c r="B14" s="39" t="s">
        <v>2133</v>
      </c>
      <c r="C14" s="71" t="s">
        <v>1566</v>
      </c>
      <c r="D14" s="72" t="s">
        <v>49</v>
      </c>
      <c r="E14" s="87"/>
      <c r="F14" s="86"/>
      <c r="G14" s="86"/>
      <c r="H14" s="86"/>
      <c r="I14" s="86"/>
      <c r="J14" s="86"/>
      <c r="K14" s="86"/>
      <c r="L14" s="86"/>
      <c r="M14" s="86"/>
      <c r="N14" s="86"/>
      <c r="O14" s="86"/>
      <c r="P14" s="86"/>
      <c r="Q14" s="86" t="s">
        <v>8</v>
      </c>
      <c r="R14" s="86"/>
      <c r="S14" s="86"/>
      <c r="T14" s="86"/>
      <c r="U14" s="86"/>
      <c r="V14" s="86"/>
      <c r="W14" s="86"/>
      <c r="X14" s="86"/>
      <c r="Y14" s="86"/>
      <c r="Z14" s="86"/>
      <c r="AA14" s="86"/>
      <c r="AB14" s="86"/>
      <c r="AC14" s="86"/>
      <c r="AD14" s="86"/>
      <c r="AE14" s="86"/>
      <c r="AF14" s="86"/>
      <c r="AG14" s="86"/>
      <c r="AH14" s="86"/>
      <c r="AI14" s="86"/>
      <c r="AJ14" s="19">
        <f t="shared" si="2"/>
        <v>0</v>
      </c>
      <c r="AK14" s="339">
        <f t="shared" si="3"/>
        <v>0</v>
      </c>
      <c r="AL14" s="339">
        <f t="shared" si="4"/>
        <v>1</v>
      </c>
      <c r="AM14" s="208"/>
      <c r="AN14" s="208"/>
      <c r="AO14" s="208"/>
      <c r="AP14" s="208"/>
      <c r="AQ14" s="208"/>
      <c r="AR14" s="208"/>
      <c r="AS14" s="208"/>
      <c r="AT14" s="208"/>
      <c r="AU14" s="208"/>
      <c r="AV14" s="208"/>
    </row>
    <row r="15" spans="1:48" s="158" customFormat="1" ht="21" customHeight="1">
      <c r="A15" s="39">
        <v>9</v>
      </c>
      <c r="B15" s="39" t="s">
        <v>2134</v>
      </c>
      <c r="C15" s="71" t="s">
        <v>2135</v>
      </c>
      <c r="D15" s="72" t="s">
        <v>2136</v>
      </c>
      <c r="E15" s="87"/>
      <c r="F15" s="86"/>
      <c r="G15" s="86"/>
      <c r="H15" s="86" t="s">
        <v>7</v>
      </c>
      <c r="I15" s="86"/>
      <c r="J15" s="86"/>
      <c r="K15" s="86"/>
      <c r="L15" s="86" t="s">
        <v>7</v>
      </c>
      <c r="M15" s="86"/>
      <c r="N15" s="86"/>
      <c r="O15" s="86"/>
      <c r="P15" s="86"/>
      <c r="Q15" s="86"/>
      <c r="R15" s="86" t="s">
        <v>6</v>
      </c>
      <c r="S15" s="86"/>
      <c r="T15" s="86"/>
      <c r="U15" s="86"/>
      <c r="V15" s="86"/>
      <c r="W15" s="86"/>
      <c r="X15" s="86"/>
      <c r="Y15" s="86"/>
      <c r="Z15" s="86"/>
      <c r="AA15" s="86"/>
      <c r="AB15" s="86"/>
      <c r="AC15" s="86"/>
      <c r="AD15" s="86"/>
      <c r="AE15" s="86"/>
      <c r="AF15" s="86"/>
      <c r="AG15" s="86"/>
      <c r="AH15" s="86"/>
      <c r="AI15" s="86"/>
      <c r="AJ15" s="19">
        <f t="shared" si="2"/>
        <v>1</v>
      </c>
      <c r="AK15" s="339">
        <f t="shared" si="3"/>
        <v>2</v>
      </c>
      <c r="AL15" s="339">
        <f t="shared" si="4"/>
        <v>0</v>
      </c>
      <c r="AM15" s="208"/>
      <c r="AN15" s="208"/>
      <c r="AO15" s="208"/>
      <c r="AP15" s="208"/>
      <c r="AQ15" s="208"/>
      <c r="AR15" s="208"/>
      <c r="AS15" s="208"/>
      <c r="AT15" s="208"/>
      <c r="AU15" s="208"/>
      <c r="AV15" s="208"/>
    </row>
    <row r="16" spans="1:48" s="158" customFormat="1" ht="21" customHeight="1">
      <c r="A16" s="39">
        <v>10</v>
      </c>
      <c r="B16" s="39" t="s">
        <v>2137</v>
      </c>
      <c r="C16" s="71" t="s">
        <v>16</v>
      </c>
      <c r="D16" s="72" t="s">
        <v>2136</v>
      </c>
      <c r="E16" s="87"/>
      <c r="F16" s="86"/>
      <c r="G16" s="86"/>
      <c r="H16" s="86"/>
      <c r="I16" s="86"/>
      <c r="J16" s="86"/>
      <c r="K16" s="86" t="s">
        <v>6</v>
      </c>
      <c r="L16" s="86"/>
      <c r="M16" s="86" t="s">
        <v>6</v>
      </c>
      <c r="N16" s="86"/>
      <c r="O16" s="86" t="s">
        <v>6</v>
      </c>
      <c r="P16" s="86"/>
      <c r="Q16" s="86"/>
      <c r="R16" s="86" t="s">
        <v>6</v>
      </c>
      <c r="S16" s="86" t="s">
        <v>6</v>
      </c>
      <c r="T16" s="86" t="s">
        <v>6</v>
      </c>
      <c r="U16" s="86"/>
      <c r="V16" s="86" t="s">
        <v>6</v>
      </c>
      <c r="W16" s="86"/>
      <c r="X16" s="86"/>
      <c r="Y16" s="86"/>
      <c r="Z16" s="86"/>
      <c r="AA16" s="86"/>
      <c r="AB16" s="86"/>
      <c r="AC16" s="86"/>
      <c r="AD16" s="86"/>
      <c r="AE16" s="86"/>
      <c r="AF16" s="86"/>
      <c r="AG16" s="86"/>
      <c r="AH16" s="86"/>
      <c r="AI16" s="86"/>
      <c r="AJ16" s="19">
        <f t="shared" si="2"/>
        <v>7</v>
      </c>
      <c r="AK16" s="339">
        <f t="shared" si="3"/>
        <v>0</v>
      </c>
      <c r="AL16" s="339">
        <f t="shared" si="4"/>
        <v>0</v>
      </c>
      <c r="AM16" s="208"/>
      <c r="AN16" s="208"/>
      <c r="AO16" s="208"/>
      <c r="AP16" s="208"/>
      <c r="AQ16" s="208"/>
      <c r="AR16" s="208"/>
      <c r="AS16" s="208"/>
      <c r="AT16" s="208"/>
      <c r="AU16" s="208"/>
      <c r="AV16" s="208"/>
    </row>
    <row r="17" spans="1:48" s="158" customFormat="1" ht="21" customHeight="1">
      <c r="A17" s="39">
        <v>11</v>
      </c>
      <c r="B17" s="193" t="s">
        <v>2138</v>
      </c>
      <c r="C17" s="54" t="s">
        <v>2139</v>
      </c>
      <c r="D17" s="197" t="s">
        <v>41</v>
      </c>
      <c r="E17" s="87"/>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19">
        <f t="shared" si="2"/>
        <v>0</v>
      </c>
      <c r="AK17" s="339">
        <f t="shared" si="3"/>
        <v>0</v>
      </c>
      <c r="AL17" s="339">
        <f t="shared" si="4"/>
        <v>0</v>
      </c>
      <c r="AM17" s="208"/>
      <c r="AN17" s="208"/>
      <c r="AO17" s="208"/>
      <c r="AP17" s="208"/>
      <c r="AQ17" s="208"/>
      <c r="AR17" s="208"/>
      <c r="AS17" s="208"/>
      <c r="AT17" s="208"/>
      <c r="AU17" s="208"/>
      <c r="AV17" s="208"/>
    </row>
    <row r="18" spans="1:48" s="158" customFormat="1" ht="21" customHeight="1">
      <c r="A18" s="39">
        <v>12</v>
      </c>
      <c r="B18" s="39" t="s">
        <v>2140</v>
      </c>
      <c r="C18" s="71" t="s">
        <v>2141</v>
      </c>
      <c r="D18" s="72" t="s">
        <v>396</v>
      </c>
      <c r="E18" s="102"/>
      <c r="F18" s="102"/>
      <c r="G18" s="102"/>
      <c r="H18" s="102"/>
      <c r="I18" s="102"/>
      <c r="J18" s="102"/>
      <c r="K18" s="102"/>
      <c r="L18" s="102"/>
      <c r="M18" s="102"/>
      <c r="N18" s="102"/>
      <c r="O18" s="102"/>
      <c r="P18" s="102"/>
      <c r="Q18" s="102"/>
      <c r="R18" s="102"/>
      <c r="S18" s="102"/>
      <c r="T18" s="102"/>
      <c r="U18" s="102"/>
      <c r="V18" s="102"/>
      <c r="W18" s="252"/>
      <c r="X18" s="102"/>
      <c r="Y18" s="102"/>
      <c r="Z18" s="102"/>
      <c r="AA18" s="102"/>
      <c r="AB18" s="102"/>
      <c r="AC18" s="102"/>
      <c r="AD18" s="102"/>
      <c r="AE18" s="102"/>
      <c r="AF18" s="102"/>
      <c r="AG18" s="102"/>
      <c r="AH18" s="102"/>
      <c r="AI18" s="102"/>
      <c r="AJ18" s="19">
        <f t="shared" si="2"/>
        <v>0</v>
      </c>
      <c r="AK18" s="339">
        <f t="shared" si="3"/>
        <v>0</v>
      </c>
      <c r="AL18" s="339">
        <f t="shared" si="4"/>
        <v>0</v>
      </c>
      <c r="AM18" s="208"/>
      <c r="AN18" s="208"/>
      <c r="AO18" s="208"/>
      <c r="AP18" s="208"/>
      <c r="AQ18" s="208"/>
      <c r="AR18" s="208"/>
      <c r="AS18" s="208"/>
      <c r="AT18" s="208"/>
      <c r="AU18" s="208"/>
      <c r="AV18" s="208"/>
    </row>
    <row r="19" spans="1:48" s="158" customFormat="1" ht="21" customHeight="1">
      <c r="A19" s="39">
        <v>13</v>
      </c>
      <c r="B19" s="39" t="s">
        <v>2142</v>
      </c>
      <c r="C19" s="71" t="s">
        <v>16</v>
      </c>
      <c r="D19" s="72" t="s">
        <v>212</v>
      </c>
      <c r="E19" s="87"/>
      <c r="F19" s="86"/>
      <c r="G19" s="86"/>
      <c r="H19" s="86"/>
      <c r="I19" s="86"/>
      <c r="J19" s="86"/>
      <c r="K19" s="86"/>
      <c r="L19" s="86"/>
      <c r="M19" s="86"/>
      <c r="N19" s="86"/>
      <c r="O19" s="86"/>
      <c r="P19" s="86"/>
      <c r="Q19" s="86"/>
      <c r="R19" s="86"/>
      <c r="S19" s="102"/>
      <c r="T19" s="86"/>
      <c r="U19" s="86"/>
      <c r="V19" s="86"/>
      <c r="W19" s="86"/>
      <c r="X19" s="86"/>
      <c r="Y19" s="86"/>
      <c r="Z19" s="86"/>
      <c r="AA19" s="86"/>
      <c r="AB19" s="86"/>
      <c r="AC19" s="86"/>
      <c r="AD19" s="86"/>
      <c r="AE19" s="86"/>
      <c r="AF19" s="86"/>
      <c r="AG19" s="86"/>
      <c r="AH19" s="86"/>
      <c r="AI19" s="86"/>
      <c r="AJ19" s="19">
        <f t="shared" si="2"/>
        <v>0</v>
      </c>
      <c r="AK19" s="339">
        <f t="shared" si="3"/>
        <v>0</v>
      </c>
      <c r="AL19" s="339">
        <f t="shared" si="4"/>
        <v>0</v>
      </c>
      <c r="AM19" s="208"/>
      <c r="AN19" s="208"/>
      <c r="AO19" s="208"/>
      <c r="AP19" s="208"/>
      <c r="AQ19" s="208"/>
      <c r="AR19" s="208"/>
      <c r="AS19" s="208"/>
      <c r="AT19" s="208"/>
      <c r="AU19" s="208"/>
      <c r="AV19" s="208"/>
    </row>
    <row r="20" spans="1:48" s="158" customFormat="1" ht="21" customHeight="1">
      <c r="A20" s="39">
        <v>14</v>
      </c>
      <c r="B20" s="193" t="s">
        <v>2143</v>
      </c>
      <c r="C20" s="54" t="s">
        <v>2144</v>
      </c>
      <c r="D20" s="197" t="s">
        <v>94</v>
      </c>
      <c r="E20" s="87"/>
      <c r="F20" s="86"/>
      <c r="G20" s="86"/>
      <c r="H20" s="86"/>
      <c r="I20" s="86"/>
      <c r="J20" s="86" t="s">
        <v>7</v>
      </c>
      <c r="K20" s="86"/>
      <c r="L20" s="86"/>
      <c r="M20" s="86"/>
      <c r="N20" s="86"/>
      <c r="O20" s="86" t="s">
        <v>7</v>
      </c>
      <c r="P20" s="86"/>
      <c r="Q20" s="86"/>
      <c r="R20" s="86"/>
      <c r="S20" s="86"/>
      <c r="T20" s="86" t="s">
        <v>6</v>
      </c>
      <c r="U20" s="86"/>
      <c r="V20" s="86"/>
      <c r="W20" s="86"/>
      <c r="X20" s="86"/>
      <c r="Y20" s="86"/>
      <c r="Z20" s="86"/>
      <c r="AA20" s="86"/>
      <c r="AB20" s="86"/>
      <c r="AC20" s="86"/>
      <c r="AD20" s="86"/>
      <c r="AE20" s="86"/>
      <c r="AF20" s="86"/>
      <c r="AG20" s="86"/>
      <c r="AH20" s="86"/>
      <c r="AI20" s="86"/>
      <c r="AJ20" s="19">
        <f t="shared" si="2"/>
        <v>1</v>
      </c>
      <c r="AK20" s="339">
        <f t="shared" si="3"/>
        <v>2</v>
      </c>
      <c r="AL20" s="339">
        <f t="shared" si="4"/>
        <v>0</v>
      </c>
      <c r="AM20" s="208"/>
      <c r="AN20" s="208"/>
      <c r="AO20" s="208"/>
      <c r="AP20" s="208"/>
      <c r="AQ20" s="208"/>
      <c r="AR20" s="208"/>
      <c r="AS20" s="208"/>
      <c r="AT20" s="208"/>
      <c r="AU20" s="208"/>
      <c r="AV20" s="208"/>
    </row>
    <row r="21" spans="1:48" s="158" customFormat="1" ht="21" customHeight="1">
      <c r="A21" s="39">
        <v>15</v>
      </c>
      <c r="B21" s="39" t="s">
        <v>2145</v>
      </c>
      <c r="C21" s="71" t="s">
        <v>224</v>
      </c>
      <c r="D21" s="72" t="s">
        <v>20</v>
      </c>
      <c r="E21" s="98"/>
      <c r="F21" s="99"/>
      <c r="G21" s="99"/>
      <c r="H21" s="99" t="s">
        <v>8</v>
      </c>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9">
        <f t="shared" si="3"/>
        <v>0</v>
      </c>
      <c r="AL21" s="339">
        <f t="shared" si="4"/>
        <v>1</v>
      </c>
      <c r="AM21" s="208"/>
      <c r="AN21" s="208"/>
      <c r="AO21" s="208"/>
      <c r="AP21" s="208"/>
      <c r="AQ21" s="208"/>
      <c r="AR21" s="208"/>
      <c r="AS21" s="208"/>
      <c r="AT21" s="208"/>
      <c r="AU21" s="208"/>
      <c r="AV21" s="208"/>
    </row>
    <row r="22" spans="1:48" s="158" customFormat="1" ht="21" customHeight="1">
      <c r="A22" s="39">
        <v>16</v>
      </c>
      <c r="B22" s="39" t="s">
        <v>2146</v>
      </c>
      <c r="C22" s="71" t="s">
        <v>888</v>
      </c>
      <c r="D22" s="72" t="s">
        <v>1191</v>
      </c>
      <c r="E22" s="98"/>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9">
        <f t="shared" si="3"/>
        <v>0</v>
      </c>
      <c r="AL22" s="339">
        <f t="shared" si="4"/>
        <v>0</v>
      </c>
      <c r="AM22" s="208"/>
      <c r="AN22" s="208"/>
      <c r="AO22" s="208"/>
      <c r="AP22" s="208"/>
      <c r="AQ22" s="208"/>
      <c r="AR22" s="208"/>
      <c r="AS22" s="208"/>
      <c r="AT22" s="208"/>
      <c r="AU22" s="208"/>
      <c r="AV22" s="208"/>
    </row>
    <row r="23" spans="1:48" s="158" customFormat="1" ht="21" customHeight="1">
      <c r="A23" s="39">
        <v>17</v>
      </c>
      <c r="B23" s="39" t="s">
        <v>2147</v>
      </c>
      <c r="C23" s="71" t="s">
        <v>224</v>
      </c>
      <c r="D23" s="72" t="s">
        <v>52</v>
      </c>
      <c r="E23" s="98"/>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9">
        <f t="shared" si="3"/>
        <v>0</v>
      </c>
      <c r="AL23" s="339">
        <f t="shared" si="4"/>
        <v>0</v>
      </c>
      <c r="AM23" s="208"/>
      <c r="AN23" s="208"/>
      <c r="AO23" s="208"/>
      <c r="AP23" s="208"/>
      <c r="AQ23" s="208"/>
      <c r="AR23" s="208"/>
      <c r="AS23" s="208"/>
      <c r="AT23" s="208"/>
      <c r="AU23" s="208"/>
      <c r="AV23" s="208"/>
    </row>
    <row r="24" spans="1:48" s="158" customFormat="1" ht="21" customHeight="1">
      <c r="A24" s="39">
        <v>18</v>
      </c>
      <c r="B24" s="39" t="s">
        <v>2148</v>
      </c>
      <c r="C24" s="71" t="s">
        <v>2040</v>
      </c>
      <c r="D24" s="72" t="s">
        <v>52</v>
      </c>
      <c r="E24" s="98"/>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9">
        <f t="shared" si="3"/>
        <v>0</v>
      </c>
      <c r="AL24" s="339">
        <f t="shared" si="4"/>
        <v>0</v>
      </c>
      <c r="AM24" s="208"/>
      <c r="AN24" s="208"/>
      <c r="AO24" s="208"/>
      <c r="AP24" s="208"/>
      <c r="AQ24" s="208"/>
      <c r="AR24" s="208"/>
      <c r="AS24" s="208"/>
      <c r="AT24" s="208"/>
      <c r="AU24" s="208"/>
      <c r="AV24" s="208"/>
    </row>
    <row r="25" spans="1:48" s="158" customFormat="1" ht="21" customHeight="1">
      <c r="A25" s="39">
        <v>19</v>
      </c>
      <c r="B25" s="39" t="s">
        <v>2149</v>
      </c>
      <c r="C25" s="71" t="s">
        <v>2150</v>
      </c>
      <c r="D25" s="72" t="s">
        <v>363</v>
      </c>
      <c r="E25" s="98"/>
      <c r="F25" s="99"/>
      <c r="G25" s="99"/>
      <c r="H25" s="99"/>
      <c r="I25" s="99"/>
      <c r="J25" s="99"/>
      <c r="K25" s="99"/>
      <c r="L25" s="99"/>
      <c r="M25" s="99"/>
      <c r="N25" s="99"/>
      <c r="O25" s="99"/>
      <c r="P25" s="99"/>
      <c r="Q25" s="99"/>
      <c r="R25" s="99"/>
      <c r="S25" s="99"/>
      <c r="T25" s="99"/>
      <c r="U25" s="99"/>
      <c r="V25" s="99"/>
      <c r="W25" s="99"/>
      <c r="X25" s="86"/>
      <c r="Y25" s="99"/>
      <c r="Z25" s="99"/>
      <c r="AA25" s="99"/>
      <c r="AB25" s="99"/>
      <c r="AC25" s="99"/>
      <c r="AD25" s="99"/>
      <c r="AE25" s="99"/>
      <c r="AF25" s="99"/>
      <c r="AG25" s="99"/>
      <c r="AH25" s="99"/>
      <c r="AI25" s="99"/>
      <c r="AJ25" s="19">
        <f t="shared" si="2"/>
        <v>0</v>
      </c>
      <c r="AK25" s="339">
        <f t="shared" si="3"/>
        <v>0</v>
      </c>
      <c r="AL25" s="339">
        <f t="shared" si="4"/>
        <v>0</v>
      </c>
      <c r="AM25" s="208"/>
      <c r="AN25" s="208"/>
      <c r="AO25" s="208"/>
      <c r="AP25" s="208"/>
      <c r="AQ25" s="208"/>
      <c r="AR25" s="208"/>
      <c r="AS25" s="208"/>
      <c r="AT25" s="208"/>
      <c r="AU25" s="208"/>
      <c r="AV25" s="208"/>
    </row>
    <row r="26" spans="1:48" s="158" customFormat="1" ht="21" customHeight="1">
      <c r="A26" s="39">
        <v>20</v>
      </c>
      <c r="B26" s="39" t="s">
        <v>2151</v>
      </c>
      <c r="C26" s="71" t="s">
        <v>1005</v>
      </c>
      <c r="D26" s="72" t="s">
        <v>78</v>
      </c>
      <c r="E26" s="98"/>
      <c r="F26" s="99"/>
      <c r="G26" s="99"/>
      <c r="H26" s="99"/>
      <c r="I26" s="99"/>
      <c r="J26" s="99"/>
      <c r="K26" s="99"/>
      <c r="L26" s="99"/>
      <c r="M26" s="99"/>
      <c r="N26" s="99"/>
      <c r="O26" s="99"/>
      <c r="P26" s="99"/>
      <c r="Q26" s="99"/>
      <c r="R26" s="99" t="s">
        <v>6</v>
      </c>
      <c r="S26" s="99"/>
      <c r="T26" s="99"/>
      <c r="U26" s="99"/>
      <c r="V26" s="99"/>
      <c r="W26" s="99"/>
      <c r="X26" s="99"/>
      <c r="Y26" s="99"/>
      <c r="Z26" s="99"/>
      <c r="AA26" s="99"/>
      <c r="AB26" s="99"/>
      <c r="AC26" s="99"/>
      <c r="AD26" s="99"/>
      <c r="AE26" s="99"/>
      <c r="AF26" s="99"/>
      <c r="AG26" s="99"/>
      <c r="AH26" s="99"/>
      <c r="AI26" s="99"/>
      <c r="AJ26" s="19">
        <f t="shared" si="2"/>
        <v>1</v>
      </c>
      <c r="AK26" s="339">
        <f t="shared" si="3"/>
        <v>0</v>
      </c>
      <c r="AL26" s="339">
        <f t="shared" si="4"/>
        <v>0</v>
      </c>
      <c r="AM26" s="208"/>
      <c r="AN26" s="208"/>
      <c r="AO26" s="208"/>
      <c r="AP26" s="208"/>
      <c r="AQ26" s="208"/>
      <c r="AR26" s="208"/>
      <c r="AS26" s="208"/>
      <c r="AT26" s="208"/>
      <c r="AU26" s="208"/>
      <c r="AV26" s="208"/>
    </row>
    <row r="27" spans="1:48" s="158" customFormat="1" ht="21" customHeight="1">
      <c r="A27" s="39">
        <v>21</v>
      </c>
      <c r="B27" s="39" t="s">
        <v>2152</v>
      </c>
      <c r="C27" s="71" t="s">
        <v>2153</v>
      </c>
      <c r="D27" s="72" t="s">
        <v>78</v>
      </c>
      <c r="E27" s="98"/>
      <c r="F27" s="99"/>
      <c r="G27" s="99"/>
      <c r="H27" s="99"/>
      <c r="I27" s="99"/>
      <c r="J27" s="99"/>
      <c r="K27" s="99"/>
      <c r="L27" s="99"/>
      <c r="M27" s="99"/>
      <c r="N27" s="99"/>
      <c r="O27" s="99"/>
      <c r="P27" s="99"/>
      <c r="Q27" s="99"/>
      <c r="R27" s="99"/>
      <c r="S27" s="99"/>
      <c r="T27" s="99"/>
      <c r="U27" s="99"/>
      <c r="V27" s="99"/>
      <c r="W27" s="99"/>
      <c r="X27" s="86"/>
      <c r="Y27" s="99"/>
      <c r="Z27" s="99"/>
      <c r="AA27" s="99"/>
      <c r="AB27" s="99"/>
      <c r="AC27" s="99"/>
      <c r="AD27" s="99"/>
      <c r="AE27" s="99"/>
      <c r="AF27" s="99"/>
      <c r="AG27" s="99"/>
      <c r="AH27" s="99"/>
      <c r="AI27" s="99"/>
      <c r="AJ27" s="19">
        <f t="shared" si="2"/>
        <v>0</v>
      </c>
      <c r="AK27" s="339">
        <f t="shared" si="3"/>
        <v>0</v>
      </c>
      <c r="AL27" s="339">
        <f t="shared" si="4"/>
        <v>0</v>
      </c>
      <c r="AM27" s="208"/>
      <c r="AN27" s="208"/>
      <c r="AO27" s="208"/>
      <c r="AP27" s="208"/>
      <c r="AQ27" s="208"/>
      <c r="AR27" s="208"/>
      <c r="AS27" s="208"/>
      <c r="AT27" s="208"/>
      <c r="AU27" s="208"/>
      <c r="AV27" s="208"/>
    </row>
    <row r="28" spans="1:48" s="158" customFormat="1" ht="21" customHeight="1">
      <c r="A28" s="39">
        <v>22</v>
      </c>
      <c r="B28" s="39" t="s">
        <v>2154</v>
      </c>
      <c r="C28" s="71" t="s">
        <v>64</v>
      </c>
      <c r="D28" s="72" t="s">
        <v>79</v>
      </c>
      <c r="E28" s="98"/>
      <c r="F28" s="99"/>
      <c r="G28" s="99"/>
      <c r="H28" s="99"/>
      <c r="I28" s="99"/>
      <c r="J28" s="99"/>
      <c r="K28" s="99"/>
      <c r="L28" s="99"/>
      <c r="M28" s="99"/>
      <c r="N28" s="99"/>
      <c r="O28" s="99"/>
      <c r="P28" s="99"/>
      <c r="Q28" s="99"/>
      <c r="R28" s="99" t="s">
        <v>2806</v>
      </c>
      <c r="S28" s="99" t="s">
        <v>8</v>
      </c>
      <c r="T28" s="99" t="s">
        <v>6</v>
      </c>
      <c r="U28" s="99"/>
      <c r="V28" s="99"/>
      <c r="W28" s="99" t="s">
        <v>8</v>
      </c>
      <c r="X28" s="86"/>
      <c r="Y28" s="99"/>
      <c r="Z28" s="99"/>
      <c r="AA28" s="99"/>
      <c r="AB28" s="99"/>
      <c r="AC28" s="99"/>
      <c r="AD28" s="99"/>
      <c r="AE28" s="99"/>
      <c r="AF28" s="99"/>
      <c r="AG28" s="99"/>
      <c r="AH28" s="99"/>
      <c r="AI28" s="99"/>
      <c r="AJ28" s="19">
        <f t="shared" si="2"/>
        <v>3</v>
      </c>
      <c r="AK28" s="339">
        <f t="shared" si="3"/>
        <v>0</v>
      </c>
      <c r="AL28" s="339">
        <f t="shared" si="4"/>
        <v>2</v>
      </c>
      <c r="AM28" s="208"/>
      <c r="AN28" s="208"/>
      <c r="AO28" s="208"/>
      <c r="AP28" s="208"/>
      <c r="AQ28" s="208"/>
      <c r="AR28" s="208"/>
      <c r="AS28" s="208"/>
      <c r="AT28" s="208"/>
      <c r="AU28" s="208"/>
      <c r="AV28" s="208"/>
    </row>
    <row r="29" spans="1:48" s="158" customFormat="1" ht="21" customHeight="1">
      <c r="A29" s="39">
        <v>23</v>
      </c>
      <c r="B29" s="193" t="s">
        <v>2155</v>
      </c>
      <c r="C29" s="54" t="s">
        <v>581</v>
      </c>
      <c r="D29" s="197" t="s">
        <v>43</v>
      </c>
      <c r="E29" s="98"/>
      <c r="F29" s="99"/>
      <c r="G29" s="99"/>
      <c r="H29" s="99"/>
      <c r="I29" s="99"/>
      <c r="J29" s="99"/>
      <c r="K29" s="99"/>
      <c r="L29" s="99"/>
      <c r="M29" s="99"/>
      <c r="N29" s="99"/>
      <c r="O29" s="99"/>
      <c r="P29" s="99" t="s">
        <v>8</v>
      </c>
      <c r="Q29" s="99"/>
      <c r="R29" s="99"/>
      <c r="S29" s="99"/>
      <c r="T29" s="99"/>
      <c r="U29" s="99"/>
      <c r="V29" s="99"/>
      <c r="W29" s="99"/>
      <c r="X29" s="99"/>
      <c r="Y29" s="99"/>
      <c r="Z29" s="99"/>
      <c r="AA29" s="99"/>
      <c r="AB29" s="99"/>
      <c r="AC29" s="99"/>
      <c r="AD29" s="99"/>
      <c r="AE29" s="99"/>
      <c r="AF29" s="99"/>
      <c r="AG29" s="99"/>
      <c r="AH29" s="99"/>
      <c r="AI29" s="99"/>
      <c r="AJ29" s="19">
        <f t="shared" si="2"/>
        <v>0</v>
      </c>
      <c r="AK29" s="339">
        <f t="shared" si="3"/>
        <v>0</v>
      </c>
      <c r="AL29" s="339">
        <f t="shared" si="4"/>
        <v>1</v>
      </c>
      <c r="AM29" s="208"/>
      <c r="AN29" s="208"/>
      <c r="AO29" s="208"/>
      <c r="AP29" s="208"/>
      <c r="AQ29" s="208"/>
      <c r="AR29" s="208"/>
      <c r="AS29" s="208"/>
      <c r="AT29" s="208"/>
      <c r="AU29" s="208"/>
      <c r="AV29" s="208"/>
    </row>
    <row r="30" spans="1:48" s="158" customFormat="1" ht="21" customHeight="1">
      <c r="A30" s="39">
        <v>24</v>
      </c>
      <c r="B30" s="193" t="s">
        <v>2156</v>
      </c>
      <c r="C30" s="54" t="s">
        <v>2157</v>
      </c>
      <c r="D30" s="197" t="s">
        <v>745</v>
      </c>
      <c r="E30" s="98"/>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9">
        <f t="shared" si="3"/>
        <v>0</v>
      </c>
      <c r="AL30" s="339">
        <f t="shared" si="4"/>
        <v>0</v>
      </c>
      <c r="AM30" s="208"/>
      <c r="AN30" s="208"/>
      <c r="AO30" s="208"/>
      <c r="AP30" s="208"/>
      <c r="AQ30" s="208"/>
      <c r="AR30" s="208"/>
      <c r="AS30" s="208"/>
      <c r="AT30" s="208"/>
      <c r="AU30" s="208"/>
      <c r="AV30" s="208"/>
    </row>
    <row r="31" spans="1:48" s="158" customFormat="1" ht="21" customHeight="1">
      <c r="A31" s="39">
        <v>25</v>
      </c>
      <c r="B31" s="193" t="s">
        <v>2158</v>
      </c>
      <c r="C31" s="54" t="s">
        <v>2159</v>
      </c>
      <c r="D31" s="197" t="s">
        <v>1246</v>
      </c>
      <c r="E31" s="98"/>
      <c r="F31" s="99"/>
      <c r="G31" s="99"/>
      <c r="H31" s="99" t="s">
        <v>7</v>
      </c>
      <c r="I31" s="99"/>
      <c r="J31" s="99" t="s">
        <v>6</v>
      </c>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1</v>
      </c>
      <c r="AK31" s="339">
        <f t="shared" si="3"/>
        <v>1</v>
      </c>
      <c r="AL31" s="339">
        <f t="shared" si="4"/>
        <v>0</v>
      </c>
      <c r="AM31" s="208"/>
      <c r="AN31" s="208"/>
      <c r="AO31" s="208"/>
      <c r="AP31" s="208"/>
      <c r="AQ31" s="208"/>
      <c r="AR31" s="208"/>
      <c r="AS31" s="208"/>
      <c r="AT31" s="208"/>
      <c r="AU31" s="208"/>
      <c r="AV31" s="208"/>
    </row>
    <row r="32" spans="1:48" s="158" customFormat="1" ht="21" customHeight="1">
      <c r="A32" s="39">
        <v>26</v>
      </c>
      <c r="B32" s="193" t="s">
        <v>2160</v>
      </c>
      <c r="C32" s="54" t="s">
        <v>38</v>
      </c>
      <c r="D32" s="197" t="s">
        <v>9</v>
      </c>
      <c r="E32" s="98"/>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19">
        <f t="shared" si="2"/>
        <v>0</v>
      </c>
      <c r="AK32" s="339">
        <f t="shared" si="3"/>
        <v>0</v>
      </c>
      <c r="AL32" s="339">
        <f t="shared" si="4"/>
        <v>0</v>
      </c>
      <c r="AM32" s="208"/>
      <c r="AN32" s="208"/>
      <c r="AO32" s="208"/>
      <c r="AP32" s="208"/>
      <c r="AQ32" s="208"/>
      <c r="AR32" s="208"/>
      <c r="AS32" s="208"/>
      <c r="AT32" s="208"/>
      <c r="AU32" s="208"/>
      <c r="AV32" s="208"/>
    </row>
    <row r="33" spans="1:48" s="158" customFormat="1" ht="21" customHeight="1">
      <c r="A33" s="39">
        <v>27</v>
      </c>
      <c r="B33" s="193" t="s">
        <v>2161</v>
      </c>
      <c r="C33" s="54" t="s">
        <v>2162</v>
      </c>
      <c r="D33" s="197" t="s">
        <v>9</v>
      </c>
      <c r="E33" s="98"/>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19">
        <f t="shared" si="2"/>
        <v>0</v>
      </c>
      <c r="AK33" s="339">
        <f t="shared" si="3"/>
        <v>0</v>
      </c>
      <c r="AL33" s="339">
        <f t="shared" si="4"/>
        <v>0</v>
      </c>
      <c r="AM33" s="208"/>
      <c r="AN33" s="208"/>
      <c r="AO33" s="208"/>
      <c r="AP33" s="208"/>
      <c r="AQ33" s="208"/>
      <c r="AR33" s="208"/>
      <c r="AS33" s="208"/>
      <c r="AT33" s="208"/>
      <c r="AU33" s="208"/>
      <c r="AV33" s="208"/>
    </row>
    <row r="34" spans="1:48" s="158" customFormat="1" ht="21" customHeight="1">
      <c r="A34" s="39">
        <v>28</v>
      </c>
      <c r="B34" s="193" t="s">
        <v>2163</v>
      </c>
      <c r="C34" s="54" t="s">
        <v>349</v>
      </c>
      <c r="D34" s="197" t="s">
        <v>2164</v>
      </c>
      <c r="E34" s="98"/>
      <c r="F34" s="99"/>
      <c r="G34" s="99"/>
      <c r="H34" s="99"/>
      <c r="I34" s="99"/>
      <c r="J34" s="99"/>
      <c r="K34" s="99"/>
      <c r="L34" s="99"/>
      <c r="M34" s="99" t="s">
        <v>7</v>
      </c>
      <c r="N34" s="99"/>
      <c r="O34" s="99"/>
      <c r="P34" s="99"/>
      <c r="Q34" s="99"/>
      <c r="R34" s="99"/>
      <c r="S34" s="99"/>
      <c r="T34" s="99"/>
      <c r="U34" s="99"/>
      <c r="V34" s="99"/>
      <c r="W34" s="99"/>
      <c r="X34" s="99"/>
      <c r="Y34" s="99"/>
      <c r="Z34" s="99"/>
      <c r="AA34" s="99"/>
      <c r="AB34" s="99"/>
      <c r="AC34" s="99"/>
      <c r="AD34" s="99"/>
      <c r="AE34" s="99"/>
      <c r="AF34" s="99"/>
      <c r="AG34" s="99"/>
      <c r="AH34" s="99"/>
      <c r="AI34" s="99"/>
      <c r="AJ34" s="19">
        <f t="shared" si="2"/>
        <v>0</v>
      </c>
      <c r="AK34" s="339">
        <f t="shared" si="3"/>
        <v>1</v>
      </c>
      <c r="AL34" s="339">
        <f t="shared" si="4"/>
        <v>0</v>
      </c>
      <c r="AM34" s="208"/>
      <c r="AN34" s="208"/>
      <c r="AO34" s="208"/>
      <c r="AP34" s="208"/>
      <c r="AQ34" s="208"/>
      <c r="AR34" s="208"/>
      <c r="AS34" s="208"/>
      <c r="AT34" s="208"/>
      <c r="AU34" s="208"/>
      <c r="AV34" s="208"/>
    </row>
    <row r="35" spans="1:48" s="158" customFormat="1" ht="21" customHeight="1">
      <c r="A35" s="39">
        <v>29</v>
      </c>
      <c r="B35" s="193" t="s">
        <v>2165</v>
      </c>
      <c r="C35" s="54" t="s">
        <v>93</v>
      </c>
      <c r="D35" s="197" t="s">
        <v>46</v>
      </c>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9">
        <f t="shared" si="2"/>
        <v>0</v>
      </c>
      <c r="AK35" s="339">
        <f t="shared" si="3"/>
        <v>0</v>
      </c>
      <c r="AL35" s="339">
        <f t="shared" si="4"/>
        <v>0</v>
      </c>
      <c r="AM35" s="208"/>
      <c r="AN35" s="208"/>
      <c r="AO35" s="208"/>
      <c r="AP35" s="208"/>
      <c r="AQ35" s="208"/>
      <c r="AR35" s="208"/>
      <c r="AS35" s="208"/>
      <c r="AT35" s="208"/>
      <c r="AU35" s="208"/>
      <c r="AV35" s="208"/>
    </row>
    <row r="36" spans="1:48" s="158" customFormat="1" ht="21" customHeight="1">
      <c r="A36" s="39">
        <v>30</v>
      </c>
      <c r="B36" s="193" t="s">
        <v>2166</v>
      </c>
      <c r="C36" s="54" t="s">
        <v>335</v>
      </c>
      <c r="D36" s="197" t="s">
        <v>17</v>
      </c>
      <c r="E36" s="98"/>
      <c r="F36" s="99"/>
      <c r="G36" s="99"/>
      <c r="H36" s="99"/>
      <c r="I36" s="99"/>
      <c r="J36" s="99"/>
      <c r="K36" s="99"/>
      <c r="L36" s="99"/>
      <c r="M36" s="99"/>
      <c r="N36" s="99"/>
      <c r="O36" s="99" t="s">
        <v>6</v>
      </c>
      <c r="P36" s="99"/>
      <c r="Q36" s="99"/>
      <c r="R36" s="99" t="s">
        <v>6</v>
      </c>
      <c r="S36" s="99" t="s">
        <v>6</v>
      </c>
      <c r="T36" s="99" t="s">
        <v>6</v>
      </c>
      <c r="U36" s="99"/>
      <c r="V36" s="99"/>
      <c r="W36" s="99"/>
      <c r="X36" s="99"/>
      <c r="Y36" s="99"/>
      <c r="Z36" s="99"/>
      <c r="AA36" s="99"/>
      <c r="AB36" s="99"/>
      <c r="AC36" s="99"/>
      <c r="AD36" s="99"/>
      <c r="AE36" s="99"/>
      <c r="AF36" s="99"/>
      <c r="AG36" s="99"/>
      <c r="AH36" s="99"/>
      <c r="AI36" s="99"/>
      <c r="AJ36" s="19">
        <f t="shared" si="2"/>
        <v>4</v>
      </c>
      <c r="AK36" s="339">
        <f t="shared" si="3"/>
        <v>0</v>
      </c>
      <c r="AL36" s="339">
        <f t="shared" si="4"/>
        <v>0</v>
      </c>
      <c r="AM36" s="208"/>
      <c r="AN36" s="208"/>
      <c r="AO36" s="208"/>
      <c r="AP36" s="208"/>
      <c r="AQ36" s="208"/>
      <c r="AR36" s="208"/>
      <c r="AS36" s="208"/>
      <c r="AT36" s="208"/>
      <c r="AU36" s="208"/>
      <c r="AV36" s="208"/>
    </row>
    <row r="37" spans="1:48" s="158" customFormat="1" ht="21" customHeight="1">
      <c r="A37" s="39">
        <v>31</v>
      </c>
      <c r="B37" s="193" t="s">
        <v>2167</v>
      </c>
      <c r="C37" s="54" t="s">
        <v>2168</v>
      </c>
      <c r="D37" s="197" t="s">
        <v>66</v>
      </c>
      <c r="E37" s="98"/>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19">
        <f t="shared" si="2"/>
        <v>0</v>
      </c>
      <c r="AK37" s="339">
        <f t="shared" si="3"/>
        <v>0</v>
      </c>
      <c r="AL37" s="339">
        <f t="shared" si="4"/>
        <v>0</v>
      </c>
      <c r="AM37" s="208"/>
      <c r="AN37" s="208"/>
      <c r="AO37" s="208"/>
      <c r="AP37" s="208"/>
      <c r="AQ37" s="208"/>
      <c r="AR37" s="208"/>
      <c r="AS37" s="208"/>
      <c r="AT37" s="208"/>
      <c r="AU37" s="208"/>
      <c r="AV37" s="208"/>
    </row>
    <row r="38" spans="1:48" s="158" customFormat="1" ht="21" customHeight="1">
      <c r="A38" s="39">
        <v>32</v>
      </c>
      <c r="B38" s="193" t="s">
        <v>2169</v>
      </c>
      <c r="C38" s="54" t="s">
        <v>80</v>
      </c>
      <c r="D38" s="197" t="s">
        <v>81</v>
      </c>
      <c r="E38" s="98"/>
      <c r="F38" s="99"/>
      <c r="G38" s="99"/>
      <c r="H38" s="99"/>
      <c r="I38" s="99"/>
      <c r="J38" s="99"/>
      <c r="K38" s="99"/>
      <c r="L38" s="99"/>
      <c r="M38" s="99"/>
      <c r="N38" s="99"/>
      <c r="O38" s="99"/>
      <c r="P38" s="99"/>
      <c r="Q38" s="99"/>
      <c r="R38" s="99"/>
      <c r="S38" s="99"/>
      <c r="T38" s="99" t="s">
        <v>6</v>
      </c>
      <c r="U38" s="99"/>
      <c r="V38" s="99"/>
      <c r="W38" s="99"/>
      <c r="X38" s="86"/>
      <c r="Y38" s="99"/>
      <c r="Z38" s="99"/>
      <c r="AA38" s="99"/>
      <c r="AB38" s="99"/>
      <c r="AC38" s="99"/>
      <c r="AD38" s="99"/>
      <c r="AE38" s="99"/>
      <c r="AF38" s="99"/>
      <c r="AG38" s="99"/>
      <c r="AH38" s="99"/>
      <c r="AI38" s="99"/>
      <c r="AJ38" s="19">
        <f t="shared" si="2"/>
        <v>1</v>
      </c>
      <c r="AK38" s="339">
        <f t="shared" si="3"/>
        <v>0</v>
      </c>
      <c r="AL38" s="339">
        <f t="shared" si="4"/>
        <v>0</v>
      </c>
      <c r="AM38" s="208"/>
      <c r="AN38" s="208"/>
      <c r="AO38" s="208"/>
      <c r="AP38" s="208"/>
      <c r="AQ38" s="208"/>
      <c r="AR38" s="208"/>
      <c r="AS38" s="208"/>
      <c r="AT38" s="208"/>
      <c r="AU38" s="208"/>
      <c r="AV38" s="208"/>
    </row>
    <row r="39" spans="1:48" s="158" customFormat="1" ht="21" customHeight="1">
      <c r="A39" s="39">
        <v>33</v>
      </c>
      <c r="B39" s="193" t="s">
        <v>2170</v>
      </c>
      <c r="C39" s="54" t="s">
        <v>233</v>
      </c>
      <c r="D39" s="197" t="s">
        <v>481</v>
      </c>
      <c r="E39" s="98"/>
      <c r="F39" s="99"/>
      <c r="G39" s="99"/>
      <c r="H39" s="99"/>
      <c r="I39" s="99"/>
      <c r="J39" s="99"/>
      <c r="K39" s="99"/>
      <c r="L39" s="99" t="s">
        <v>7</v>
      </c>
      <c r="M39" s="99"/>
      <c r="N39" s="99"/>
      <c r="O39" s="99"/>
      <c r="P39" s="99"/>
      <c r="Q39" s="99"/>
      <c r="R39" s="99" t="s">
        <v>2805</v>
      </c>
      <c r="S39" s="99" t="s">
        <v>8</v>
      </c>
      <c r="T39" s="99" t="s">
        <v>7</v>
      </c>
      <c r="U39" s="99"/>
      <c r="V39" s="99"/>
      <c r="W39" s="99"/>
      <c r="X39" s="99"/>
      <c r="Y39" s="99"/>
      <c r="Z39" s="99"/>
      <c r="AA39" s="99"/>
      <c r="AB39" s="99"/>
      <c r="AC39" s="99"/>
      <c r="AD39" s="99"/>
      <c r="AE39" s="99"/>
      <c r="AF39" s="99"/>
      <c r="AG39" s="99"/>
      <c r="AH39" s="99"/>
      <c r="AI39" s="99"/>
      <c r="AJ39" s="19">
        <f t="shared" si="2"/>
        <v>0</v>
      </c>
      <c r="AK39" s="339">
        <f t="shared" si="3"/>
        <v>4</v>
      </c>
      <c r="AL39" s="339">
        <f t="shared" si="4"/>
        <v>1</v>
      </c>
      <c r="AM39" s="348"/>
      <c r="AN39" s="348"/>
      <c r="AO39" s="208"/>
      <c r="AP39" s="208"/>
      <c r="AQ39" s="208"/>
      <c r="AR39" s="208"/>
      <c r="AS39" s="208"/>
      <c r="AT39" s="208"/>
      <c r="AU39" s="208"/>
      <c r="AV39" s="208"/>
    </row>
    <row r="40" spans="1:48" s="158" customFormat="1" ht="21" customHeight="1">
      <c r="A40" s="39">
        <v>34</v>
      </c>
      <c r="B40" s="253" t="s">
        <v>2171</v>
      </c>
      <c r="C40" s="254" t="s">
        <v>2172</v>
      </c>
      <c r="D40" s="255" t="s">
        <v>39</v>
      </c>
      <c r="E40" s="539" t="s">
        <v>1162</v>
      </c>
      <c r="F40" s="539"/>
      <c r="G40" s="539"/>
      <c r="H40" s="539"/>
      <c r="I40" s="539"/>
      <c r="J40" s="539"/>
      <c r="K40" s="539"/>
      <c r="L40" s="539"/>
      <c r="M40" s="539"/>
      <c r="N40" s="539"/>
      <c r="O40" s="539"/>
      <c r="P40" s="539"/>
      <c r="Q40" s="539"/>
      <c r="R40" s="539"/>
      <c r="S40" s="539"/>
      <c r="T40" s="539"/>
      <c r="U40" s="539"/>
      <c r="V40" s="539"/>
      <c r="W40" s="539"/>
      <c r="X40" s="539"/>
      <c r="Y40" s="539"/>
      <c r="Z40" s="539"/>
      <c r="AA40" s="539"/>
      <c r="AB40" s="539"/>
      <c r="AC40" s="539"/>
      <c r="AD40" s="539"/>
      <c r="AE40" s="539"/>
      <c r="AF40" s="539"/>
      <c r="AG40" s="539"/>
      <c r="AH40" s="539"/>
      <c r="AI40" s="540"/>
      <c r="AJ40" s="19">
        <f t="shared" si="2"/>
        <v>0</v>
      </c>
      <c r="AK40" s="339">
        <f t="shared" si="3"/>
        <v>0</v>
      </c>
      <c r="AL40" s="339">
        <f t="shared" si="4"/>
        <v>0</v>
      </c>
      <c r="AM40" s="208"/>
      <c r="AN40" s="208"/>
      <c r="AO40" s="208"/>
      <c r="AP40" s="208"/>
      <c r="AQ40" s="208"/>
      <c r="AR40" s="208"/>
      <c r="AS40" s="208"/>
      <c r="AT40" s="208"/>
      <c r="AU40" s="208"/>
      <c r="AV40" s="208"/>
    </row>
    <row r="41" spans="1:48" s="158" customFormat="1" ht="21" customHeight="1">
      <c r="A41" s="39">
        <v>35</v>
      </c>
      <c r="B41" s="256" t="s">
        <v>2173</v>
      </c>
      <c r="C41" s="257" t="s">
        <v>2174</v>
      </c>
      <c r="D41" s="258" t="s">
        <v>9</v>
      </c>
      <c r="E41" s="541"/>
      <c r="F41" s="541"/>
      <c r="G41" s="541"/>
      <c r="H41" s="541"/>
      <c r="I41" s="541"/>
      <c r="J41" s="541"/>
      <c r="K41" s="541"/>
      <c r="L41" s="541"/>
      <c r="M41" s="541"/>
      <c r="N41" s="541"/>
      <c r="O41" s="541"/>
      <c r="P41" s="541"/>
      <c r="Q41" s="541"/>
      <c r="R41" s="541"/>
      <c r="S41" s="541"/>
      <c r="T41" s="541"/>
      <c r="U41" s="541"/>
      <c r="V41" s="541"/>
      <c r="W41" s="541"/>
      <c r="X41" s="541"/>
      <c r="Y41" s="541"/>
      <c r="Z41" s="541"/>
      <c r="AA41" s="541"/>
      <c r="AB41" s="541"/>
      <c r="AC41" s="541"/>
      <c r="AD41" s="541"/>
      <c r="AE41" s="541"/>
      <c r="AF41" s="541"/>
      <c r="AG41" s="541"/>
      <c r="AH41" s="541"/>
      <c r="AI41" s="542"/>
      <c r="AJ41" s="19">
        <f t="shared" si="2"/>
        <v>0</v>
      </c>
      <c r="AK41" s="339">
        <f t="shared" si="3"/>
        <v>0</v>
      </c>
      <c r="AL41" s="339">
        <f t="shared" si="4"/>
        <v>0</v>
      </c>
      <c r="AM41" s="208"/>
      <c r="AN41" s="208"/>
      <c r="AO41" s="208"/>
      <c r="AP41" s="208"/>
      <c r="AQ41" s="208"/>
      <c r="AR41" s="208"/>
      <c r="AS41" s="208"/>
      <c r="AT41" s="208"/>
      <c r="AU41" s="208"/>
      <c r="AV41" s="208"/>
    </row>
    <row r="42" spans="1:48" s="158" customFormat="1" ht="21" customHeight="1">
      <c r="A42" s="463" t="s">
        <v>10</v>
      </c>
      <c r="B42" s="463"/>
      <c r="C42" s="463"/>
      <c r="D42" s="463"/>
      <c r="E42" s="463"/>
      <c r="F42" s="463"/>
      <c r="G42" s="463"/>
      <c r="H42" s="463"/>
      <c r="I42" s="463"/>
      <c r="J42" s="463"/>
      <c r="K42" s="463"/>
      <c r="L42" s="463"/>
      <c r="M42" s="463"/>
      <c r="N42" s="463"/>
      <c r="O42" s="463"/>
      <c r="P42" s="463"/>
      <c r="Q42" s="463"/>
      <c r="R42" s="463"/>
      <c r="S42" s="463"/>
      <c r="T42" s="463"/>
      <c r="U42" s="463"/>
      <c r="V42" s="463"/>
      <c r="W42" s="463"/>
      <c r="X42" s="463"/>
      <c r="Y42" s="463"/>
      <c r="Z42" s="463"/>
      <c r="AA42" s="463"/>
      <c r="AB42" s="463"/>
      <c r="AC42" s="463"/>
      <c r="AD42" s="463"/>
      <c r="AE42" s="463"/>
      <c r="AF42" s="463"/>
      <c r="AG42" s="463"/>
      <c r="AH42" s="463"/>
      <c r="AI42" s="463"/>
      <c r="AJ42" s="340">
        <f>SUM(AJ7:AJ39)</f>
        <v>23</v>
      </c>
      <c r="AK42" s="147">
        <f>SUM(AK7:AK39)</f>
        <v>11</v>
      </c>
      <c r="AL42" s="147">
        <f>SUM(AL7:AL39)</f>
        <v>6</v>
      </c>
      <c r="AM42" s="208"/>
      <c r="AN42" s="208"/>
      <c r="AO42" s="208"/>
      <c r="AP42" s="208"/>
      <c r="AQ42" s="208"/>
      <c r="AR42" s="208"/>
      <c r="AS42" s="208"/>
      <c r="AT42" s="208"/>
      <c r="AU42" s="208"/>
      <c r="AV42" s="208"/>
    </row>
    <row r="43" spans="1:48" s="25" customFormat="1" ht="21" customHeight="1">
      <c r="A43" s="429" t="s">
        <v>2804</v>
      </c>
      <c r="B43" s="430"/>
      <c r="C43" s="430"/>
      <c r="D43" s="430"/>
      <c r="E43" s="430"/>
      <c r="F43" s="430"/>
      <c r="G43" s="430"/>
      <c r="H43" s="430"/>
      <c r="I43" s="430"/>
      <c r="J43" s="430"/>
      <c r="K43" s="430"/>
      <c r="L43" s="430"/>
      <c r="M43" s="430"/>
      <c r="N43" s="430"/>
      <c r="O43" s="430"/>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1"/>
      <c r="AM43" s="349"/>
      <c r="AN43" s="259"/>
      <c r="AO43" s="259"/>
      <c r="AP43" s="259"/>
      <c r="AQ43" s="259"/>
      <c r="AR43" s="259"/>
      <c r="AS43" s="259"/>
      <c r="AT43" s="259"/>
      <c r="AU43" s="259"/>
      <c r="AV43" s="259"/>
    </row>
    <row r="44" spans="1:48">
      <c r="C44" s="152"/>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8">
      <c r="C45" s="425"/>
      <c r="D45" s="425"/>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8">
      <c r="C46" s="425"/>
      <c r="D46" s="425"/>
      <c r="E46" s="425"/>
      <c r="F46" s="425"/>
      <c r="G46" s="425"/>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8">
      <c r="C47" s="425"/>
      <c r="D47" s="425"/>
      <c r="E47" s="425"/>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48">
      <c r="C48" s="425"/>
      <c r="D48" s="425"/>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sheetData>
  <mergeCells count="22">
    <mergeCell ref="I4:L4"/>
    <mergeCell ref="M4:N4"/>
    <mergeCell ref="O4:Q4"/>
    <mergeCell ref="R4:T4"/>
    <mergeCell ref="A5:A6"/>
    <mergeCell ref="B5:B6"/>
    <mergeCell ref="C5:D6"/>
    <mergeCell ref="A1:P1"/>
    <mergeCell ref="Q1:AL1"/>
    <mergeCell ref="A2:P2"/>
    <mergeCell ref="Q2:AL2"/>
    <mergeCell ref="A3:AL3"/>
    <mergeCell ref="AK5:AK6"/>
    <mergeCell ref="AL5:AL6"/>
    <mergeCell ref="C46:G46"/>
    <mergeCell ref="C47:E47"/>
    <mergeCell ref="C48:D48"/>
    <mergeCell ref="C45:D45"/>
    <mergeCell ref="A43:AL43"/>
    <mergeCell ref="A42:AI42"/>
    <mergeCell ref="E40:AI41"/>
    <mergeCell ref="AJ5:AJ6"/>
  </mergeCells>
  <conditionalFormatting sqref="E6:AI39">
    <cfRule type="expression" dxfId="52"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7B70EA53-02CD-4E7E-8204-D03D8E23C66A}">
            <xm:f>IF('TQW20'!E$6="CN",1,0)</xm:f>
            <x14:dxf>
              <fill>
                <patternFill>
                  <bgColor theme="8" tint="0.59996337778862885"/>
                </patternFill>
              </fill>
            </x14:dxf>
          </x14:cfRule>
          <xm:sqref>E6:AI6</xm:sqref>
        </x14:conditionalFormatting>
        <x14:conditionalFormatting xmlns:xm="http://schemas.microsoft.com/office/excel/2006/main">
          <x14:cfRule type="expression" priority="2" id="{F7E41C5D-F36F-441F-B659-A8AFE790D089}">
            <xm:f>IF('TQW20'!E$6="CN",1,0)</xm:f>
            <x14:dxf>
              <fill>
                <patternFill>
                  <bgColor theme="8" tint="0.79998168889431442"/>
                </patternFill>
              </fill>
            </x14:dxf>
          </x14:cfRule>
          <xm:sqref>E6:AI6</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5"/>
  <sheetViews>
    <sheetView topLeftCell="A8" zoomScale="81" zoomScaleNormal="81" workbookViewId="0">
      <selection activeCell="AA21" sqref="AA21"/>
    </sheetView>
  </sheetViews>
  <sheetFormatPr defaultColWidth="9.33203125" defaultRowHeight="15.75"/>
  <cols>
    <col min="1" max="1" width="7.6640625" style="157" customWidth="1"/>
    <col min="2" max="2" width="16.6640625" style="157" customWidth="1"/>
    <col min="3" max="3" width="24.5" style="157" customWidth="1"/>
    <col min="4" max="4" width="11.6640625" style="157" customWidth="1"/>
    <col min="5" max="35" width="3.83203125" style="157" customWidth="1"/>
    <col min="36" max="36" width="4.5" style="157" bestFit="1" customWidth="1"/>
    <col min="37" max="37" width="4" style="157" bestFit="1" customWidth="1"/>
    <col min="38" max="38" width="3.83203125" style="157" bestFit="1" customWidth="1"/>
    <col min="39" max="39" width="10.83203125" style="157" customWidth="1"/>
    <col min="40" max="40" width="12.1640625" style="157" customWidth="1"/>
    <col min="41" max="41" width="10.83203125" style="157" customWidth="1"/>
    <col min="42" max="16384" width="9.33203125" style="157"/>
  </cols>
  <sheetData>
    <row r="1" spans="1:42" s="24" customFormat="1" ht="1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2" s="24" customFormat="1" ht="1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2" s="24" customFormat="1" ht="33.75" customHeight="1">
      <c r="A3" s="443" t="s">
        <v>2176</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2"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2"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2"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2" s="209" customFormat="1" ht="21" customHeight="1">
      <c r="A7" s="327">
        <v>1</v>
      </c>
      <c r="B7" s="260" t="s">
        <v>2177</v>
      </c>
      <c r="C7" s="261" t="s">
        <v>101</v>
      </c>
      <c r="D7" s="262" t="s">
        <v>36</v>
      </c>
      <c r="E7" s="87"/>
      <c r="F7" s="86" t="s">
        <v>6</v>
      </c>
      <c r="G7" s="86"/>
      <c r="H7" s="86"/>
      <c r="I7" s="86" t="s">
        <v>6</v>
      </c>
      <c r="J7" s="86" t="s">
        <v>6</v>
      </c>
      <c r="K7" s="86" t="s">
        <v>7</v>
      </c>
      <c r="L7" s="86"/>
      <c r="M7" s="86" t="s">
        <v>6</v>
      </c>
      <c r="N7" s="86"/>
      <c r="O7" s="86"/>
      <c r="P7" s="88"/>
      <c r="Q7" s="86"/>
      <c r="R7" s="86" t="s">
        <v>6</v>
      </c>
      <c r="S7" s="86"/>
      <c r="T7" s="86" t="s">
        <v>6</v>
      </c>
      <c r="U7" s="86"/>
      <c r="V7" s="86"/>
      <c r="W7" s="86"/>
      <c r="X7" s="86"/>
      <c r="Y7" s="86"/>
      <c r="Z7" s="86"/>
      <c r="AA7" s="86"/>
      <c r="AB7" s="86"/>
      <c r="AC7" s="86"/>
      <c r="AD7" s="86"/>
      <c r="AE7" s="86"/>
      <c r="AF7" s="86"/>
      <c r="AG7" s="86"/>
      <c r="AH7" s="86"/>
      <c r="AI7" s="86"/>
      <c r="AJ7" s="19">
        <f>COUNTIF(E7:AI7,"K")+2*COUNTIF(E7:AI7,"2K")+COUNTIF(E7:AI7,"TK")+COUNTIF(E7:AI7,"KT")+COUNTIF(E7:AI7,"PK")+COUNTIF(E7:AI7,"KP")+2*COUNTIF(E7:AI7,"K2")</f>
        <v>6</v>
      </c>
      <c r="AK7" s="339">
        <f>COUNTIF(F7:AJ7,"P")+2*COUNTIF(F7:AJ7,"2P")+COUNTIF(F7:AJ7,"TP")+COUNTIF(F7:AJ7,"PT")+COUNTIF(F7:AJ7,"PK")+COUNTIF(F7:AJ7,"KP")+2*COUNTIF(F7:AJ7,"P2")</f>
        <v>1</v>
      </c>
      <c r="AL7" s="339">
        <f>COUNTIF(E7:AI7,"T")+2*COUNTIF(E7:AI7,"2T")+2*COUNTIF(E7:AI7,"T2")+COUNTIF(E7:AI7,"PT")+COUNTIF(E7:AI7,"TP")</f>
        <v>0</v>
      </c>
      <c r="AM7" s="205"/>
      <c r="AN7" s="206"/>
      <c r="AO7" s="207"/>
      <c r="AP7" s="208"/>
    </row>
    <row r="8" spans="1:42" s="158" customFormat="1" ht="21" customHeight="1">
      <c r="A8" s="327">
        <v>2</v>
      </c>
      <c r="B8" s="39" t="s">
        <v>2178</v>
      </c>
      <c r="C8" s="71" t="s">
        <v>214</v>
      </c>
      <c r="D8" s="72" t="s">
        <v>61</v>
      </c>
      <c r="E8" s="87"/>
      <c r="F8" s="86"/>
      <c r="G8" s="86"/>
      <c r="H8" s="86"/>
      <c r="I8" s="86"/>
      <c r="J8" s="86"/>
      <c r="K8" s="86"/>
      <c r="L8" s="86"/>
      <c r="M8" s="86"/>
      <c r="N8" s="86"/>
      <c r="O8" s="86"/>
      <c r="P8" s="88"/>
      <c r="Q8" s="86"/>
      <c r="R8" s="86"/>
      <c r="S8" s="86"/>
      <c r="T8" s="86"/>
      <c r="U8" s="86"/>
      <c r="V8" s="86"/>
      <c r="W8" s="86"/>
      <c r="X8" s="86"/>
      <c r="Y8" s="86"/>
      <c r="Z8" s="86"/>
      <c r="AA8" s="86"/>
      <c r="AB8" s="86"/>
      <c r="AC8" s="86"/>
      <c r="AD8" s="86"/>
      <c r="AE8" s="86"/>
      <c r="AF8" s="86"/>
      <c r="AG8" s="86"/>
      <c r="AH8" s="86"/>
      <c r="AI8" s="86"/>
      <c r="AJ8" s="19">
        <f t="shared" ref="AJ8:AJ40" si="2">COUNTIF(E8:AI8,"K")+2*COUNTIF(E8:AI8,"2K")+COUNTIF(E8:AI8,"TK")+COUNTIF(E8:AI8,"KT")+COUNTIF(E8:AI8,"PK")+COUNTIF(E8:AI8,"KP")+2*COUNTIF(E8:AI8,"K2")</f>
        <v>0</v>
      </c>
      <c r="AK8" s="339">
        <f t="shared" ref="AK8:AK40" si="3">COUNTIF(F8:AJ8,"P")+2*COUNTIF(F8:AJ8,"2P")+COUNTIF(F8:AJ8,"TP")+COUNTIF(F8:AJ8,"PT")+COUNTIF(F8:AJ8,"PK")+COUNTIF(F8:AJ8,"KP")+2*COUNTIF(F8:AJ8,"P2")</f>
        <v>0</v>
      </c>
      <c r="AL8" s="339">
        <f t="shared" ref="AL8:AL40" si="4">COUNTIF(E8:AI8,"T")+2*COUNTIF(E8:AI8,"2T")+2*COUNTIF(E8:AI8,"T2")+COUNTIF(E8:AI8,"PT")+COUNTIF(E8:AI8,"TP")</f>
        <v>0</v>
      </c>
      <c r="AM8" s="207"/>
      <c r="AN8" s="207"/>
      <c r="AO8" s="207"/>
      <c r="AP8" s="208"/>
    </row>
    <row r="9" spans="1:42" s="209" customFormat="1" ht="21" customHeight="1">
      <c r="A9" s="327">
        <v>3</v>
      </c>
      <c r="B9" s="263" t="s">
        <v>2179</v>
      </c>
      <c r="C9" s="264" t="s">
        <v>24</v>
      </c>
      <c r="D9" s="265" t="s">
        <v>37</v>
      </c>
      <c r="E9" s="87"/>
      <c r="F9" s="86"/>
      <c r="G9" s="86"/>
      <c r="H9" s="86"/>
      <c r="I9" s="86"/>
      <c r="J9" s="86"/>
      <c r="K9" s="86"/>
      <c r="L9" s="86"/>
      <c r="M9" s="86"/>
      <c r="N9" s="86"/>
      <c r="O9" s="86"/>
      <c r="P9" s="88"/>
      <c r="Q9" s="86"/>
      <c r="R9" s="86"/>
      <c r="S9" s="86"/>
      <c r="T9" s="86"/>
      <c r="U9" s="86"/>
      <c r="V9" s="86"/>
      <c r="W9" s="86"/>
      <c r="X9" s="86"/>
      <c r="Y9" s="86"/>
      <c r="Z9" s="86"/>
      <c r="AA9" s="86"/>
      <c r="AB9" s="86"/>
      <c r="AC9" s="86"/>
      <c r="AD9" s="86"/>
      <c r="AE9" s="86"/>
      <c r="AF9" s="86"/>
      <c r="AG9" s="86"/>
      <c r="AH9" s="86"/>
      <c r="AI9" s="86"/>
      <c r="AJ9" s="19">
        <f t="shared" si="2"/>
        <v>0</v>
      </c>
      <c r="AK9" s="339">
        <f t="shared" si="3"/>
        <v>0</v>
      </c>
      <c r="AL9" s="339">
        <f t="shared" si="4"/>
        <v>0</v>
      </c>
      <c r="AM9" s="207"/>
      <c r="AN9" s="207"/>
      <c r="AO9" s="207"/>
      <c r="AP9" s="208"/>
    </row>
    <row r="10" spans="1:42" s="158" customFormat="1" ht="21" customHeight="1">
      <c r="A10" s="327">
        <v>4</v>
      </c>
      <c r="B10" s="39" t="s">
        <v>2180</v>
      </c>
      <c r="C10" s="71" t="s">
        <v>2181</v>
      </c>
      <c r="D10" s="72" t="s">
        <v>2182</v>
      </c>
      <c r="E10" s="87"/>
      <c r="F10" s="86"/>
      <c r="G10" s="86"/>
      <c r="H10" s="86"/>
      <c r="I10" s="86" t="s">
        <v>7</v>
      </c>
      <c r="J10" s="86"/>
      <c r="K10" s="86"/>
      <c r="L10" s="86"/>
      <c r="M10" s="86"/>
      <c r="N10" s="86"/>
      <c r="O10" s="212"/>
      <c r="P10" s="88"/>
      <c r="Q10" s="86" t="s">
        <v>6</v>
      </c>
      <c r="R10" s="86"/>
      <c r="S10" s="86"/>
      <c r="T10" s="86"/>
      <c r="U10" s="86"/>
      <c r="V10" s="86"/>
      <c r="W10" s="86"/>
      <c r="X10" s="86"/>
      <c r="Y10" s="86"/>
      <c r="Z10" s="86"/>
      <c r="AA10" s="86"/>
      <c r="AB10" s="86"/>
      <c r="AC10" s="86"/>
      <c r="AD10" s="86"/>
      <c r="AE10" s="86"/>
      <c r="AF10" s="86"/>
      <c r="AG10" s="86"/>
      <c r="AH10" s="86"/>
      <c r="AI10" s="86"/>
      <c r="AJ10" s="19">
        <f t="shared" si="2"/>
        <v>1</v>
      </c>
      <c r="AK10" s="339">
        <f t="shared" si="3"/>
        <v>1</v>
      </c>
      <c r="AL10" s="339">
        <f t="shared" si="4"/>
        <v>0</v>
      </c>
      <c r="AM10" s="207"/>
      <c r="AN10" s="207"/>
      <c r="AO10" s="207"/>
      <c r="AP10" s="208"/>
    </row>
    <row r="11" spans="1:42" s="158" customFormat="1" ht="21" customHeight="1">
      <c r="A11" s="327">
        <v>5</v>
      </c>
      <c r="B11" s="193" t="s">
        <v>2183</v>
      </c>
      <c r="C11" s="54" t="s">
        <v>2184</v>
      </c>
      <c r="D11" s="197" t="s">
        <v>39</v>
      </c>
      <c r="E11" s="87"/>
      <c r="F11" s="86"/>
      <c r="G11" s="86"/>
      <c r="H11" s="86" t="s">
        <v>6</v>
      </c>
      <c r="I11" s="86"/>
      <c r="J11" s="86" t="s">
        <v>6</v>
      </c>
      <c r="K11" s="86" t="s">
        <v>6</v>
      </c>
      <c r="L11" s="86"/>
      <c r="M11" s="86"/>
      <c r="N11" s="86"/>
      <c r="O11" s="86"/>
      <c r="P11" s="88"/>
      <c r="Q11" s="86"/>
      <c r="R11" s="86"/>
      <c r="S11" s="86"/>
      <c r="T11" s="86"/>
      <c r="U11" s="86"/>
      <c r="V11" s="86"/>
      <c r="W11" s="86"/>
      <c r="X11" s="86"/>
      <c r="Y11" s="86"/>
      <c r="Z11" s="86"/>
      <c r="AA11" s="86"/>
      <c r="AB11" s="86"/>
      <c r="AC11" s="86"/>
      <c r="AD11" s="86"/>
      <c r="AE11" s="86"/>
      <c r="AF11" s="86"/>
      <c r="AG11" s="86"/>
      <c r="AH11" s="86"/>
      <c r="AI11" s="86"/>
      <c r="AJ11" s="19">
        <f t="shared" si="2"/>
        <v>3</v>
      </c>
      <c r="AK11" s="339">
        <f t="shared" si="3"/>
        <v>0</v>
      </c>
      <c r="AL11" s="339">
        <f t="shared" si="4"/>
        <v>0</v>
      </c>
      <c r="AM11" s="207"/>
      <c r="AN11" s="207"/>
      <c r="AO11" s="207"/>
      <c r="AP11" s="208"/>
    </row>
    <row r="12" spans="1:42" s="158" customFormat="1" ht="21" customHeight="1">
      <c r="A12" s="327">
        <v>6</v>
      </c>
      <c r="B12" s="193" t="s">
        <v>2185</v>
      </c>
      <c r="C12" s="54" t="s">
        <v>296</v>
      </c>
      <c r="D12" s="197" t="s">
        <v>29</v>
      </c>
      <c r="E12" s="87"/>
      <c r="F12" s="86"/>
      <c r="G12" s="86"/>
      <c r="H12" s="86"/>
      <c r="I12" s="86"/>
      <c r="J12" s="86"/>
      <c r="K12" s="86"/>
      <c r="L12" s="86"/>
      <c r="M12" s="86"/>
      <c r="N12" s="86"/>
      <c r="O12" s="86"/>
      <c r="P12" s="88"/>
      <c r="Q12" s="86"/>
      <c r="R12" s="86"/>
      <c r="S12" s="86"/>
      <c r="T12" s="86"/>
      <c r="U12" s="86"/>
      <c r="V12" s="86"/>
      <c r="W12" s="86"/>
      <c r="X12" s="86"/>
      <c r="Y12" s="86"/>
      <c r="Z12" s="86"/>
      <c r="AA12" s="86"/>
      <c r="AB12" s="86"/>
      <c r="AC12" s="86"/>
      <c r="AD12" s="86"/>
      <c r="AE12" s="86"/>
      <c r="AF12" s="86"/>
      <c r="AG12" s="86"/>
      <c r="AH12" s="86"/>
      <c r="AI12" s="86"/>
      <c r="AJ12" s="19">
        <f t="shared" si="2"/>
        <v>0</v>
      </c>
      <c r="AK12" s="339">
        <f t="shared" si="3"/>
        <v>0</v>
      </c>
      <c r="AL12" s="339">
        <f t="shared" si="4"/>
        <v>0</v>
      </c>
      <c r="AM12" s="207"/>
      <c r="AN12" s="207"/>
      <c r="AO12" s="207"/>
      <c r="AP12" s="208"/>
    </row>
    <row r="13" spans="1:42" s="158" customFormat="1" ht="21" customHeight="1">
      <c r="A13" s="327">
        <v>7</v>
      </c>
      <c r="B13" s="193" t="s">
        <v>2186</v>
      </c>
      <c r="C13" s="54" t="s">
        <v>2187</v>
      </c>
      <c r="D13" s="197" t="s">
        <v>83</v>
      </c>
      <c r="E13" s="211"/>
      <c r="F13" s="212"/>
      <c r="G13" s="212"/>
      <c r="H13" s="212"/>
      <c r="I13" s="212"/>
      <c r="J13" s="212"/>
      <c r="K13" s="212"/>
      <c r="L13" s="86"/>
      <c r="M13" s="86"/>
      <c r="N13" s="212"/>
      <c r="O13" s="86"/>
      <c r="P13" s="88" t="s">
        <v>7</v>
      </c>
      <c r="Q13" s="212"/>
      <c r="R13" s="212"/>
      <c r="S13" s="212"/>
      <c r="T13" s="212"/>
      <c r="U13" s="212"/>
      <c r="V13" s="212"/>
      <c r="W13" s="212"/>
      <c r="X13" s="212"/>
      <c r="Y13" s="212"/>
      <c r="Z13" s="212"/>
      <c r="AA13" s="212"/>
      <c r="AB13" s="212"/>
      <c r="AC13" s="212"/>
      <c r="AD13" s="212"/>
      <c r="AE13" s="212"/>
      <c r="AF13" s="212"/>
      <c r="AG13" s="212"/>
      <c r="AH13" s="212"/>
      <c r="AI13" s="212"/>
      <c r="AJ13" s="19">
        <f t="shared" si="2"/>
        <v>0</v>
      </c>
      <c r="AK13" s="339">
        <f t="shared" si="3"/>
        <v>1</v>
      </c>
      <c r="AL13" s="339">
        <f t="shared" si="4"/>
        <v>0</v>
      </c>
      <c r="AM13" s="155"/>
      <c r="AN13" s="155"/>
      <c r="AO13" s="155"/>
    </row>
    <row r="14" spans="1:42" s="158" customFormat="1" ht="21" customHeight="1">
      <c r="A14" s="327">
        <v>8</v>
      </c>
      <c r="B14" s="193" t="s">
        <v>2188</v>
      </c>
      <c r="C14" s="54" t="s">
        <v>2189</v>
      </c>
      <c r="D14" s="197" t="s">
        <v>997</v>
      </c>
      <c r="E14" s="87"/>
      <c r="F14" s="86"/>
      <c r="G14" s="86"/>
      <c r="H14" s="86"/>
      <c r="I14" s="86"/>
      <c r="J14" s="86" t="s">
        <v>7</v>
      </c>
      <c r="K14" s="86"/>
      <c r="L14" s="86"/>
      <c r="M14" s="86"/>
      <c r="N14" s="86"/>
      <c r="O14" s="86"/>
      <c r="P14" s="88"/>
      <c r="Q14" s="86"/>
      <c r="R14" s="86"/>
      <c r="S14" s="86"/>
      <c r="T14" s="86"/>
      <c r="U14" s="86"/>
      <c r="V14" s="86"/>
      <c r="W14" s="86"/>
      <c r="X14" s="86"/>
      <c r="Y14" s="86"/>
      <c r="Z14" s="86"/>
      <c r="AA14" s="86"/>
      <c r="AB14" s="86"/>
      <c r="AC14" s="86"/>
      <c r="AD14" s="86"/>
      <c r="AE14" s="86"/>
      <c r="AF14" s="86"/>
      <c r="AG14" s="86"/>
      <c r="AH14" s="86"/>
      <c r="AI14" s="86"/>
      <c r="AJ14" s="19">
        <f t="shared" si="2"/>
        <v>0</v>
      </c>
      <c r="AK14" s="339">
        <f t="shared" si="3"/>
        <v>1</v>
      </c>
      <c r="AL14" s="339">
        <f t="shared" si="4"/>
        <v>0</v>
      </c>
      <c r="AM14" s="155"/>
      <c r="AN14" s="155"/>
      <c r="AO14" s="155"/>
    </row>
    <row r="15" spans="1:42" s="158" customFormat="1" ht="21" customHeight="1">
      <c r="A15" s="327">
        <v>9</v>
      </c>
      <c r="B15" s="193" t="s">
        <v>2190</v>
      </c>
      <c r="C15" s="54" t="s">
        <v>2191</v>
      </c>
      <c r="D15" s="197" t="s">
        <v>40</v>
      </c>
      <c r="E15" s="87"/>
      <c r="F15" s="86"/>
      <c r="G15" s="86"/>
      <c r="H15" s="86" t="s">
        <v>6</v>
      </c>
      <c r="I15" s="86" t="s">
        <v>7</v>
      </c>
      <c r="J15" s="86" t="s">
        <v>6</v>
      </c>
      <c r="K15" s="86" t="s">
        <v>6</v>
      </c>
      <c r="L15" s="86"/>
      <c r="M15" s="86"/>
      <c r="N15" s="86"/>
      <c r="O15" s="86" t="s">
        <v>7</v>
      </c>
      <c r="P15" s="88" t="s">
        <v>7</v>
      </c>
      <c r="Q15" s="86" t="s">
        <v>6</v>
      </c>
      <c r="R15" s="86" t="s">
        <v>6</v>
      </c>
      <c r="S15" s="86"/>
      <c r="T15" s="86"/>
      <c r="U15" s="86"/>
      <c r="V15" s="86" t="s">
        <v>6</v>
      </c>
      <c r="W15" s="86" t="s">
        <v>7</v>
      </c>
      <c r="X15" s="86"/>
      <c r="Y15" s="86"/>
      <c r="Z15" s="86"/>
      <c r="AA15" s="86"/>
      <c r="AB15" s="86"/>
      <c r="AC15" s="86"/>
      <c r="AD15" s="86"/>
      <c r="AE15" s="86"/>
      <c r="AF15" s="86"/>
      <c r="AG15" s="86"/>
      <c r="AH15" s="86"/>
      <c r="AI15" s="86"/>
      <c r="AJ15" s="19">
        <f t="shared" si="2"/>
        <v>6</v>
      </c>
      <c r="AK15" s="339">
        <f t="shared" si="3"/>
        <v>4</v>
      </c>
      <c r="AL15" s="339">
        <f t="shared" si="4"/>
        <v>0</v>
      </c>
      <c r="AM15" s="155"/>
      <c r="AN15" s="155"/>
      <c r="AO15" s="155"/>
    </row>
    <row r="16" spans="1:42" s="158" customFormat="1" ht="21" customHeight="1">
      <c r="A16" s="327">
        <v>10</v>
      </c>
      <c r="B16" s="193" t="s">
        <v>2192</v>
      </c>
      <c r="C16" s="54" t="s">
        <v>2193</v>
      </c>
      <c r="D16" s="197" t="s">
        <v>48</v>
      </c>
      <c r="E16" s="87"/>
      <c r="F16" s="86" t="s">
        <v>6</v>
      </c>
      <c r="G16" s="86"/>
      <c r="H16" s="86" t="s">
        <v>6</v>
      </c>
      <c r="I16" s="86" t="s">
        <v>6</v>
      </c>
      <c r="J16" s="86" t="s">
        <v>6</v>
      </c>
      <c r="K16" s="86"/>
      <c r="L16" s="86"/>
      <c r="M16" s="86" t="s">
        <v>6</v>
      </c>
      <c r="N16" s="86"/>
      <c r="O16" s="102"/>
      <c r="P16" s="88"/>
      <c r="Q16" s="86"/>
      <c r="R16" s="86"/>
      <c r="S16" s="86"/>
      <c r="T16" s="86"/>
      <c r="U16" s="86"/>
      <c r="V16" s="86"/>
      <c r="W16" s="86"/>
      <c r="X16" s="86"/>
      <c r="Y16" s="86"/>
      <c r="Z16" s="86"/>
      <c r="AA16" s="86"/>
      <c r="AB16" s="86"/>
      <c r="AC16" s="86"/>
      <c r="AD16" s="86"/>
      <c r="AE16" s="86"/>
      <c r="AF16" s="86"/>
      <c r="AG16" s="86"/>
      <c r="AH16" s="86"/>
      <c r="AI16" s="86"/>
      <c r="AJ16" s="19">
        <f t="shared" si="2"/>
        <v>5</v>
      </c>
      <c r="AK16" s="339">
        <f t="shared" si="3"/>
        <v>0</v>
      </c>
      <c r="AL16" s="339">
        <f t="shared" si="4"/>
        <v>0</v>
      </c>
      <c r="AM16" s="155"/>
      <c r="AN16" s="155"/>
      <c r="AO16" s="155"/>
    </row>
    <row r="17" spans="1:41" s="158" customFormat="1" ht="21" customHeight="1">
      <c r="A17" s="327">
        <v>11</v>
      </c>
      <c r="B17" s="193" t="s">
        <v>2194</v>
      </c>
      <c r="C17" s="54" t="s">
        <v>2195</v>
      </c>
      <c r="D17" s="197" t="s">
        <v>70</v>
      </c>
      <c r="E17" s="87"/>
      <c r="F17" s="86"/>
      <c r="G17" s="86"/>
      <c r="H17" s="86"/>
      <c r="I17" s="86"/>
      <c r="J17" s="86"/>
      <c r="K17" s="86"/>
      <c r="L17" s="86"/>
      <c r="M17" s="86"/>
      <c r="N17" s="86"/>
      <c r="O17" s="102"/>
      <c r="P17" s="88"/>
      <c r="Q17" s="86"/>
      <c r="R17" s="86"/>
      <c r="S17" s="86"/>
      <c r="T17" s="86"/>
      <c r="U17" s="86"/>
      <c r="V17" s="86"/>
      <c r="W17" s="86"/>
      <c r="X17" s="86"/>
      <c r="Y17" s="86"/>
      <c r="Z17" s="86"/>
      <c r="AA17" s="86"/>
      <c r="AB17" s="86"/>
      <c r="AC17" s="86"/>
      <c r="AD17" s="86"/>
      <c r="AE17" s="86"/>
      <c r="AF17" s="86"/>
      <c r="AG17" s="86"/>
      <c r="AH17" s="86"/>
      <c r="AI17" s="86"/>
      <c r="AJ17" s="19">
        <f t="shared" si="2"/>
        <v>0</v>
      </c>
      <c r="AK17" s="339">
        <f t="shared" si="3"/>
        <v>0</v>
      </c>
      <c r="AL17" s="339">
        <f t="shared" si="4"/>
        <v>0</v>
      </c>
      <c r="AM17" s="155"/>
      <c r="AN17" s="155"/>
      <c r="AO17" s="155"/>
    </row>
    <row r="18" spans="1:41" s="158" customFormat="1" ht="21" customHeight="1">
      <c r="A18" s="327">
        <v>12</v>
      </c>
      <c r="B18" s="39" t="s">
        <v>2196</v>
      </c>
      <c r="C18" s="71" t="s">
        <v>494</v>
      </c>
      <c r="D18" s="72" t="s">
        <v>75</v>
      </c>
      <c r="E18" s="87"/>
      <c r="F18" s="86"/>
      <c r="G18" s="86"/>
      <c r="H18" s="86" t="s">
        <v>7</v>
      </c>
      <c r="I18" s="86"/>
      <c r="J18" s="86"/>
      <c r="K18" s="86"/>
      <c r="L18" s="86"/>
      <c r="M18" s="86"/>
      <c r="N18" s="86"/>
      <c r="O18" s="86"/>
      <c r="P18" s="88" t="s">
        <v>8</v>
      </c>
      <c r="Q18" s="86"/>
      <c r="R18" s="86"/>
      <c r="S18" s="86"/>
      <c r="T18" s="86"/>
      <c r="U18" s="86"/>
      <c r="V18" s="86" t="s">
        <v>8</v>
      </c>
      <c r="W18" s="86"/>
      <c r="X18" s="86"/>
      <c r="Y18" s="86"/>
      <c r="Z18" s="86"/>
      <c r="AA18" s="86"/>
      <c r="AB18" s="86"/>
      <c r="AC18" s="86"/>
      <c r="AD18" s="86"/>
      <c r="AE18" s="86"/>
      <c r="AF18" s="86"/>
      <c r="AG18" s="86"/>
      <c r="AH18" s="86"/>
      <c r="AI18" s="86"/>
      <c r="AJ18" s="19">
        <f t="shared" si="2"/>
        <v>0</v>
      </c>
      <c r="AK18" s="339">
        <f t="shared" si="3"/>
        <v>1</v>
      </c>
      <c r="AL18" s="339">
        <f t="shared" si="4"/>
        <v>2</v>
      </c>
      <c r="AM18" s="155"/>
      <c r="AN18" s="155"/>
      <c r="AO18" s="155"/>
    </row>
    <row r="19" spans="1:41" s="158" customFormat="1" ht="21" customHeight="1">
      <c r="A19" s="327">
        <v>13</v>
      </c>
      <c r="B19" s="193" t="s">
        <v>2197</v>
      </c>
      <c r="C19" s="54" t="s">
        <v>2198</v>
      </c>
      <c r="D19" s="197" t="s">
        <v>75</v>
      </c>
      <c r="E19" s="102"/>
      <c r="F19" s="102"/>
      <c r="G19" s="102"/>
      <c r="H19" s="102"/>
      <c r="I19" s="102" t="s">
        <v>8</v>
      </c>
      <c r="J19" s="102" t="s">
        <v>7</v>
      </c>
      <c r="K19" s="102" t="s">
        <v>8</v>
      </c>
      <c r="L19" s="102" t="s">
        <v>6</v>
      </c>
      <c r="M19" s="102"/>
      <c r="N19" s="102"/>
      <c r="O19" s="99" t="s">
        <v>6</v>
      </c>
      <c r="P19" s="88" t="s">
        <v>8</v>
      </c>
      <c r="Q19" s="102"/>
      <c r="R19" s="102"/>
      <c r="S19" s="102"/>
      <c r="T19" s="102"/>
      <c r="U19" s="102"/>
      <c r="V19" s="102"/>
      <c r="W19" s="214"/>
      <c r="X19" s="102"/>
      <c r="Y19" s="102"/>
      <c r="Z19" s="102"/>
      <c r="AA19" s="102"/>
      <c r="AB19" s="102"/>
      <c r="AC19" s="102"/>
      <c r="AD19" s="102"/>
      <c r="AE19" s="102"/>
      <c r="AF19" s="102"/>
      <c r="AG19" s="102"/>
      <c r="AH19" s="102"/>
      <c r="AI19" s="102"/>
      <c r="AJ19" s="19">
        <f t="shared" si="2"/>
        <v>2</v>
      </c>
      <c r="AK19" s="339">
        <f t="shared" si="3"/>
        <v>1</v>
      </c>
      <c r="AL19" s="339">
        <f t="shared" si="4"/>
        <v>3</v>
      </c>
      <c r="AM19" s="155"/>
      <c r="AN19" s="155"/>
      <c r="AO19" s="155"/>
    </row>
    <row r="20" spans="1:41" s="158" customFormat="1" ht="21" customHeight="1">
      <c r="A20" s="327">
        <v>14</v>
      </c>
      <c r="B20" s="193" t="s">
        <v>2199</v>
      </c>
      <c r="C20" s="54" t="s">
        <v>2200</v>
      </c>
      <c r="D20" s="197" t="s">
        <v>92</v>
      </c>
      <c r="E20" s="87"/>
      <c r="F20" s="86"/>
      <c r="G20" s="86"/>
      <c r="H20" s="86"/>
      <c r="I20" s="86" t="s">
        <v>8</v>
      </c>
      <c r="J20" s="86"/>
      <c r="K20" s="86"/>
      <c r="L20" s="86"/>
      <c r="M20" s="86"/>
      <c r="N20" s="86"/>
      <c r="O20" s="99"/>
      <c r="P20" s="88"/>
      <c r="Q20" s="86"/>
      <c r="R20" s="86"/>
      <c r="S20" s="86"/>
      <c r="T20" s="86"/>
      <c r="U20" s="86"/>
      <c r="V20" s="86"/>
      <c r="W20" s="86"/>
      <c r="X20" s="86"/>
      <c r="Y20" s="86"/>
      <c r="Z20" s="86"/>
      <c r="AA20" s="86"/>
      <c r="AB20" s="86"/>
      <c r="AC20" s="86"/>
      <c r="AD20" s="86"/>
      <c r="AE20" s="86"/>
      <c r="AF20" s="86"/>
      <c r="AG20" s="86"/>
      <c r="AH20" s="86"/>
      <c r="AI20" s="86"/>
      <c r="AJ20" s="19">
        <f t="shared" si="2"/>
        <v>0</v>
      </c>
      <c r="AK20" s="339">
        <f t="shared" si="3"/>
        <v>0</v>
      </c>
      <c r="AL20" s="339">
        <f t="shared" si="4"/>
        <v>1</v>
      </c>
      <c r="AM20" s="155"/>
      <c r="AN20" s="155"/>
      <c r="AO20" s="155"/>
    </row>
    <row r="21" spans="1:41" s="158" customFormat="1" ht="21" customHeight="1">
      <c r="A21" s="327">
        <v>15</v>
      </c>
      <c r="B21" s="193" t="s">
        <v>2201</v>
      </c>
      <c r="C21" s="54" t="s">
        <v>2202</v>
      </c>
      <c r="D21" s="197" t="s">
        <v>92</v>
      </c>
      <c r="E21" s="98"/>
      <c r="F21" s="99" t="s">
        <v>6</v>
      </c>
      <c r="G21" s="99"/>
      <c r="H21" s="99"/>
      <c r="I21" s="99" t="s">
        <v>6</v>
      </c>
      <c r="J21" s="99"/>
      <c r="K21" s="99" t="s">
        <v>7</v>
      </c>
      <c r="L21" s="99" t="s">
        <v>7</v>
      </c>
      <c r="M21" s="99" t="s">
        <v>6</v>
      </c>
      <c r="N21" s="86"/>
      <c r="O21" s="99"/>
      <c r="P21" s="88"/>
      <c r="Q21" s="99"/>
      <c r="R21" s="99" t="s">
        <v>6</v>
      </c>
      <c r="S21" s="99"/>
      <c r="T21" s="99" t="s">
        <v>6</v>
      </c>
      <c r="U21" s="99"/>
      <c r="V21" s="99"/>
      <c r="W21" s="99"/>
      <c r="X21" s="99"/>
      <c r="Y21" s="99"/>
      <c r="Z21" s="99"/>
      <c r="AA21" s="99"/>
      <c r="AB21" s="99"/>
      <c r="AC21" s="99"/>
      <c r="AD21" s="99"/>
      <c r="AE21" s="99"/>
      <c r="AF21" s="99"/>
      <c r="AG21" s="99"/>
      <c r="AH21" s="99"/>
      <c r="AI21" s="99"/>
      <c r="AJ21" s="19">
        <f t="shared" si="2"/>
        <v>5</v>
      </c>
      <c r="AK21" s="339">
        <f t="shared" si="3"/>
        <v>2</v>
      </c>
      <c r="AL21" s="339">
        <f t="shared" si="4"/>
        <v>0</v>
      </c>
      <c r="AM21" s="155"/>
      <c r="AN21" s="155"/>
      <c r="AO21" s="155"/>
    </row>
    <row r="22" spans="1:41" s="158" customFormat="1" ht="21" customHeight="1">
      <c r="A22" s="327">
        <v>16</v>
      </c>
      <c r="B22" s="193" t="s">
        <v>2203</v>
      </c>
      <c r="C22" s="54" t="s">
        <v>721</v>
      </c>
      <c r="D22" s="197" t="s">
        <v>212</v>
      </c>
      <c r="E22" s="98"/>
      <c r="F22" s="99"/>
      <c r="G22" s="99"/>
      <c r="H22" s="99" t="s">
        <v>6</v>
      </c>
      <c r="I22" s="99"/>
      <c r="J22" s="99" t="s">
        <v>7</v>
      </c>
      <c r="K22" s="99"/>
      <c r="L22" s="99"/>
      <c r="M22" s="99"/>
      <c r="N22" s="86"/>
      <c r="O22" s="99"/>
      <c r="P22" s="88"/>
      <c r="Q22" s="99"/>
      <c r="R22" s="99"/>
      <c r="S22" s="99"/>
      <c r="T22" s="99"/>
      <c r="U22" s="99"/>
      <c r="V22" s="99"/>
      <c r="W22" s="99"/>
      <c r="X22" s="99"/>
      <c r="Y22" s="99"/>
      <c r="Z22" s="99"/>
      <c r="AA22" s="99"/>
      <c r="AB22" s="99"/>
      <c r="AC22" s="99"/>
      <c r="AD22" s="99"/>
      <c r="AE22" s="99"/>
      <c r="AF22" s="99"/>
      <c r="AG22" s="99"/>
      <c r="AH22" s="99"/>
      <c r="AI22" s="99"/>
      <c r="AJ22" s="19">
        <f t="shared" si="2"/>
        <v>1</v>
      </c>
      <c r="AK22" s="339">
        <f t="shared" si="3"/>
        <v>1</v>
      </c>
      <c r="AL22" s="339">
        <f t="shared" si="4"/>
        <v>0</v>
      </c>
      <c r="AM22" s="155"/>
      <c r="AN22" s="155"/>
      <c r="AO22" s="155"/>
    </row>
    <row r="23" spans="1:41" s="158" customFormat="1" ht="21" customHeight="1">
      <c r="A23" s="327">
        <v>17</v>
      </c>
      <c r="B23" s="193" t="s">
        <v>2204</v>
      </c>
      <c r="C23" s="54" t="s">
        <v>2205</v>
      </c>
      <c r="D23" s="197" t="s">
        <v>2206</v>
      </c>
      <c r="E23" s="98"/>
      <c r="F23" s="99"/>
      <c r="G23" s="99"/>
      <c r="H23" s="99" t="s">
        <v>8</v>
      </c>
      <c r="I23" s="99"/>
      <c r="J23" s="99" t="s">
        <v>8</v>
      </c>
      <c r="K23" s="99"/>
      <c r="L23" s="99"/>
      <c r="M23" s="99"/>
      <c r="N23" s="99"/>
      <c r="O23" s="99"/>
      <c r="P23" s="88"/>
      <c r="Q23" s="99"/>
      <c r="R23" s="99" t="s">
        <v>8</v>
      </c>
      <c r="S23" s="99"/>
      <c r="T23" s="99"/>
      <c r="U23" s="99"/>
      <c r="V23" s="99" t="s">
        <v>8</v>
      </c>
      <c r="W23" s="99"/>
      <c r="X23" s="99"/>
      <c r="Y23" s="99"/>
      <c r="Z23" s="99"/>
      <c r="AA23" s="99"/>
      <c r="AB23" s="99"/>
      <c r="AC23" s="99"/>
      <c r="AD23" s="99"/>
      <c r="AE23" s="99"/>
      <c r="AF23" s="99"/>
      <c r="AG23" s="99"/>
      <c r="AH23" s="99"/>
      <c r="AI23" s="99"/>
      <c r="AJ23" s="19">
        <f t="shared" si="2"/>
        <v>0</v>
      </c>
      <c r="AK23" s="339">
        <f t="shared" si="3"/>
        <v>0</v>
      </c>
      <c r="AL23" s="339">
        <f t="shared" si="4"/>
        <v>4</v>
      </c>
      <c r="AM23" s="155"/>
      <c r="AN23" s="155"/>
      <c r="AO23" s="155"/>
    </row>
    <row r="24" spans="1:41" s="158" customFormat="1" ht="21" customHeight="1">
      <c r="A24" s="327">
        <v>18</v>
      </c>
      <c r="B24" s="193" t="s">
        <v>2207</v>
      </c>
      <c r="C24" s="54" t="s">
        <v>2208</v>
      </c>
      <c r="D24" s="197" t="s">
        <v>94</v>
      </c>
      <c r="E24" s="98"/>
      <c r="F24" s="99"/>
      <c r="G24" s="99"/>
      <c r="H24" s="99"/>
      <c r="I24" s="99"/>
      <c r="J24" s="99"/>
      <c r="K24" s="99" t="s">
        <v>6</v>
      </c>
      <c r="L24" s="99"/>
      <c r="M24" s="99"/>
      <c r="N24" s="99"/>
      <c r="O24" s="99"/>
      <c r="P24" s="88"/>
      <c r="Q24" s="99" t="s">
        <v>7</v>
      </c>
      <c r="R24" s="99"/>
      <c r="S24" s="99"/>
      <c r="T24" s="99"/>
      <c r="U24" s="99"/>
      <c r="V24" s="99"/>
      <c r="W24" s="99"/>
      <c r="X24" s="99"/>
      <c r="Y24" s="99"/>
      <c r="Z24" s="99"/>
      <c r="AA24" s="99"/>
      <c r="AB24" s="99"/>
      <c r="AC24" s="99"/>
      <c r="AD24" s="99"/>
      <c r="AE24" s="99"/>
      <c r="AF24" s="99"/>
      <c r="AG24" s="99"/>
      <c r="AH24" s="99"/>
      <c r="AI24" s="99"/>
      <c r="AJ24" s="19">
        <f t="shared" si="2"/>
        <v>1</v>
      </c>
      <c r="AK24" s="339">
        <f t="shared" si="3"/>
        <v>1</v>
      </c>
      <c r="AL24" s="339">
        <f t="shared" si="4"/>
        <v>0</v>
      </c>
      <c r="AM24" s="155"/>
      <c r="AN24" s="155"/>
      <c r="AO24" s="155"/>
    </row>
    <row r="25" spans="1:41" s="158" customFormat="1" ht="21" customHeight="1">
      <c r="A25" s="327">
        <v>19</v>
      </c>
      <c r="B25" s="193" t="s">
        <v>2209</v>
      </c>
      <c r="C25" s="54" t="s">
        <v>2210</v>
      </c>
      <c r="D25" s="197" t="s">
        <v>2211</v>
      </c>
      <c r="E25" s="98"/>
      <c r="F25" s="99"/>
      <c r="G25" s="99"/>
      <c r="H25" s="99"/>
      <c r="I25" s="99"/>
      <c r="J25" s="99"/>
      <c r="K25" s="99"/>
      <c r="L25" s="99"/>
      <c r="M25" s="99"/>
      <c r="N25" s="99"/>
      <c r="O25" s="99"/>
      <c r="P25" s="88"/>
      <c r="Q25" s="99"/>
      <c r="R25" s="99"/>
      <c r="S25" s="99"/>
      <c r="T25" s="99"/>
      <c r="U25" s="99"/>
      <c r="V25" s="99"/>
      <c r="W25" s="99"/>
      <c r="X25" s="99"/>
      <c r="Y25" s="99"/>
      <c r="Z25" s="99"/>
      <c r="AA25" s="99"/>
      <c r="AB25" s="99"/>
      <c r="AC25" s="99"/>
      <c r="AD25" s="99"/>
      <c r="AE25" s="99"/>
      <c r="AF25" s="99"/>
      <c r="AG25" s="99"/>
      <c r="AH25" s="99"/>
      <c r="AI25" s="99"/>
      <c r="AJ25" s="19">
        <f t="shared" si="2"/>
        <v>0</v>
      </c>
      <c r="AK25" s="339">
        <f t="shared" si="3"/>
        <v>0</v>
      </c>
      <c r="AL25" s="339">
        <f t="shared" si="4"/>
        <v>0</v>
      </c>
      <c r="AM25" s="155"/>
      <c r="AN25" s="155"/>
      <c r="AO25" s="155"/>
    </row>
    <row r="26" spans="1:41" s="158" customFormat="1" ht="21" customHeight="1">
      <c r="A26" s="327">
        <v>20</v>
      </c>
      <c r="B26" s="193" t="s">
        <v>2212</v>
      </c>
      <c r="C26" s="54" t="s">
        <v>2213</v>
      </c>
      <c r="D26" s="197" t="s">
        <v>2214</v>
      </c>
      <c r="E26" s="98"/>
      <c r="F26" s="99"/>
      <c r="G26" s="99"/>
      <c r="H26" s="99"/>
      <c r="I26" s="99"/>
      <c r="J26" s="99"/>
      <c r="K26" s="99"/>
      <c r="L26" s="99"/>
      <c r="M26" s="99"/>
      <c r="N26" s="99"/>
      <c r="O26" s="99"/>
      <c r="P26" s="88"/>
      <c r="Q26" s="99"/>
      <c r="R26" s="99"/>
      <c r="S26" s="99"/>
      <c r="T26" s="99" t="s">
        <v>6</v>
      </c>
      <c r="U26" s="99"/>
      <c r="V26" s="99"/>
      <c r="W26" s="99"/>
      <c r="X26" s="99"/>
      <c r="Y26" s="99"/>
      <c r="Z26" s="99"/>
      <c r="AA26" s="99"/>
      <c r="AB26" s="99"/>
      <c r="AC26" s="99"/>
      <c r="AD26" s="99"/>
      <c r="AE26" s="99"/>
      <c r="AF26" s="99"/>
      <c r="AG26" s="99"/>
      <c r="AH26" s="99"/>
      <c r="AI26" s="99"/>
      <c r="AJ26" s="19">
        <f t="shared" si="2"/>
        <v>1</v>
      </c>
      <c r="AK26" s="339">
        <f t="shared" si="3"/>
        <v>0</v>
      </c>
      <c r="AL26" s="339">
        <f t="shared" si="4"/>
        <v>0</v>
      </c>
      <c r="AM26" s="155"/>
      <c r="AN26" s="155"/>
      <c r="AO26" s="155"/>
    </row>
    <row r="27" spans="1:41" s="158" customFormat="1" ht="21" customHeight="1">
      <c r="A27" s="327">
        <v>21</v>
      </c>
      <c r="B27" s="193" t="s">
        <v>2215</v>
      </c>
      <c r="C27" s="54" t="s">
        <v>133</v>
      </c>
      <c r="D27" s="197" t="s">
        <v>2216</v>
      </c>
      <c r="E27" s="98"/>
      <c r="F27" s="99"/>
      <c r="G27" s="99"/>
      <c r="H27" s="99"/>
      <c r="I27" s="99" t="s">
        <v>2814</v>
      </c>
      <c r="J27" s="99" t="s">
        <v>6</v>
      </c>
      <c r="K27" s="99"/>
      <c r="L27" s="99"/>
      <c r="M27" s="99"/>
      <c r="N27" s="99"/>
      <c r="O27" s="99"/>
      <c r="P27" s="88" t="s">
        <v>7</v>
      </c>
      <c r="Q27" s="99"/>
      <c r="R27" s="99" t="s">
        <v>6</v>
      </c>
      <c r="S27" s="99"/>
      <c r="T27" s="99"/>
      <c r="U27" s="99"/>
      <c r="V27" s="99" t="s">
        <v>6</v>
      </c>
      <c r="W27" s="99" t="s">
        <v>7</v>
      </c>
      <c r="X27" s="99"/>
      <c r="Y27" s="99"/>
      <c r="Z27" s="99"/>
      <c r="AA27" s="99"/>
      <c r="AB27" s="99"/>
      <c r="AC27" s="99"/>
      <c r="AD27" s="99"/>
      <c r="AE27" s="99"/>
      <c r="AF27" s="99"/>
      <c r="AG27" s="99"/>
      <c r="AH27" s="99"/>
      <c r="AI27" s="99"/>
      <c r="AJ27" s="19">
        <f t="shared" si="2"/>
        <v>4</v>
      </c>
      <c r="AK27" s="339">
        <f t="shared" si="3"/>
        <v>3</v>
      </c>
      <c r="AL27" s="339">
        <f t="shared" si="4"/>
        <v>0</v>
      </c>
      <c r="AM27" s="155"/>
      <c r="AN27" s="155"/>
      <c r="AO27" s="155"/>
    </row>
    <row r="28" spans="1:41" s="158" customFormat="1" ht="21" customHeight="1">
      <c r="A28" s="327">
        <v>22</v>
      </c>
      <c r="B28" s="39" t="s">
        <v>2175</v>
      </c>
      <c r="C28" s="71" t="s">
        <v>80</v>
      </c>
      <c r="D28" s="72" t="s">
        <v>170</v>
      </c>
      <c r="E28" s="98"/>
      <c r="F28" s="99"/>
      <c r="G28" s="99"/>
      <c r="H28" s="99" t="s">
        <v>8</v>
      </c>
      <c r="I28" s="99"/>
      <c r="J28" s="99"/>
      <c r="K28" s="99" t="s">
        <v>7</v>
      </c>
      <c r="L28" s="99"/>
      <c r="M28" s="99"/>
      <c r="N28" s="86"/>
      <c r="O28" s="99"/>
      <c r="P28" s="88"/>
      <c r="Q28" s="99"/>
      <c r="R28" s="99"/>
      <c r="S28" s="99"/>
      <c r="T28" s="99"/>
      <c r="U28" s="99"/>
      <c r="V28" s="99"/>
      <c r="W28" s="99"/>
      <c r="X28" s="99"/>
      <c r="Y28" s="99"/>
      <c r="Z28" s="99"/>
      <c r="AA28" s="99"/>
      <c r="AB28" s="99"/>
      <c r="AC28" s="99"/>
      <c r="AD28" s="99"/>
      <c r="AE28" s="99"/>
      <c r="AF28" s="99"/>
      <c r="AG28" s="99"/>
      <c r="AH28" s="99"/>
      <c r="AI28" s="99"/>
      <c r="AJ28" s="19">
        <f t="shared" si="2"/>
        <v>0</v>
      </c>
      <c r="AK28" s="339">
        <f t="shared" si="3"/>
        <v>1</v>
      </c>
      <c r="AL28" s="339">
        <f t="shared" si="4"/>
        <v>1</v>
      </c>
      <c r="AM28" s="155"/>
      <c r="AN28" s="155"/>
      <c r="AO28" s="155"/>
    </row>
    <row r="29" spans="1:41" s="158" customFormat="1" ht="21" customHeight="1">
      <c r="A29" s="327">
        <v>23</v>
      </c>
      <c r="B29" s="193" t="s">
        <v>2217</v>
      </c>
      <c r="C29" s="54" t="s">
        <v>2218</v>
      </c>
      <c r="D29" s="197" t="s">
        <v>55</v>
      </c>
      <c r="E29" s="98"/>
      <c r="F29" s="99"/>
      <c r="G29" s="99"/>
      <c r="H29" s="99"/>
      <c r="I29" s="99"/>
      <c r="J29" s="99"/>
      <c r="K29" s="99"/>
      <c r="L29" s="99"/>
      <c r="M29" s="99"/>
      <c r="N29" s="99"/>
      <c r="O29" s="99"/>
      <c r="P29" s="88"/>
      <c r="Q29" s="99"/>
      <c r="R29" s="99"/>
      <c r="S29" s="99"/>
      <c r="T29" s="99"/>
      <c r="U29" s="99"/>
      <c r="V29" s="99"/>
      <c r="W29" s="99"/>
      <c r="X29" s="99"/>
      <c r="Y29" s="99"/>
      <c r="Z29" s="99"/>
      <c r="AA29" s="99"/>
      <c r="AB29" s="99"/>
      <c r="AC29" s="99"/>
      <c r="AD29" s="99"/>
      <c r="AE29" s="99"/>
      <c r="AF29" s="99"/>
      <c r="AG29" s="99"/>
      <c r="AH29" s="99"/>
      <c r="AI29" s="99"/>
      <c r="AJ29" s="19">
        <f t="shared" si="2"/>
        <v>0</v>
      </c>
      <c r="AK29" s="339">
        <f t="shared" si="3"/>
        <v>0</v>
      </c>
      <c r="AL29" s="339">
        <f t="shared" si="4"/>
        <v>0</v>
      </c>
      <c r="AM29" s="155"/>
      <c r="AN29" s="155"/>
      <c r="AO29" s="155"/>
    </row>
    <row r="30" spans="1:41" s="158" customFormat="1" ht="21" customHeight="1">
      <c r="A30" s="327">
        <v>24</v>
      </c>
      <c r="B30" s="193" t="s">
        <v>2219</v>
      </c>
      <c r="C30" s="54" t="s">
        <v>782</v>
      </c>
      <c r="D30" s="197" t="s">
        <v>78</v>
      </c>
      <c r="E30" s="98"/>
      <c r="F30" s="99"/>
      <c r="G30" s="99"/>
      <c r="H30" s="99"/>
      <c r="I30" s="99"/>
      <c r="J30" s="99"/>
      <c r="K30" s="99"/>
      <c r="L30" s="99"/>
      <c r="M30" s="99"/>
      <c r="N30" s="99"/>
      <c r="O30" s="99"/>
      <c r="P30" s="88"/>
      <c r="Q30" s="99"/>
      <c r="R30" s="99"/>
      <c r="S30" s="99"/>
      <c r="T30" s="99"/>
      <c r="U30" s="99"/>
      <c r="V30" s="99"/>
      <c r="W30" s="99"/>
      <c r="X30" s="99"/>
      <c r="Y30" s="99"/>
      <c r="Z30" s="99"/>
      <c r="AA30" s="99"/>
      <c r="AB30" s="99"/>
      <c r="AC30" s="99"/>
      <c r="AD30" s="99"/>
      <c r="AE30" s="99"/>
      <c r="AF30" s="99"/>
      <c r="AG30" s="99"/>
      <c r="AH30" s="99"/>
      <c r="AI30" s="99"/>
      <c r="AJ30" s="19">
        <f t="shared" si="2"/>
        <v>0</v>
      </c>
      <c r="AK30" s="339">
        <f t="shared" si="3"/>
        <v>0</v>
      </c>
      <c r="AL30" s="339">
        <f t="shared" si="4"/>
        <v>0</v>
      </c>
      <c r="AM30" s="155"/>
      <c r="AN30" s="155"/>
      <c r="AO30" s="155"/>
    </row>
    <row r="31" spans="1:41" s="158" customFormat="1" ht="21" customHeight="1">
      <c r="A31" s="327">
        <v>25</v>
      </c>
      <c r="B31" s="193" t="s">
        <v>2220</v>
      </c>
      <c r="C31" s="54" t="s">
        <v>2221</v>
      </c>
      <c r="D31" s="197" t="s">
        <v>9</v>
      </c>
      <c r="E31" s="98"/>
      <c r="F31" s="99"/>
      <c r="G31" s="99"/>
      <c r="H31" s="99"/>
      <c r="I31" s="99"/>
      <c r="J31" s="99" t="s">
        <v>6</v>
      </c>
      <c r="K31" s="99"/>
      <c r="L31" s="99"/>
      <c r="M31" s="99"/>
      <c r="N31" s="99"/>
      <c r="O31" s="99"/>
      <c r="P31" s="88"/>
      <c r="Q31" s="99"/>
      <c r="R31" s="99"/>
      <c r="S31" s="99"/>
      <c r="T31" s="99"/>
      <c r="U31" s="99"/>
      <c r="V31" s="99"/>
      <c r="W31" s="99"/>
      <c r="X31" s="99"/>
      <c r="Y31" s="99"/>
      <c r="Z31" s="99"/>
      <c r="AA31" s="99"/>
      <c r="AB31" s="99"/>
      <c r="AC31" s="99"/>
      <c r="AD31" s="99"/>
      <c r="AE31" s="99"/>
      <c r="AF31" s="99"/>
      <c r="AG31" s="99"/>
      <c r="AH31" s="99"/>
      <c r="AI31" s="99"/>
      <c r="AJ31" s="19">
        <f t="shared" si="2"/>
        <v>1</v>
      </c>
      <c r="AK31" s="339">
        <f t="shared" si="3"/>
        <v>0</v>
      </c>
      <c r="AL31" s="339">
        <f t="shared" si="4"/>
        <v>0</v>
      </c>
      <c r="AM31" s="155"/>
      <c r="AN31" s="155"/>
      <c r="AO31" s="155"/>
    </row>
    <row r="32" spans="1:41" s="158" customFormat="1" ht="21" customHeight="1">
      <c r="A32" s="327">
        <v>26</v>
      </c>
      <c r="B32" s="193" t="s">
        <v>2222</v>
      </c>
      <c r="C32" s="54" t="s">
        <v>24</v>
      </c>
      <c r="D32" s="197" t="s">
        <v>58</v>
      </c>
      <c r="E32" s="98"/>
      <c r="F32" s="99" t="s">
        <v>6</v>
      </c>
      <c r="G32" s="99"/>
      <c r="H32" s="99" t="s">
        <v>8</v>
      </c>
      <c r="I32" s="99"/>
      <c r="J32" s="99" t="s">
        <v>6</v>
      </c>
      <c r="K32" s="99" t="s">
        <v>6</v>
      </c>
      <c r="L32" s="99" t="s">
        <v>6</v>
      </c>
      <c r="M32" s="99" t="s">
        <v>6</v>
      </c>
      <c r="N32" s="99"/>
      <c r="O32" s="99"/>
      <c r="P32" s="88"/>
      <c r="Q32" s="99"/>
      <c r="R32" s="99" t="s">
        <v>6</v>
      </c>
      <c r="S32" s="99"/>
      <c r="T32" s="99" t="s">
        <v>6</v>
      </c>
      <c r="U32" s="99"/>
      <c r="V32" s="99" t="s">
        <v>7</v>
      </c>
      <c r="W32" s="99"/>
      <c r="X32" s="99"/>
      <c r="Y32" s="99"/>
      <c r="Z32" s="99"/>
      <c r="AA32" s="99"/>
      <c r="AB32" s="99"/>
      <c r="AC32" s="99"/>
      <c r="AD32" s="99"/>
      <c r="AE32" s="99"/>
      <c r="AF32" s="99"/>
      <c r="AG32" s="99"/>
      <c r="AH32" s="99"/>
      <c r="AI32" s="99"/>
      <c r="AJ32" s="19">
        <f t="shared" si="2"/>
        <v>7</v>
      </c>
      <c r="AK32" s="339">
        <f t="shared" si="3"/>
        <v>1</v>
      </c>
      <c r="AL32" s="339">
        <f t="shared" si="4"/>
        <v>1</v>
      </c>
      <c r="AM32" s="155"/>
      <c r="AN32" s="155"/>
      <c r="AO32" s="155"/>
    </row>
    <row r="33" spans="1:41" s="158" customFormat="1" ht="21" customHeight="1">
      <c r="A33" s="327">
        <v>27</v>
      </c>
      <c r="B33" s="193" t="s">
        <v>2223</v>
      </c>
      <c r="C33" s="54" t="s">
        <v>2224</v>
      </c>
      <c r="D33" s="197" t="s">
        <v>58</v>
      </c>
      <c r="E33" s="98"/>
      <c r="F33" s="99"/>
      <c r="G33" s="99"/>
      <c r="H33" s="99"/>
      <c r="I33" s="99"/>
      <c r="J33" s="99"/>
      <c r="K33" s="99"/>
      <c r="L33" s="99"/>
      <c r="M33" s="99"/>
      <c r="N33" s="99"/>
      <c r="O33" s="99"/>
      <c r="P33" s="88"/>
      <c r="Q33" s="99"/>
      <c r="R33" s="99" t="s">
        <v>8</v>
      </c>
      <c r="S33" s="99"/>
      <c r="T33" s="99"/>
      <c r="U33" s="99"/>
      <c r="V33" s="99"/>
      <c r="W33" s="99"/>
      <c r="X33" s="99"/>
      <c r="Y33" s="99"/>
      <c r="Z33" s="99"/>
      <c r="AA33" s="99"/>
      <c r="AB33" s="99"/>
      <c r="AC33" s="99"/>
      <c r="AD33" s="99"/>
      <c r="AE33" s="99"/>
      <c r="AF33" s="99"/>
      <c r="AG33" s="99"/>
      <c r="AH33" s="99"/>
      <c r="AI33" s="99"/>
      <c r="AJ33" s="19">
        <f t="shared" si="2"/>
        <v>0</v>
      </c>
      <c r="AK33" s="339">
        <f t="shared" si="3"/>
        <v>0</v>
      </c>
      <c r="AL33" s="339">
        <f t="shared" si="4"/>
        <v>1</v>
      </c>
      <c r="AM33" s="155"/>
      <c r="AN33" s="155"/>
      <c r="AO33" s="155"/>
    </row>
    <row r="34" spans="1:41" s="158" customFormat="1" ht="21" customHeight="1">
      <c r="A34" s="327">
        <v>28</v>
      </c>
      <c r="B34" s="193" t="s">
        <v>2225</v>
      </c>
      <c r="C34" s="54" t="s">
        <v>2226</v>
      </c>
      <c r="D34" s="197" t="s">
        <v>112</v>
      </c>
      <c r="E34" s="98"/>
      <c r="F34" s="99" t="s">
        <v>6</v>
      </c>
      <c r="G34" s="99"/>
      <c r="H34" s="99" t="s">
        <v>6</v>
      </c>
      <c r="I34" s="99" t="s">
        <v>6</v>
      </c>
      <c r="J34" s="99" t="s">
        <v>6</v>
      </c>
      <c r="K34" s="99" t="s">
        <v>6</v>
      </c>
      <c r="L34" s="99" t="s">
        <v>6</v>
      </c>
      <c r="M34" s="99" t="s">
        <v>6</v>
      </c>
      <c r="N34" s="99"/>
      <c r="O34" s="99"/>
      <c r="P34" s="99"/>
      <c r="Q34" s="99" t="s">
        <v>6</v>
      </c>
      <c r="R34" s="99"/>
      <c r="S34" s="99"/>
      <c r="T34" s="99"/>
      <c r="U34" s="99"/>
      <c r="V34" s="99"/>
      <c r="W34" s="99"/>
      <c r="X34" s="99"/>
      <c r="Y34" s="99"/>
      <c r="Z34" s="99"/>
      <c r="AA34" s="99"/>
      <c r="AB34" s="99"/>
      <c r="AC34" s="99"/>
      <c r="AD34" s="99"/>
      <c r="AE34" s="99"/>
      <c r="AF34" s="99"/>
      <c r="AG34" s="99"/>
      <c r="AH34" s="99"/>
      <c r="AI34" s="99"/>
      <c r="AJ34" s="19">
        <f t="shared" si="2"/>
        <v>8</v>
      </c>
      <c r="AK34" s="339">
        <f t="shared" si="3"/>
        <v>0</v>
      </c>
      <c r="AL34" s="339">
        <f t="shared" si="4"/>
        <v>0</v>
      </c>
      <c r="AM34" s="155"/>
      <c r="AN34" s="155"/>
      <c r="AO34" s="155"/>
    </row>
    <row r="35" spans="1:41" s="158" customFormat="1" ht="21" customHeight="1">
      <c r="A35" s="327">
        <v>29</v>
      </c>
      <c r="B35" s="193" t="s">
        <v>2227</v>
      </c>
      <c r="C35" s="54" t="s">
        <v>2228</v>
      </c>
      <c r="D35" s="197" t="s">
        <v>112</v>
      </c>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9">
        <f t="shared" si="2"/>
        <v>0</v>
      </c>
      <c r="AK35" s="339">
        <f t="shared" si="3"/>
        <v>0</v>
      </c>
      <c r="AL35" s="339">
        <f t="shared" si="4"/>
        <v>0</v>
      </c>
      <c r="AM35" s="155"/>
      <c r="AN35" s="155"/>
      <c r="AO35" s="155"/>
    </row>
    <row r="36" spans="1:41" s="158" customFormat="1" ht="21" customHeight="1">
      <c r="A36" s="327">
        <v>30</v>
      </c>
      <c r="B36" s="193" t="s">
        <v>2229</v>
      </c>
      <c r="C36" s="54" t="s">
        <v>260</v>
      </c>
      <c r="D36" s="197" t="s">
        <v>81</v>
      </c>
      <c r="E36" s="98"/>
      <c r="F36" s="99"/>
      <c r="G36" s="99"/>
      <c r="H36" s="99"/>
      <c r="I36" s="99" t="s">
        <v>2806</v>
      </c>
      <c r="J36" s="99"/>
      <c r="K36" s="99"/>
      <c r="L36" s="99" t="s">
        <v>6</v>
      </c>
      <c r="M36" s="99" t="s">
        <v>7</v>
      </c>
      <c r="N36" s="99"/>
      <c r="O36" s="99"/>
      <c r="P36" s="99"/>
      <c r="Q36" s="99" t="s">
        <v>6</v>
      </c>
      <c r="R36" s="99"/>
      <c r="S36" s="99"/>
      <c r="T36" s="99"/>
      <c r="U36" s="99"/>
      <c r="V36" s="99"/>
      <c r="W36" s="99"/>
      <c r="X36" s="99"/>
      <c r="Y36" s="99"/>
      <c r="Z36" s="99"/>
      <c r="AA36" s="99"/>
      <c r="AB36" s="99"/>
      <c r="AC36" s="99"/>
      <c r="AD36" s="99"/>
      <c r="AE36" s="99"/>
      <c r="AF36" s="99"/>
      <c r="AG36" s="99"/>
      <c r="AH36" s="99"/>
      <c r="AI36" s="99"/>
      <c r="AJ36" s="19">
        <f t="shared" si="2"/>
        <v>4</v>
      </c>
      <c r="AK36" s="339">
        <f t="shared" si="3"/>
        <v>1</v>
      </c>
      <c r="AL36" s="339">
        <f t="shared" si="4"/>
        <v>0</v>
      </c>
      <c r="AM36" s="155"/>
      <c r="AN36" s="155"/>
      <c r="AO36" s="155"/>
    </row>
    <row r="37" spans="1:41" s="158" customFormat="1" ht="21" customHeight="1">
      <c r="A37" s="327">
        <v>31</v>
      </c>
      <c r="B37" s="193" t="s">
        <v>2230</v>
      </c>
      <c r="C37" s="54" t="s">
        <v>802</v>
      </c>
      <c r="D37" s="197" t="s">
        <v>81</v>
      </c>
      <c r="E37" s="98"/>
      <c r="F37" s="99"/>
      <c r="G37" s="99"/>
      <c r="H37" s="99" t="s">
        <v>8</v>
      </c>
      <c r="I37" s="99"/>
      <c r="J37" s="99" t="s">
        <v>6</v>
      </c>
      <c r="K37" s="99"/>
      <c r="L37" s="99" t="s">
        <v>7</v>
      </c>
      <c r="M37" s="99"/>
      <c r="N37" s="99"/>
      <c r="O37" s="99" t="s">
        <v>7</v>
      </c>
      <c r="P37" s="99"/>
      <c r="Q37" s="99"/>
      <c r="R37" s="99"/>
      <c r="S37" s="99"/>
      <c r="T37" s="99"/>
      <c r="U37" s="99"/>
      <c r="V37" s="99" t="s">
        <v>7</v>
      </c>
      <c r="W37" s="99"/>
      <c r="X37" s="99"/>
      <c r="Y37" s="99"/>
      <c r="Z37" s="99"/>
      <c r="AA37" s="99"/>
      <c r="AB37" s="99"/>
      <c r="AC37" s="99"/>
      <c r="AD37" s="99"/>
      <c r="AE37" s="99"/>
      <c r="AF37" s="99"/>
      <c r="AG37" s="99"/>
      <c r="AH37" s="99"/>
      <c r="AI37" s="99"/>
      <c r="AJ37" s="19">
        <f t="shared" si="2"/>
        <v>1</v>
      </c>
      <c r="AK37" s="339">
        <f t="shared" si="3"/>
        <v>3</v>
      </c>
      <c r="AL37" s="339">
        <f t="shared" si="4"/>
        <v>1</v>
      </c>
      <c r="AM37" s="155"/>
      <c r="AN37" s="155"/>
      <c r="AO37" s="155"/>
    </row>
    <row r="38" spans="1:41" s="158" customFormat="1" ht="21" customHeight="1">
      <c r="A38" s="327">
        <v>32</v>
      </c>
      <c r="B38" s="266" t="s">
        <v>2231</v>
      </c>
      <c r="C38" s="54" t="s">
        <v>54</v>
      </c>
      <c r="D38" s="197" t="s">
        <v>100</v>
      </c>
      <c r="E38" s="98"/>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19">
        <f t="shared" si="2"/>
        <v>0</v>
      </c>
      <c r="AK38" s="339">
        <f t="shared" si="3"/>
        <v>0</v>
      </c>
      <c r="AL38" s="339">
        <f t="shared" si="4"/>
        <v>0</v>
      </c>
      <c r="AM38" s="155"/>
      <c r="AN38" s="155"/>
      <c r="AO38" s="155"/>
    </row>
    <row r="39" spans="1:41" s="164" customFormat="1" ht="21" customHeight="1">
      <c r="A39" s="267">
        <v>33</v>
      </c>
      <c r="B39" s="256" t="s">
        <v>2232</v>
      </c>
      <c r="C39" s="257" t="s">
        <v>2233</v>
      </c>
      <c r="D39" s="258" t="s">
        <v>41</v>
      </c>
      <c r="E39" s="244"/>
      <c r="F39" s="89" t="s">
        <v>6</v>
      </c>
      <c r="G39" s="89"/>
      <c r="H39" s="89" t="s">
        <v>6</v>
      </c>
      <c r="I39" s="89" t="s">
        <v>6</v>
      </c>
      <c r="J39" s="89" t="s">
        <v>6</v>
      </c>
      <c r="K39" s="89"/>
      <c r="L39" s="89" t="s">
        <v>6</v>
      </c>
      <c r="M39" s="89" t="s">
        <v>6</v>
      </c>
      <c r="N39" s="89"/>
      <c r="O39" s="101"/>
      <c r="P39" s="245"/>
      <c r="Q39" s="89"/>
      <c r="R39" s="89"/>
      <c r="S39" s="92"/>
      <c r="T39" s="89"/>
      <c r="U39" s="89"/>
      <c r="V39" s="89"/>
      <c r="W39" s="89"/>
      <c r="X39" s="89"/>
      <c r="Y39" s="89"/>
      <c r="Z39" s="89"/>
      <c r="AA39" s="89"/>
      <c r="AB39" s="89"/>
      <c r="AC39" s="89"/>
      <c r="AD39" s="89"/>
      <c r="AE39" s="89"/>
      <c r="AF39" s="89"/>
      <c r="AG39" s="89"/>
      <c r="AH39" s="89"/>
      <c r="AI39" s="89"/>
      <c r="AJ39" s="19">
        <f t="shared" si="2"/>
        <v>6</v>
      </c>
      <c r="AK39" s="339">
        <f t="shared" si="3"/>
        <v>0</v>
      </c>
      <c r="AL39" s="339">
        <f t="shared" si="4"/>
        <v>0</v>
      </c>
      <c r="AM39" s="543"/>
      <c r="AN39" s="544"/>
      <c r="AO39" s="163"/>
    </row>
    <row r="40" spans="1:41" s="164" customFormat="1" ht="21" customHeight="1">
      <c r="A40" s="267">
        <v>34</v>
      </c>
      <c r="B40" s="256" t="s">
        <v>2234</v>
      </c>
      <c r="C40" s="257" t="s">
        <v>119</v>
      </c>
      <c r="D40" s="258" t="s">
        <v>363</v>
      </c>
      <c r="E40" s="199"/>
      <c r="F40" s="101" t="s">
        <v>6</v>
      </c>
      <c r="G40" s="101"/>
      <c r="H40" s="101" t="s">
        <v>6</v>
      </c>
      <c r="I40" s="101" t="s">
        <v>6</v>
      </c>
      <c r="J40" s="101" t="s">
        <v>6</v>
      </c>
      <c r="K40" s="101"/>
      <c r="L40" s="101" t="s">
        <v>6</v>
      </c>
      <c r="M40" s="101" t="s">
        <v>6</v>
      </c>
      <c r="N40" s="101"/>
      <c r="O40" s="101"/>
      <c r="P40" s="245"/>
      <c r="Q40" s="101"/>
      <c r="R40" s="101"/>
      <c r="S40" s="101"/>
      <c r="T40" s="101"/>
      <c r="U40" s="101"/>
      <c r="V40" s="101"/>
      <c r="W40" s="101"/>
      <c r="X40" s="101"/>
      <c r="Y40" s="101"/>
      <c r="Z40" s="101"/>
      <c r="AA40" s="101"/>
      <c r="AB40" s="101"/>
      <c r="AC40" s="101"/>
      <c r="AD40" s="101"/>
      <c r="AE40" s="101"/>
      <c r="AF40" s="101"/>
      <c r="AG40" s="101"/>
      <c r="AH40" s="101"/>
      <c r="AI40" s="101"/>
      <c r="AJ40" s="19">
        <f t="shared" si="2"/>
        <v>6</v>
      </c>
      <c r="AK40" s="339">
        <f t="shared" si="3"/>
        <v>0</v>
      </c>
      <c r="AL40" s="339">
        <f t="shared" si="4"/>
        <v>0</v>
      </c>
      <c r="AM40" s="163"/>
      <c r="AN40" s="163"/>
      <c r="AO40" s="163"/>
    </row>
    <row r="41" spans="1:41" s="158" customFormat="1" ht="21" customHeight="1">
      <c r="A41" s="463" t="s">
        <v>10</v>
      </c>
      <c r="B41" s="463"/>
      <c r="C41" s="463"/>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340">
        <f>SUM(AJ7:AJ38)</f>
        <v>56</v>
      </c>
      <c r="AK41" s="147">
        <f>SUM(AK7:AK38)</f>
        <v>23</v>
      </c>
      <c r="AL41" s="147">
        <f>SUM(AL7:AL38)</f>
        <v>14</v>
      </c>
      <c r="AM41" s="157"/>
      <c r="AN41" s="157"/>
    </row>
    <row r="42" spans="1:41" s="25" customFormat="1" ht="21" customHeight="1">
      <c r="A42" s="429" t="s">
        <v>2804</v>
      </c>
      <c r="B42" s="430"/>
      <c r="C42" s="430"/>
      <c r="D42" s="430"/>
      <c r="E42" s="430"/>
      <c r="F42" s="430"/>
      <c r="G42" s="430"/>
      <c r="H42" s="430"/>
      <c r="I42" s="430"/>
      <c r="J42" s="430"/>
      <c r="K42" s="430"/>
      <c r="L42" s="430"/>
      <c r="M42" s="430"/>
      <c r="N42" s="430"/>
      <c r="O42" s="430"/>
      <c r="P42" s="430"/>
      <c r="Q42" s="430"/>
      <c r="R42" s="430"/>
      <c r="S42" s="430"/>
      <c r="T42" s="430"/>
      <c r="U42" s="430"/>
      <c r="V42" s="430"/>
      <c r="W42" s="430"/>
      <c r="X42" s="430"/>
      <c r="Y42" s="430"/>
      <c r="Z42" s="430"/>
      <c r="AA42" s="430"/>
      <c r="AB42" s="430"/>
      <c r="AC42" s="430"/>
      <c r="AD42" s="430"/>
      <c r="AE42" s="430"/>
      <c r="AF42" s="430"/>
      <c r="AG42" s="430"/>
      <c r="AH42" s="430"/>
      <c r="AI42" s="430"/>
      <c r="AJ42" s="430"/>
      <c r="AK42" s="430"/>
      <c r="AL42" s="431"/>
      <c r="AM42" s="338"/>
    </row>
    <row r="43" spans="1:41">
      <c r="C43" s="425"/>
      <c r="D43" s="425"/>
      <c r="E43" s="425"/>
      <c r="F43" s="425"/>
      <c r="G43" s="425"/>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row r="44" spans="1:41">
      <c r="C44" s="425"/>
      <c r="D44" s="425"/>
      <c r="E44" s="425"/>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1">
      <c r="C45" s="425"/>
      <c r="D45" s="425"/>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sheetData>
  <mergeCells count="21">
    <mergeCell ref="AM39:AN39"/>
    <mergeCell ref="I4:L4"/>
    <mergeCell ref="M4:N4"/>
    <mergeCell ref="O4:Q4"/>
    <mergeCell ref="R4:T4"/>
    <mergeCell ref="AL5:AL6"/>
    <mergeCell ref="AJ5:AJ6"/>
    <mergeCell ref="AK5:AK6"/>
    <mergeCell ref="A1:P1"/>
    <mergeCell ref="Q1:AL1"/>
    <mergeCell ref="A2:P2"/>
    <mergeCell ref="Q2:AL2"/>
    <mergeCell ref="A3:AL3"/>
    <mergeCell ref="C45:D45"/>
    <mergeCell ref="C43:G43"/>
    <mergeCell ref="C44:E44"/>
    <mergeCell ref="A41:AI41"/>
    <mergeCell ref="A5:A6"/>
    <mergeCell ref="A42:AL42"/>
    <mergeCell ref="B5:B6"/>
    <mergeCell ref="C5:D6"/>
  </mergeCells>
  <conditionalFormatting sqref="E6:AI40">
    <cfRule type="expression" dxfId="49"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1F724E7-F082-4381-B0C3-AA06D9C01243}">
            <xm:f>IF('TQW20'!E$6="CN",1,0)</xm:f>
            <x14:dxf>
              <fill>
                <patternFill>
                  <bgColor theme="8" tint="0.59996337778862885"/>
                </patternFill>
              </fill>
            </x14:dxf>
          </x14:cfRule>
          <xm:sqref>E6:AI6</xm:sqref>
        </x14:conditionalFormatting>
        <x14:conditionalFormatting xmlns:xm="http://schemas.microsoft.com/office/excel/2006/main">
          <x14:cfRule type="expression" priority="2" id="{FEB7A61B-65D8-4A37-9A7F-39D6440F61B4}">
            <xm:f>IF('TQW20'!E$6="CN",1,0)</xm:f>
            <x14:dxf>
              <fill>
                <patternFill>
                  <bgColor theme="8" tint="0.79998168889431442"/>
                </patternFill>
              </fill>
            </x14:dxf>
          </x14:cfRule>
          <xm:sqref>E6:AI6</xm:sqref>
        </x14:conditionalFormatting>
      </x14:conditionalFormattings>
    </ext>
  </extLst>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3"/>
  <sheetViews>
    <sheetView topLeftCell="A4" zoomScaleNormal="100" workbookViewId="0">
      <selection activeCell="V9" sqref="V9"/>
    </sheetView>
  </sheetViews>
  <sheetFormatPr defaultColWidth="9.33203125" defaultRowHeight="15.75"/>
  <cols>
    <col min="1" max="1" width="7.5" style="157" customWidth="1"/>
    <col min="2" max="2" width="19" style="158" customWidth="1"/>
    <col min="3" max="3" width="25.5" style="157" customWidth="1"/>
    <col min="4" max="4" width="9.5" style="157" customWidth="1"/>
    <col min="5" max="35" width="3.83203125" style="157" customWidth="1"/>
    <col min="36" max="36" width="4.5" style="157" bestFit="1" customWidth="1"/>
    <col min="37" max="37" width="4" style="157" bestFit="1" customWidth="1"/>
    <col min="38" max="38" width="3.83203125" style="157" bestFit="1" customWidth="1"/>
    <col min="39" max="39" width="10.83203125" style="157" customWidth="1"/>
    <col min="40" max="40" width="12.1640625" style="157" customWidth="1"/>
    <col min="41" max="41" width="10.83203125" style="157" customWidth="1"/>
    <col min="42" max="16384" width="9.33203125" style="157"/>
  </cols>
  <sheetData>
    <row r="1" spans="1:42" s="24" customFormat="1" ht="1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2" s="24" customFormat="1" ht="1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2" s="24" customFormat="1" ht="35.25" customHeight="1">
      <c r="A3" s="443" t="s">
        <v>1615</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2"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2"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2"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2" s="209" customFormat="1" ht="21" customHeight="1">
      <c r="A7" s="327">
        <v>1</v>
      </c>
      <c r="B7" s="193" t="s">
        <v>1616</v>
      </c>
      <c r="C7" s="54" t="s">
        <v>1617</v>
      </c>
      <c r="D7" s="197" t="s">
        <v>61</v>
      </c>
      <c r="E7" s="87"/>
      <c r="F7" s="86"/>
      <c r="G7" s="86"/>
      <c r="H7" s="86"/>
      <c r="I7" s="86"/>
      <c r="J7" s="86"/>
      <c r="K7" s="86" t="s">
        <v>8</v>
      </c>
      <c r="L7" s="86"/>
      <c r="M7" s="86"/>
      <c r="N7" s="86"/>
      <c r="O7" s="86"/>
      <c r="P7" s="86"/>
      <c r="Q7" s="86" t="s">
        <v>8</v>
      </c>
      <c r="R7" s="86"/>
      <c r="S7" s="86"/>
      <c r="T7" s="86"/>
      <c r="U7" s="86"/>
      <c r="V7" s="88"/>
      <c r="W7" s="86"/>
      <c r="X7" s="86"/>
      <c r="Y7" s="86"/>
      <c r="Z7" s="86"/>
      <c r="AA7" s="86"/>
      <c r="AB7" s="86"/>
      <c r="AC7" s="88"/>
      <c r="AD7" s="86"/>
      <c r="AE7" s="86"/>
      <c r="AF7" s="86"/>
      <c r="AG7" s="86"/>
      <c r="AH7" s="86"/>
      <c r="AI7" s="8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2</v>
      </c>
      <c r="AM7" s="205"/>
      <c r="AN7" s="206"/>
      <c r="AO7" s="207"/>
      <c r="AP7" s="208"/>
    </row>
    <row r="8" spans="1:42" s="158" customFormat="1" ht="21" customHeight="1">
      <c r="A8" s="327">
        <v>2</v>
      </c>
      <c r="B8" s="193" t="s">
        <v>1618</v>
      </c>
      <c r="C8" s="54" t="s">
        <v>1619</v>
      </c>
      <c r="D8" s="197" t="s">
        <v>960</v>
      </c>
      <c r="E8" s="87"/>
      <c r="F8" s="86"/>
      <c r="G8" s="86"/>
      <c r="H8" s="86"/>
      <c r="I8" s="86"/>
      <c r="J8" s="86"/>
      <c r="K8" s="86"/>
      <c r="L8" s="86"/>
      <c r="M8" s="86"/>
      <c r="N8" s="86"/>
      <c r="O8" s="86"/>
      <c r="P8" s="86"/>
      <c r="Q8" s="86"/>
      <c r="R8" s="86"/>
      <c r="S8" s="86"/>
      <c r="T8" s="86"/>
      <c r="U8" s="86"/>
      <c r="V8" s="88"/>
      <c r="W8" s="86"/>
      <c r="X8" s="86"/>
      <c r="Y8" s="86"/>
      <c r="Z8" s="86"/>
      <c r="AA8" s="86"/>
      <c r="AB8" s="86"/>
      <c r="AC8" s="88"/>
      <c r="AD8" s="86"/>
      <c r="AE8" s="86"/>
      <c r="AF8" s="86"/>
      <c r="AG8" s="86"/>
      <c r="AH8" s="86"/>
      <c r="AI8" s="86"/>
      <c r="AJ8" s="19">
        <f t="shared" ref="AJ8:AJ27" si="2">COUNTIF(E8:AI8,"K")+2*COUNTIF(E8:AI8,"2K")+COUNTIF(E8:AI8,"TK")+COUNTIF(E8:AI8,"KT")+COUNTIF(E8:AI8,"PK")+COUNTIF(E8:AI8,"KP")+2*COUNTIF(E8:AI8,"K2")</f>
        <v>0</v>
      </c>
      <c r="AK8" s="339">
        <f t="shared" ref="AK8:AK27" si="3">COUNTIF(F8:AJ8,"P")+2*COUNTIF(F8:AJ8,"2P")+COUNTIF(F8:AJ8,"TP")+COUNTIF(F8:AJ8,"PT")+COUNTIF(F8:AJ8,"PK")+COUNTIF(F8:AJ8,"KP")+2*COUNTIF(F8:AJ8,"P2")</f>
        <v>0</v>
      </c>
      <c r="AL8" s="339">
        <f t="shared" ref="AL8:AL27" si="4">COUNTIF(E8:AI8,"T")+2*COUNTIF(E8:AI8,"2T")+2*COUNTIF(E8:AI8,"T2")+COUNTIF(E8:AI8,"PT")+COUNTIF(E8:AI8,"TP")</f>
        <v>0</v>
      </c>
      <c r="AM8" s="207"/>
      <c r="AN8" s="207"/>
      <c r="AO8" s="207"/>
      <c r="AP8" s="208"/>
    </row>
    <row r="9" spans="1:42" s="209" customFormat="1" ht="21" customHeight="1">
      <c r="A9" s="327">
        <v>3</v>
      </c>
      <c r="B9" s="193" t="s">
        <v>1620</v>
      </c>
      <c r="C9" s="210" t="s">
        <v>1621</v>
      </c>
      <c r="D9" s="197" t="s">
        <v>291</v>
      </c>
      <c r="E9" s="87"/>
      <c r="F9" s="86"/>
      <c r="G9" s="86"/>
      <c r="H9" s="86" t="s">
        <v>8</v>
      </c>
      <c r="I9" s="86"/>
      <c r="J9" s="86" t="s">
        <v>6</v>
      </c>
      <c r="K9" s="86"/>
      <c r="L9" s="86" t="s">
        <v>8</v>
      </c>
      <c r="M9" s="86"/>
      <c r="N9" s="86"/>
      <c r="O9" s="86"/>
      <c r="P9" s="86"/>
      <c r="Q9" s="86" t="s">
        <v>8</v>
      </c>
      <c r="R9" s="86"/>
      <c r="S9" s="86"/>
      <c r="T9" s="86"/>
      <c r="U9" s="86"/>
      <c r="V9" s="88" t="s">
        <v>8</v>
      </c>
      <c r="W9" s="86"/>
      <c r="X9" s="86"/>
      <c r="Y9" s="86"/>
      <c r="Z9" s="86"/>
      <c r="AA9" s="86"/>
      <c r="AB9" s="86"/>
      <c r="AC9" s="88"/>
      <c r="AD9" s="86"/>
      <c r="AE9" s="86"/>
      <c r="AF9" s="86"/>
      <c r="AG9" s="86"/>
      <c r="AH9" s="86"/>
      <c r="AI9" s="86"/>
      <c r="AJ9" s="19">
        <f t="shared" si="2"/>
        <v>1</v>
      </c>
      <c r="AK9" s="339">
        <f t="shared" si="3"/>
        <v>0</v>
      </c>
      <c r="AL9" s="339">
        <f t="shared" si="4"/>
        <v>4</v>
      </c>
      <c r="AM9" s="207"/>
      <c r="AN9" s="207"/>
      <c r="AO9" s="207"/>
      <c r="AP9" s="208"/>
    </row>
    <row r="10" spans="1:42" s="158" customFormat="1" ht="21" customHeight="1">
      <c r="A10" s="45">
        <v>4</v>
      </c>
      <c r="B10" s="193" t="s">
        <v>1622</v>
      </c>
      <c r="C10" s="54" t="s">
        <v>57</v>
      </c>
      <c r="D10" s="197" t="s">
        <v>136</v>
      </c>
      <c r="E10" s="87"/>
      <c r="F10" s="86"/>
      <c r="G10" s="86"/>
      <c r="H10" s="86"/>
      <c r="I10" s="86"/>
      <c r="J10" s="86"/>
      <c r="K10" s="86"/>
      <c r="L10" s="86" t="s">
        <v>7</v>
      </c>
      <c r="M10" s="86"/>
      <c r="N10" s="86"/>
      <c r="O10" s="86"/>
      <c r="P10" s="86"/>
      <c r="Q10" s="86"/>
      <c r="R10" s="86"/>
      <c r="S10" s="86"/>
      <c r="T10" s="86" t="s">
        <v>7</v>
      </c>
      <c r="U10" s="86"/>
      <c r="V10" s="88" t="s">
        <v>7</v>
      </c>
      <c r="W10" s="86"/>
      <c r="X10" s="86"/>
      <c r="Y10" s="86"/>
      <c r="Z10" s="86"/>
      <c r="AA10" s="86"/>
      <c r="AB10" s="86"/>
      <c r="AC10" s="88"/>
      <c r="AD10" s="86"/>
      <c r="AE10" s="86"/>
      <c r="AF10" s="86"/>
      <c r="AG10" s="86"/>
      <c r="AH10" s="86"/>
      <c r="AI10" s="86"/>
      <c r="AJ10" s="19">
        <f t="shared" si="2"/>
        <v>0</v>
      </c>
      <c r="AK10" s="339">
        <f t="shared" si="3"/>
        <v>3</v>
      </c>
      <c r="AL10" s="339">
        <f t="shared" si="4"/>
        <v>0</v>
      </c>
      <c r="AM10" s="207"/>
      <c r="AN10" s="207"/>
      <c r="AO10" s="207"/>
      <c r="AP10" s="208"/>
    </row>
    <row r="11" spans="1:42" s="158" customFormat="1" ht="21" customHeight="1">
      <c r="A11" s="45">
        <v>5</v>
      </c>
      <c r="B11" s="193" t="s">
        <v>1623</v>
      </c>
      <c r="C11" s="54" t="s">
        <v>121</v>
      </c>
      <c r="D11" s="197" t="s">
        <v>117</v>
      </c>
      <c r="E11" s="87"/>
      <c r="F11" s="86"/>
      <c r="G11" s="86"/>
      <c r="H11" s="86"/>
      <c r="I11" s="86"/>
      <c r="J11" s="86" t="s">
        <v>6</v>
      </c>
      <c r="K11" s="86" t="s">
        <v>6</v>
      </c>
      <c r="L11" s="86" t="s">
        <v>8</v>
      </c>
      <c r="M11" s="86"/>
      <c r="N11" s="86"/>
      <c r="O11" s="86"/>
      <c r="P11" s="86"/>
      <c r="Q11" s="86"/>
      <c r="R11" s="86"/>
      <c r="S11" s="86" t="s">
        <v>6</v>
      </c>
      <c r="T11" s="86" t="s">
        <v>8</v>
      </c>
      <c r="U11" s="86"/>
      <c r="V11" s="88"/>
      <c r="W11" s="86"/>
      <c r="X11" s="86"/>
      <c r="Y11" s="86"/>
      <c r="Z11" s="86"/>
      <c r="AA11" s="86"/>
      <c r="AB11" s="86"/>
      <c r="AC11" s="88"/>
      <c r="AD11" s="86"/>
      <c r="AE11" s="86"/>
      <c r="AF11" s="86"/>
      <c r="AG11" s="86"/>
      <c r="AH11" s="86"/>
      <c r="AI11" s="86"/>
      <c r="AJ11" s="19">
        <f t="shared" si="2"/>
        <v>3</v>
      </c>
      <c r="AK11" s="339">
        <f t="shared" si="3"/>
        <v>0</v>
      </c>
      <c r="AL11" s="339">
        <f t="shared" si="4"/>
        <v>2</v>
      </c>
      <c r="AM11" s="207"/>
      <c r="AN11" s="207"/>
      <c r="AO11" s="207"/>
      <c r="AP11" s="208"/>
    </row>
    <row r="12" spans="1:42" s="158" customFormat="1" ht="21" customHeight="1">
      <c r="A12" s="45">
        <v>6</v>
      </c>
      <c r="B12" s="193" t="s">
        <v>1624</v>
      </c>
      <c r="C12" s="54" t="s">
        <v>1625</v>
      </c>
      <c r="D12" s="197" t="s">
        <v>15</v>
      </c>
      <c r="E12" s="87"/>
      <c r="F12" s="86"/>
      <c r="G12" s="86"/>
      <c r="H12" s="86"/>
      <c r="I12" s="86"/>
      <c r="J12" s="86"/>
      <c r="K12" s="86"/>
      <c r="L12" s="86"/>
      <c r="M12" s="86"/>
      <c r="N12" s="86"/>
      <c r="O12" s="86"/>
      <c r="P12" s="86"/>
      <c r="Q12" s="86"/>
      <c r="R12" s="86"/>
      <c r="S12" s="86"/>
      <c r="T12" s="86" t="s">
        <v>7</v>
      </c>
      <c r="U12" s="86"/>
      <c r="V12" s="88" t="s">
        <v>7</v>
      </c>
      <c r="W12" s="86"/>
      <c r="X12" s="86"/>
      <c r="Y12" s="86"/>
      <c r="Z12" s="86"/>
      <c r="AA12" s="86"/>
      <c r="AB12" s="86"/>
      <c r="AC12" s="88"/>
      <c r="AD12" s="86"/>
      <c r="AE12" s="86"/>
      <c r="AF12" s="86"/>
      <c r="AG12" s="86"/>
      <c r="AH12" s="86"/>
      <c r="AI12" s="86"/>
      <c r="AJ12" s="19">
        <f t="shared" si="2"/>
        <v>0</v>
      </c>
      <c r="AK12" s="339">
        <f t="shared" si="3"/>
        <v>2</v>
      </c>
      <c r="AL12" s="339">
        <f t="shared" si="4"/>
        <v>0</v>
      </c>
      <c r="AM12" s="207"/>
      <c r="AN12" s="207"/>
      <c r="AO12" s="207"/>
      <c r="AP12" s="208"/>
    </row>
    <row r="13" spans="1:42" s="158" customFormat="1" ht="21" customHeight="1">
      <c r="A13" s="45">
        <v>7</v>
      </c>
      <c r="B13" s="193" t="s">
        <v>1626</v>
      </c>
      <c r="C13" s="54" t="s">
        <v>1627</v>
      </c>
      <c r="D13" s="197" t="s">
        <v>15</v>
      </c>
      <c r="E13" s="211"/>
      <c r="F13" s="212"/>
      <c r="G13" s="212"/>
      <c r="H13" s="212"/>
      <c r="I13" s="212"/>
      <c r="J13" s="212"/>
      <c r="K13" s="212"/>
      <c r="L13" s="86"/>
      <c r="M13" s="86"/>
      <c r="N13" s="212"/>
      <c r="O13" s="212"/>
      <c r="P13" s="212"/>
      <c r="Q13" s="212"/>
      <c r="R13" s="212"/>
      <c r="S13" s="212"/>
      <c r="T13" s="212"/>
      <c r="U13" s="212"/>
      <c r="V13" s="88"/>
      <c r="W13" s="212"/>
      <c r="X13" s="212"/>
      <c r="Y13" s="212"/>
      <c r="Z13" s="212"/>
      <c r="AA13" s="212"/>
      <c r="AB13" s="212"/>
      <c r="AC13" s="88"/>
      <c r="AD13" s="212"/>
      <c r="AE13" s="212"/>
      <c r="AF13" s="212"/>
      <c r="AG13" s="212"/>
      <c r="AH13" s="212"/>
      <c r="AI13" s="212"/>
      <c r="AJ13" s="19">
        <f t="shared" si="2"/>
        <v>0</v>
      </c>
      <c r="AK13" s="339">
        <f t="shared" si="3"/>
        <v>0</v>
      </c>
      <c r="AL13" s="339">
        <f t="shared" si="4"/>
        <v>0</v>
      </c>
      <c r="AM13" s="155"/>
      <c r="AN13" s="155"/>
      <c r="AO13" s="155"/>
    </row>
    <row r="14" spans="1:42" s="158" customFormat="1" ht="21" customHeight="1">
      <c r="A14" s="45">
        <v>8</v>
      </c>
      <c r="B14" s="193" t="s">
        <v>1628</v>
      </c>
      <c r="C14" s="54" t="s">
        <v>1629</v>
      </c>
      <c r="D14" s="197" t="s">
        <v>32</v>
      </c>
      <c r="E14" s="87"/>
      <c r="F14" s="86"/>
      <c r="G14" s="86"/>
      <c r="H14" s="86"/>
      <c r="I14" s="86"/>
      <c r="J14" s="86"/>
      <c r="K14" s="86"/>
      <c r="L14" s="86"/>
      <c r="M14" s="86"/>
      <c r="N14" s="86"/>
      <c r="O14" s="86"/>
      <c r="P14" s="86"/>
      <c r="Q14" s="86"/>
      <c r="R14" s="86"/>
      <c r="S14" s="86"/>
      <c r="T14" s="86"/>
      <c r="U14" s="86"/>
      <c r="V14" s="88"/>
      <c r="W14" s="86"/>
      <c r="X14" s="86"/>
      <c r="Y14" s="86"/>
      <c r="Z14" s="86"/>
      <c r="AA14" s="86"/>
      <c r="AB14" s="86"/>
      <c r="AC14" s="88"/>
      <c r="AD14" s="86"/>
      <c r="AE14" s="86"/>
      <c r="AF14" s="86"/>
      <c r="AG14" s="86"/>
      <c r="AH14" s="86"/>
      <c r="AI14" s="86"/>
      <c r="AJ14" s="19">
        <f t="shared" si="2"/>
        <v>0</v>
      </c>
      <c r="AK14" s="339">
        <f t="shared" si="3"/>
        <v>0</v>
      </c>
      <c r="AL14" s="339">
        <f t="shared" si="4"/>
        <v>0</v>
      </c>
      <c r="AM14" s="155"/>
      <c r="AN14" s="155"/>
      <c r="AO14" s="155"/>
    </row>
    <row r="15" spans="1:42" s="158" customFormat="1" ht="21" customHeight="1">
      <c r="A15" s="45">
        <v>9</v>
      </c>
      <c r="B15" s="193" t="s">
        <v>1630</v>
      </c>
      <c r="C15" s="54" t="s">
        <v>1088</v>
      </c>
      <c r="D15" s="197" t="s">
        <v>103</v>
      </c>
      <c r="E15" s="87"/>
      <c r="F15" s="86"/>
      <c r="G15" s="86"/>
      <c r="H15" s="86"/>
      <c r="I15" s="86"/>
      <c r="J15" s="86"/>
      <c r="K15" s="86"/>
      <c r="L15" s="86"/>
      <c r="M15" s="86"/>
      <c r="N15" s="86"/>
      <c r="O15" s="86"/>
      <c r="P15" s="86"/>
      <c r="Q15" s="86"/>
      <c r="R15" s="86"/>
      <c r="S15" s="86"/>
      <c r="T15" s="86"/>
      <c r="U15" s="86"/>
      <c r="V15" s="88"/>
      <c r="W15" s="86"/>
      <c r="X15" s="86"/>
      <c r="Y15" s="86"/>
      <c r="Z15" s="86"/>
      <c r="AA15" s="86"/>
      <c r="AB15" s="86"/>
      <c r="AC15" s="88"/>
      <c r="AD15" s="86"/>
      <c r="AE15" s="86"/>
      <c r="AF15" s="86"/>
      <c r="AG15" s="86"/>
      <c r="AH15" s="86"/>
      <c r="AI15" s="86"/>
      <c r="AJ15" s="19">
        <f t="shared" si="2"/>
        <v>0</v>
      </c>
      <c r="AK15" s="339">
        <f t="shared" si="3"/>
        <v>0</v>
      </c>
      <c r="AL15" s="339">
        <f t="shared" si="4"/>
        <v>0</v>
      </c>
      <c r="AM15" s="155"/>
      <c r="AN15" s="155"/>
      <c r="AO15" s="155"/>
    </row>
    <row r="16" spans="1:42" s="158" customFormat="1" ht="21" customHeight="1">
      <c r="A16" s="45">
        <v>10</v>
      </c>
      <c r="B16" s="193" t="s">
        <v>1631</v>
      </c>
      <c r="C16" s="54" t="s">
        <v>1632</v>
      </c>
      <c r="D16" s="197" t="s">
        <v>103</v>
      </c>
      <c r="E16" s="87"/>
      <c r="F16" s="86"/>
      <c r="G16" s="86"/>
      <c r="H16" s="86"/>
      <c r="I16" s="86"/>
      <c r="J16" s="86" t="s">
        <v>6</v>
      </c>
      <c r="K16" s="86" t="s">
        <v>6</v>
      </c>
      <c r="L16" s="86" t="s">
        <v>8</v>
      </c>
      <c r="M16" s="86"/>
      <c r="N16" s="86"/>
      <c r="O16" s="86"/>
      <c r="P16" s="86"/>
      <c r="Q16" s="86" t="s">
        <v>8</v>
      </c>
      <c r="R16" s="86"/>
      <c r="S16" s="86" t="s">
        <v>6</v>
      </c>
      <c r="T16" s="86" t="s">
        <v>8</v>
      </c>
      <c r="U16" s="86"/>
      <c r="V16" s="88"/>
      <c r="W16" s="86"/>
      <c r="X16" s="86"/>
      <c r="Y16" s="86"/>
      <c r="Z16" s="86"/>
      <c r="AA16" s="86"/>
      <c r="AB16" s="86"/>
      <c r="AC16" s="88"/>
      <c r="AD16" s="86"/>
      <c r="AE16" s="86"/>
      <c r="AF16" s="86"/>
      <c r="AG16" s="86"/>
      <c r="AH16" s="86"/>
      <c r="AI16" s="86"/>
      <c r="AJ16" s="19">
        <f t="shared" si="2"/>
        <v>3</v>
      </c>
      <c r="AK16" s="339">
        <f t="shared" si="3"/>
        <v>0</v>
      </c>
      <c r="AL16" s="339">
        <f t="shared" si="4"/>
        <v>3</v>
      </c>
      <c r="AM16" s="155"/>
      <c r="AN16" s="155"/>
      <c r="AO16" s="155"/>
    </row>
    <row r="17" spans="1:41" s="158" customFormat="1" ht="21" customHeight="1">
      <c r="A17" s="45">
        <v>11</v>
      </c>
      <c r="B17" s="193" t="s">
        <v>1633</v>
      </c>
      <c r="C17" s="54" t="s">
        <v>1634</v>
      </c>
      <c r="D17" s="197" t="s">
        <v>835</v>
      </c>
      <c r="E17" s="87"/>
      <c r="F17" s="86"/>
      <c r="G17" s="86"/>
      <c r="H17" s="86"/>
      <c r="I17" s="86"/>
      <c r="J17" s="86"/>
      <c r="K17" s="86"/>
      <c r="L17" s="86"/>
      <c r="M17" s="86"/>
      <c r="N17" s="86"/>
      <c r="O17" s="86"/>
      <c r="P17" s="86"/>
      <c r="Q17" s="86"/>
      <c r="R17" s="86"/>
      <c r="S17" s="86"/>
      <c r="T17" s="86"/>
      <c r="U17" s="86"/>
      <c r="V17" s="88"/>
      <c r="W17" s="86"/>
      <c r="X17" s="86"/>
      <c r="Y17" s="86"/>
      <c r="Z17" s="86"/>
      <c r="AA17" s="86"/>
      <c r="AB17" s="86"/>
      <c r="AC17" s="88"/>
      <c r="AD17" s="86"/>
      <c r="AE17" s="86"/>
      <c r="AF17" s="86"/>
      <c r="AG17" s="86"/>
      <c r="AH17" s="86"/>
      <c r="AI17" s="86"/>
      <c r="AJ17" s="19">
        <f t="shared" si="2"/>
        <v>0</v>
      </c>
      <c r="AK17" s="339">
        <f t="shared" si="3"/>
        <v>0</v>
      </c>
      <c r="AL17" s="339">
        <f t="shared" si="4"/>
        <v>0</v>
      </c>
      <c r="AM17" s="155"/>
      <c r="AN17" s="155"/>
      <c r="AO17" s="155"/>
    </row>
    <row r="18" spans="1:41" s="158" customFormat="1" ht="21" customHeight="1">
      <c r="A18" s="45">
        <v>12</v>
      </c>
      <c r="B18" s="193" t="s">
        <v>1635</v>
      </c>
      <c r="C18" s="54" t="s">
        <v>1636</v>
      </c>
      <c r="D18" s="197" t="s">
        <v>700</v>
      </c>
      <c r="E18" s="87"/>
      <c r="F18" s="86"/>
      <c r="G18" s="86"/>
      <c r="H18" s="86"/>
      <c r="I18" s="86"/>
      <c r="J18" s="86"/>
      <c r="K18" s="86"/>
      <c r="L18" s="86"/>
      <c r="M18" s="86"/>
      <c r="N18" s="86"/>
      <c r="O18" s="86"/>
      <c r="P18" s="86"/>
      <c r="Q18" s="86"/>
      <c r="R18" s="86"/>
      <c r="S18" s="86"/>
      <c r="T18" s="86"/>
      <c r="U18" s="86"/>
      <c r="V18" s="88"/>
      <c r="W18" s="86"/>
      <c r="X18" s="86"/>
      <c r="Y18" s="86"/>
      <c r="Z18" s="86"/>
      <c r="AA18" s="86"/>
      <c r="AB18" s="86"/>
      <c r="AC18" s="88"/>
      <c r="AD18" s="86"/>
      <c r="AE18" s="86"/>
      <c r="AF18" s="86"/>
      <c r="AG18" s="86"/>
      <c r="AH18" s="86"/>
      <c r="AI18" s="86"/>
      <c r="AJ18" s="19">
        <f t="shared" si="2"/>
        <v>0</v>
      </c>
      <c r="AK18" s="339">
        <f t="shared" si="3"/>
        <v>0</v>
      </c>
      <c r="AL18" s="339">
        <f t="shared" si="4"/>
        <v>0</v>
      </c>
      <c r="AM18" s="155"/>
      <c r="AN18" s="155"/>
      <c r="AO18" s="155"/>
    </row>
    <row r="19" spans="1:41" s="158" customFormat="1" ht="21" customHeight="1">
      <c r="A19" s="45">
        <v>13</v>
      </c>
      <c r="B19" s="193" t="s">
        <v>1637</v>
      </c>
      <c r="C19" s="54" t="s">
        <v>1638</v>
      </c>
      <c r="D19" s="197" t="s">
        <v>700</v>
      </c>
      <c r="E19" s="102"/>
      <c r="F19" s="102"/>
      <c r="G19" s="102"/>
      <c r="H19" s="102"/>
      <c r="I19" s="102"/>
      <c r="J19" s="102"/>
      <c r="K19" s="102"/>
      <c r="L19" s="102"/>
      <c r="M19" s="102"/>
      <c r="N19" s="102"/>
      <c r="O19" s="102"/>
      <c r="P19" s="102"/>
      <c r="Q19" s="102"/>
      <c r="R19" s="102"/>
      <c r="S19" s="102"/>
      <c r="T19" s="102"/>
      <c r="U19" s="102"/>
      <c r="V19" s="88"/>
      <c r="W19" s="86"/>
      <c r="X19" s="102"/>
      <c r="Y19" s="102"/>
      <c r="Z19" s="102"/>
      <c r="AA19" s="102"/>
      <c r="AB19" s="102"/>
      <c r="AC19" s="88"/>
      <c r="AD19" s="102"/>
      <c r="AE19" s="102"/>
      <c r="AF19" s="102"/>
      <c r="AG19" s="102"/>
      <c r="AH19" s="102"/>
      <c r="AI19" s="102"/>
      <c r="AJ19" s="19">
        <f t="shared" si="2"/>
        <v>0</v>
      </c>
      <c r="AK19" s="339">
        <f t="shared" si="3"/>
        <v>0</v>
      </c>
      <c r="AL19" s="339">
        <f t="shared" si="4"/>
        <v>0</v>
      </c>
      <c r="AM19" s="155"/>
      <c r="AN19" s="155"/>
      <c r="AO19" s="155"/>
    </row>
    <row r="20" spans="1:41" s="158" customFormat="1" ht="21" customHeight="1">
      <c r="A20" s="45">
        <v>14</v>
      </c>
      <c r="B20" s="193" t="s">
        <v>1639</v>
      </c>
      <c r="C20" s="54" t="s">
        <v>1393</v>
      </c>
      <c r="D20" s="197" t="s">
        <v>947</v>
      </c>
      <c r="E20" s="87"/>
      <c r="F20" s="86"/>
      <c r="G20" s="86"/>
      <c r="H20" s="86"/>
      <c r="I20" s="86"/>
      <c r="J20" s="86"/>
      <c r="K20" s="86"/>
      <c r="L20" s="86"/>
      <c r="M20" s="86"/>
      <c r="N20" s="86"/>
      <c r="O20" s="86"/>
      <c r="P20" s="86"/>
      <c r="Q20" s="86"/>
      <c r="R20" s="86"/>
      <c r="S20" s="102"/>
      <c r="T20" s="86"/>
      <c r="U20" s="86"/>
      <c r="V20" s="88"/>
      <c r="W20" s="86"/>
      <c r="X20" s="86"/>
      <c r="Y20" s="86"/>
      <c r="Z20" s="86"/>
      <c r="AA20" s="86"/>
      <c r="AB20" s="86"/>
      <c r="AC20" s="88"/>
      <c r="AD20" s="86"/>
      <c r="AE20" s="86"/>
      <c r="AF20" s="86"/>
      <c r="AG20" s="86"/>
      <c r="AH20" s="86"/>
      <c r="AI20" s="86"/>
      <c r="AJ20" s="19">
        <f t="shared" si="2"/>
        <v>0</v>
      </c>
      <c r="AK20" s="339">
        <f t="shared" si="3"/>
        <v>0</v>
      </c>
      <c r="AL20" s="339">
        <f t="shared" si="4"/>
        <v>0</v>
      </c>
      <c r="AM20" s="485"/>
      <c r="AN20" s="436"/>
      <c r="AO20" s="155"/>
    </row>
    <row r="21" spans="1:41" s="158" customFormat="1" ht="21" customHeight="1">
      <c r="A21" s="45">
        <v>15</v>
      </c>
      <c r="B21" s="193" t="s">
        <v>1640</v>
      </c>
      <c r="C21" s="54" t="s">
        <v>1641</v>
      </c>
      <c r="D21" s="197" t="s">
        <v>378</v>
      </c>
      <c r="E21" s="87"/>
      <c r="F21" s="86"/>
      <c r="G21" s="86"/>
      <c r="H21" s="86"/>
      <c r="I21" s="86"/>
      <c r="J21" s="86"/>
      <c r="K21" s="86"/>
      <c r="L21" s="86"/>
      <c r="M21" s="86"/>
      <c r="N21" s="86"/>
      <c r="O21" s="86"/>
      <c r="P21" s="86"/>
      <c r="Q21" s="86"/>
      <c r="R21" s="86"/>
      <c r="S21" s="86"/>
      <c r="T21" s="86"/>
      <c r="U21" s="86"/>
      <c r="V21" s="88"/>
      <c r="W21" s="86"/>
      <c r="X21" s="86"/>
      <c r="Y21" s="86"/>
      <c r="Z21" s="86"/>
      <c r="AA21" s="86"/>
      <c r="AB21" s="86"/>
      <c r="AC21" s="88"/>
      <c r="AD21" s="86"/>
      <c r="AE21" s="86"/>
      <c r="AF21" s="86"/>
      <c r="AG21" s="86"/>
      <c r="AH21" s="86"/>
      <c r="AI21" s="86"/>
      <c r="AJ21" s="19">
        <f t="shared" si="2"/>
        <v>0</v>
      </c>
      <c r="AK21" s="339">
        <f t="shared" si="3"/>
        <v>0</v>
      </c>
      <c r="AL21" s="339">
        <f t="shared" si="4"/>
        <v>0</v>
      </c>
      <c r="AM21" s="155"/>
      <c r="AN21" s="155"/>
      <c r="AO21" s="155"/>
    </row>
    <row r="22" spans="1:41" s="158" customFormat="1" ht="21" customHeight="1">
      <c r="A22" s="45">
        <v>16</v>
      </c>
      <c r="B22" s="193" t="s">
        <v>1642</v>
      </c>
      <c r="C22" s="54" t="s">
        <v>1643</v>
      </c>
      <c r="D22" s="197" t="s">
        <v>985</v>
      </c>
      <c r="E22" s="98"/>
      <c r="F22" s="99"/>
      <c r="G22" s="99"/>
      <c r="H22" s="99"/>
      <c r="I22" s="99"/>
      <c r="J22" s="99"/>
      <c r="K22" s="99"/>
      <c r="L22" s="99" t="s">
        <v>8</v>
      </c>
      <c r="M22" s="99"/>
      <c r="N22" s="99"/>
      <c r="O22" s="99"/>
      <c r="P22" s="99"/>
      <c r="Q22" s="99"/>
      <c r="R22" s="99"/>
      <c r="S22" s="99"/>
      <c r="T22" s="99"/>
      <c r="U22" s="99"/>
      <c r="V22" s="88"/>
      <c r="W22" s="99"/>
      <c r="X22" s="99"/>
      <c r="Y22" s="99"/>
      <c r="Z22" s="99"/>
      <c r="AA22" s="99"/>
      <c r="AB22" s="99"/>
      <c r="AC22" s="88"/>
      <c r="AD22" s="99"/>
      <c r="AE22" s="99"/>
      <c r="AF22" s="99"/>
      <c r="AG22" s="99"/>
      <c r="AH22" s="99"/>
      <c r="AI22" s="99"/>
      <c r="AJ22" s="19">
        <f t="shared" si="2"/>
        <v>0</v>
      </c>
      <c r="AK22" s="339">
        <f t="shared" si="3"/>
        <v>0</v>
      </c>
      <c r="AL22" s="339">
        <f t="shared" si="4"/>
        <v>1</v>
      </c>
      <c r="AM22" s="155"/>
      <c r="AN22" s="155"/>
      <c r="AO22" s="155"/>
    </row>
    <row r="23" spans="1:41" s="158" customFormat="1" ht="21" customHeight="1">
      <c r="A23" s="45">
        <v>17</v>
      </c>
      <c r="B23" s="193" t="s">
        <v>1644</v>
      </c>
      <c r="C23" s="54" t="s">
        <v>1645</v>
      </c>
      <c r="D23" s="197" t="s">
        <v>107</v>
      </c>
      <c r="E23" s="98"/>
      <c r="F23" s="99"/>
      <c r="G23" s="99"/>
      <c r="H23" s="99"/>
      <c r="I23" s="99"/>
      <c r="J23" s="99"/>
      <c r="K23" s="99"/>
      <c r="L23" s="99"/>
      <c r="M23" s="99"/>
      <c r="N23" s="99"/>
      <c r="O23" s="99"/>
      <c r="P23" s="99"/>
      <c r="Q23" s="99"/>
      <c r="R23" s="99"/>
      <c r="S23" s="99"/>
      <c r="T23" s="99"/>
      <c r="U23" s="99"/>
      <c r="V23" s="88"/>
      <c r="W23" s="99"/>
      <c r="X23" s="99"/>
      <c r="Y23" s="99"/>
      <c r="Z23" s="99"/>
      <c r="AA23" s="99"/>
      <c r="AB23" s="99"/>
      <c r="AC23" s="88"/>
      <c r="AD23" s="99"/>
      <c r="AE23" s="99"/>
      <c r="AF23" s="99"/>
      <c r="AG23" s="99"/>
      <c r="AH23" s="99"/>
      <c r="AI23" s="99"/>
      <c r="AJ23" s="19">
        <f t="shared" si="2"/>
        <v>0</v>
      </c>
      <c r="AK23" s="339">
        <f t="shared" si="3"/>
        <v>0</v>
      </c>
      <c r="AL23" s="339">
        <f t="shared" si="4"/>
        <v>0</v>
      </c>
      <c r="AM23" s="155"/>
      <c r="AN23" s="155"/>
      <c r="AO23" s="155"/>
    </row>
    <row r="24" spans="1:41" s="158" customFormat="1" ht="21" customHeight="1">
      <c r="A24" s="45">
        <v>18</v>
      </c>
      <c r="B24" s="193" t="s">
        <v>1646</v>
      </c>
      <c r="C24" s="54" t="s">
        <v>1647</v>
      </c>
      <c r="D24" s="197" t="s">
        <v>1035</v>
      </c>
      <c r="E24" s="98"/>
      <c r="F24" s="99"/>
      <c r="G24" s="99"/>
      <c r="H24" s="99"/>
      <c r="I24" s="99"/>
      <c r="J24" s="99"/>
      <c r="K24" s="99"/>
      <c r="L24" s="99"/>
      <c r="M24" s="99"/>
      <c r="N24" s="99"/>
      <c r="O24" s="99"/>
      <c r="P24" s="99"/>
      <c r="Q24" s="99"/>
      <c r="R24" s="99"/>
      <c r="S24" s="99" t="s">
        <v>7</v>
      </c>
      <c r="T24" s="99"/>
      <c r="U24" s="99"/>
      <c r="V24" s="88"/>
      <c r="W24" s="99"/>
      <c r="X24" s="99"/>
      <c r="Y24" s="99"/>
      <c r="Z24" s="99"/>
      <c r="AA24" s="99"/>
      <c r="AB24" s="99"/>
      <c r="AC24" s="88"/>
      <c r="AD24" s="99"/>
      <c r="AE24" s="99"/>
      <c r="AF24" s="99"/>
      <c r="AG24" s="99"/>
      <c r="AH24" s="99"/>
      <c r="AI24" s="99"/>
      <c r="AJ24" s="19">
        <f t="shared" si="2"/>
        <v>0</v>
      </c>
      <c r="AK24" s="339">
        <f t="shared" si="3"/>
        <v>1</v>
      </c>
      <c r="AL24" s="339">
        <f t="shared" si="4"/>
        <v>0</v>
      </c>
      <c r="AM24" s="155"/>
      <c r="AN24" s="155"/>
      <c r="AO24" s="155"/>
    </row>
    <row r="25" spans="1:41" s="158" customFormat="1" ht="21" customHeight="1">
      <c r="A25" s="45">
        <v>19</v>
      </c>
      <c r="B25" s="193" t="s">
        <v>1648</v>
      </c>
      <c r="C25" s="54" t="s">
        <v>329</v>
      </c>
      <c r="D25" s="197" t="s">
        <v>89</v>
      </c>
      <c r="E25" s="98"/>
      <c r="F25" s="99"/>
      <c r="G25" s="99"/>
      <c r="H25" s="99"/>
      <c r="I25" s="99"/>
      <c r="J25" s="99"/>
      <c r="K25" s="99"/>
      <c r="L25" s="99"/>
      <c r="M25" s="99"/>
      <c r="N25" s="99"/>
      <c r="O25" s="99"/>
      <c r="P25" s="99"/>
      <c r="Q25" s="99"/>
      <c r="R25" s="99"/>
      <c r="S25" s="99"/>
      <c r="T25" s="99"/>
      <c r="U25" s="99"/>
      <c r="V25" s="88"/>
      <c r="W25" s="99"/>
      <c r="X25" s="99"/>
      <c r="Y25" s="99"/>
      <c r="Z25" s="99"/>
      <c r="AA25" s="99"/>
      <c r="AB25" s="99"/>
      <c r="AC25" s="88"/>
      <c r="AD25" s="99"/>
      <c r="AE25" s="99"/>
      <c r="AF25" s="99"/>
      <c r="AG25" s="99"/>
      <c r="AH25" s="99"/>
      <c r="AI25" s="99"/>
      <c r="AJ25" s="19">
        <f t="shared" si="2"/>
        <v>0</v>
      </c>
      <c r="AK25" s="339">
        <f t="shared" si="3"/>
        <v>0</v>
      </c>
      <c r="AL25" s="339">
        <f t="shared" si="4"/>
        <v>0</v>
      </c>
      <c r="AM25" s="155"/>
      <c r="AN25" s="155"/>
      <c r="AO25" s="155"/>
    </row>
    <row r="26" spans="1:41" s="158" customFormat="1" ht="21" customHeight="1">
      <c r="A26" s="45">
        <v>20</v>
      </c>
      <c r="B26" s="193" t="s">
        <v>1649</v>
      </c>
      <c r="C26" s="54" t="s">
        <v>1650</v>
      </c>
      <c r="D26" s="197" t="s">
        <v>90</v>
      </c>
      <c r="E26" s="98"/>
      <c r="F26" s="99"/>
      <c r="G26" s="99"/>
      <c r="H26" s="99" t="s">
        <v>8</v>
      </c>
      <c r="I26" s="99"/>
      <c r="J26" s="99" t="s">
        <v>6</v>
      </c>
      <c r="K26" s="99"/>
      <c r="L26" s="99"/>
      <c r="M26" s="99"/>
      <c r="N26" s="99"/>
      <c r="O26" s="99"/>
      <c r="P26" s="99"/>
      <c r="Q26" s="99" t="s">
        <v>7</v>
      </c>
      <c r="R26" s="99" t="s">
        <v>7</v>
      </c>
      <c r="S26" s="99"/>
      <c r="T26" s="99"/>
      <c r="U26" s="99"/>
      <c r="V26" s="88"/>
      <c r="W26" s="99"/>
      <c r="X26" s="99"/>
      <c r="Y26" s="99"/>
      <c r="Z26" s="99"/>
      <c r="AA26" s="99"/>
      <c r="AB26" s="99"/>
      <c r="AC26" s="88"/>
      <c r="AD26" s="99"/>
      <c r="AE26" s="99"/>
      <c r="AF26" s="99"/>
      <c r="AG26" s="99"/>
      <c r="AH26" s="99"/>
      <c r="AI26" s="99"/>
      <c r="AJ26" s="19">
        <f t="shared" si="2"/>
        <v>1</v>
      </c>
      <c r="AK26" s="339">
        <f t="shared" si="3"/>
        <v>2</v>
      </c>
      <c r="AL26" s="339">
        <f t="shared" si="4"/>
        <v>1</v>
      </c>
      <c r="AM26" s="155"/>
      <c r="AN26" s="155"/>
      <c r="AO26" s="155"/>
    </row>
    <row r="27" spans="1:41" s="158" customFormat="1" ht="21" customHeight="1">
      <c r="A27" s="45">
        <v>21</v>
      </c>
      <c r="B27" s="193" t="s">
        <v>1651</v>
      </c>
      <c r="C27" s="54" t="s">
        <v>1652</v>
      </c>
      <c r="D27" s="197" t="s">
        <v>90</v>
      </c>
      <c r="E27" s="98"/>
      <c r="F27" s="99"/>
      <c r="G27" s="99"/>
      <c r="H27" s="99"/>
      <c r="I27" s="99"/>
      <c r="J27" s="99"/>
      <c r="K27" s="99"/>
      <c r="L27" s="99" t="s">
        <v>6</v>
      </c>
      <c r="M27" s="99"/>
      <c r="N27" s="99"/>
      <c r="O27" s="99" t="s">
        <v>6</v>
      </c>
      <c r="P27" s="99" t="s">
        <v>6</v>
      </c>
      <c r="Q27" s="99" t="s">
        <v>6</v>
      </c>
      <c r="R27" s="99"/>
      <c r="S27" s="99" t="s">
        <v>6</v>
      </c>
      <c r="T27" s="99" t="s">
        <v>6</v>
      </c>
      <c r="U27" s="99"/>
      <c r="V27" s="88" t="s">
        <v>6</v>
      </c>
      <c r="W27" s="99"/>
      <c r="X27" s="99"/>
      <c r="Y27" s="99"/>
      <c r="Z27" s="99"/>
      <c r="AA27" s="99"/>
      <c r="AB27" s="99"/>
      <c r="AC27" s="88"/>
      <c r="AD27" s="99"/>
      <c r="AE27" s="99"/>
      <c r="AF27" s="99"/>
      <c r="AG27" s="99"/>
      <c r="AH27" s="99"/>
      <c r="AI27" s="99"/>
      <c r="AJ27" s="19">
        <f t="shared" si="2"/>
        <v>7</v>
      </c>
      <c r="AK27" s="339">
        <f t="shared" si="3"/>
        <v>0</v>
      </c>
      <c r="AL27" s="339">
        <f t="shared" si="4"/>
        <v>0</v>
      </c>
      <c r="AM27" s="155"/>
      <c r="AN27" s="155"/>
      <c r="AO27" s="155"/>
    </row>
    <row r="28" spans="1:41" s="158" customFormat="1" ht="21" customHeight="1">
      <c r="A28" s="463" t="s">
        <v>10</v>
      </c>
      <c r="B28" s="463"/>
      <c r="C28" s="463"/>
      <c r="D28" s="463"/>
      <c r="E28" s="463"/>
      <c r="F28" s="463"/>
      <c r="G28" s="463"/>
      <c r="H28" s="463"/>
      <c r="I28" s="463"/>
      <c r="J28" s="463"/>
      <c r="K28" s="463"/>
      <c r="L28" s="463"/>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340">
        <f>SUM(AJ7:AJ27)</f>
        <v>15</v>
      </c>
      <c r="AK28" s="147">
        <f>SUM(AK7:AK27)</f>
        <v>8</v>
      </c>
      <c r="AL28" s="147">
        <f>SUM(AL7:AL27)</f>
        <v>13</v>
      </c>
      <c r="AM28" s="157"/>
      <c r="AN28" s="157"/>
      <c r="AO28" s="157"/>
    </row>
    <row r="29" spans="1:41" s="25" customFormat="1" ht="33.75" customHeight="1">
      <c r="A29" s="429" t="s">
        <v>2804</v>
      </c>
      <c r="B29" s="430"/>
      <c r="C29" s="430"/>
      <c r="D29" s="430"/>
      <c r="E29" s="430"/>
      <c r="F29" s="430"/>
      <c r="G29" s="430"/>
      <c r="H29" s="430"/>
      <c r="I29" s="430"/>
      <c r="J29" s="430"/>
      <c r="K29" s="430"/>
      <c r="L29" s="430"/>
      <c r="M29" s="430"/>
      <c r="N29" s="430"/>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430"/>
      <c r="AL29" s="431"/>
      <c r="AM29" s="338"/>
      <c r="AN29" s="338"/>
    </row>
    <row r="30" spans="1:41">
      <c r="C30" s="425"/>
      <c r="D30" s="425"/>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25"/>
      <c r="D31" s="425"/>
      <c r="E31" s="425"/>
      <c r="F31" s="425"/>
      <c r="G31" s="425"/>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c r="C32" s="425"/>
      <c r="D32" s="425"/>
      <c r="E32" s="425"/>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25"/>
      <c r="D33" s="425"/>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22">
    <mergeCell ref="AM20:AN20"/>
    <mergeCell ref="A5:A6"/>
    <mergeCell ref="A29:AL29"/>
    <mergeCell ref="A1:P1"/>
    <mergeCell ref="Q1:AL1"/>
    <mergeCell ref="A2:P2"/>
    <mergeCell ref="Q2:AL2"/>
    <mergeCell ref="A3:AL3"/>
    <mergeCell ref="I4:L4"/>
    <mergeCell ref="M4:N4"/>
    <mergeCell ref="O4:Q4"/>
    <mergeCell ref="R4:T4"/>
    <mergeCell ref="AL5:AL6"/>
    <mergeCell ref="B5:B6"/>
    <mergeCell ref="C5:D6"/>
    <mergeCell ref="AJ5:AJ6"/>
    <mergeCell ref="AK5:AK6"/>
    <mergeCell ref="C33:D33"/>
    <mergeCell ref="C30:D30"/>
    <mergeCell ref="C31:G31"/>
    <mergeCell ref="C32:E32"/>
    <mergeCell ref="A28:AI28"/>
  </mergeCells>
  <conditionalFormatting sqref="E6:AI27">
    <cfRule type="expression" dxfId="46"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B9BFF7CA-2916-4E68-B026-E42A0E7C9B88}">
            <xm:f>IF('TQW20'!E$6="CN",1,0)</xm:f>
            <x14:dxf>
              <fill>
                <patternFill>
                  <bgColor theme="8" tint="0.59996337778862885"/>
                </patternFill>
              </fill>
            </x14:dxf>
          </x14:cfRule>
          <xm:sqref>E6:AI6</xm:sqref>
        </x14:conditionalFormatting>
        <x14:conditionalFormatting xmlns:xm="http://schemas.microsoft.com/office/excel/2006/main">
          <x14:cfRule type="expression" priority="2" id="{62A5E4B3-8C13-40B0-B997-3AC792065782}">
            <xm:f>IF('TQW20'!E$6="CN",1,0)</xm:f>
            <x14:dxf>
              <fill>
                <patternFill>
                  <bgColor theme="8" tint="0.79998168889431442"/>
                </patternFill>
              </fill>
            </x14:dxf>
          </x14:cfRule>
          <xm:sqref>E6:AI6</xm:sqref>
        </x14:conditionalFormatting>
      </x14:conditionalFormatting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
  <sheetViews>
    <sheetView topLeftCell="A8" zoomScale="79" zoomScaleNormal="79" workbookViewId="0">
      <selection activeCell="AE16" sqref="AE16"/>
    </sheetView>
  </sheetViews>
  <sheetFormatPr defaultColWidth="9.33203125" defaultRowHeight="18"/>
  <cols>
    <col min="1" max="1" width="7" style="24" customWidth="1"/>
    <col min="2" max="2" width="16.33203125" style="24" customWidth="1"/>
    <col min="3" max="3" width="21.5" style="24" customWidth="1"/>
    <col min="4" max="4" width="8.6640625" style="24" customWidth="1"/>
    <col min="5" max="35" width="4" style="24" customWidth="1"/>
    <col min="36" max="36" width="4.664062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ht="2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ht="2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35.25" customHeight="1">
      <c r="A3" s="443" t="s">
        <v>2727</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95" customHeight="1">
      <c r="A7" s="67">
        <v>1</v>
      </c>
      <c r="B7" s="79" t="s">
        <v>2235</v>
      </c>
      <c r="C7" s="80" t="s">
        <v>1823</v>
      </c>
      <c r="D7" s="81" t="s">
        <v>40</v>
      </c>
      <c r="E7" s="202"/>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95" customHeight="1">
      <c r="A8" s="67">
        <v>2</v>
      </c>
      <c r="B8" s="108" t="s">
        <v>2236</v>
      </c>
      <c r="C8" s="109" t="s">
        <v>35</v>
      </c>
      <c r="D8" s="341" t="s">
        <v>48</v>
      </c>
      <c r="E8" s="251"/>
      <c r="F8" s="101"/>
      <c r="G8" s="101"/>
      <c r="H8" s="101"/>
      <c r="I8" s="99"/>
      <c r="J8" s="101"/>
      <c r="K8" s="101"/>
      <c r="L8" s="101"/>
      <c r="M8" s="101"/>
      <c r="N8" s="101"/>
      <c r="O8" s="101"/>
      <c r="P8" s="99"/>
      <c r="Q8" s="101"/>
      <c r="R8" s="99"/>
      <c r="S8" s="101"/>
      <c r="T8" s="101"/>
      <c r="U8" s="101"/>
      <c r="V8" s="99"/>
      <c r="W8" s="99"/>
      <c r="X8" s="101"/>
      <c r="Y8" s="101"/>
      <c r="Z8" s="101"/>
      <c r="AA8" s="101"/>
      <c r="AB8" s="101"/>
      <c r="AC8" s="101"/>
      <c r="AD8" s="99"/>
      <c r="AE8" s="101"/>
      <c r="AF8" s="101"/>
      <c r="AG8" s="101"/>
      <c r="AH8" s="101"/>
      <c r="AI8" s="101"/>
      <c r="AJ8" s="19">
        <f t="shared" ref="AJ8:AJ26" si="2">COUNTIF(E8:AI8,"K")+2*COUNTIF(E8:AI8,"2K")+COUNTIF(E8:AI8,"TK")+COUNTIF(E8:AI8,"KT")+COUNTIF(E8:AI8,"PK")+COUNTIF(E8:AI8,"KP")+2*COUNTIF(E8:AI8,"K2")</f>
        <v>0</v>
      </c>
      <c r="AK8" s="339">
        <f t="shared" ref="AK8:AK27" si="3">COUNTIF(F8:AJ8,"P")+2*COUNTIF(F8:AJ8,"2P")+COUNTIF(F8:AJ8,"TP")+COUNTIF(F8:AJ8,"PT")+COUNTIF(F8:AJ8,"PK")+COUNTIF(F8:AJ8,"KP")+2*COUNTIF(F8:AJ8,"P2")</f>
        <v>0</v>
      </c>
      <c r="AL8" s="339">
        <f t="shared" ref="AL8:AL26" si="4">COUNTIF(E8:AI8,"T")+2*COUNTIF(E8:AI8,"2T")+2*COUNTIF(E8:AI8,"T2")+COUNTIF(E8:AI8,"PT")+COUNTIF(E8:AI8,"TP")</f>
        <v>0</v>
      </c>
      <c r="AM8" s="153"/>
      <c r="AN8" s="153"/>
      <c r="AO8" s="153"/>
    </row>
    <row r="9" spans="1:41" s="25" customFormat="1" ht="21.95" customHeight="1">
      <c r="A9" s="67">
        <v>3</v>
      </c>
      <c r="B9" s="79" t="s">
        <v>2237</v>
      </c>
      <c r="C9" s="80" t="s">
        <v>2238</v>
      </c>
      <c r="D9" s="81" t="s">
        <v>75</v>
      </c>
      <c r="E9" s="202"/>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9">
        <f t="shared" si="3"/>
        <v>0</v>
      </c>
      <c r="AL9" s="339">
        <f t="shared" si="4"/>
        <v>0</v>
      </c>
      <c r="AM9" s="153"/>
      <c r="AN9" s="153"/>
      <c r="AO9" s="153"/>
    </row>
    <row r="10" spans="1:41" s="25" customFormat="1" ht="21.95" customHeight="1">
      <c r="A10" s="67">
        <v>4</v>
      </c>
      <c r="B10" s="79" t="s">
        <v>2239</v>
      </c>
      <c r="C10" s="80" t="s">
        <v>2240</v>
      </c>
      <c r="D10" s="341" t="s">
        <v>1058</v>
      </c>
      <c r="E10" s="251"/>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9">
        <f t="shared" si="3"/>
        <v>0</v>
      </c>
      <c r="AL10" s="339">
        <f t="shared" si="4"/>
        <v>0</v>
      </c>
      <c r="AM10" s="153"/>
      <c r="AN10" s="153"/>
      <c r="AO10" s="153"/>
    </row>
    <row r="11" spans="1:41" s="25" customFormat="1" ht="21.95" customHeight="1">
      <c r="A11" s="67">
        <v>5</v>
      </c>
      <c r="B11" s="79" t="s">
        <v>2241</v>
      </c>
      <c r="C11" s="80" t="s">
        <v>2242</v>
      </c>
      <c r="D11" s="81" t="s">
        <v>1543</v>
      </c>
      <c r="E11" s="202"/>
      <c r="F11" s="101" t="s">
        <v>6</v>
      </c>
      <c r="G11" s="101"/>
      <c r="H11" s="101"/>
      <c r="I11" s="99"/>
      <c r="J11" s="101" t="s">
        <v>6</v>
      </c>
      <c r="K11" s="101"/>
      <c r="L11" s="101"/>
      <c r="M11" s="101"/>
      <c r="N11" s="101"/>
      <c r="O11" s="101"/>
      <c r="P11" s="99"/>
      <c r="Q11" s="101"/>
      <c r="R11" s="99"/>
      <c r="S11" s="101"/>
      <c r="T11" s="101"/>
      <c r="U11" s="101"/>
      <c r="V11" s="99"/>
      <c r="W11" s="99"/>
      <c r="X11" s="101"/>
      <c r="Y11" s="101"/>
      <c r="Z11" s="101"/>
      <c r="AA11" s="101"/>
      <c r="AB11" s="101"/>
      <c r="AC11" s="101"/>
      <c r="AD11" s="99"/>
      <c r="AE11" s="101"/>
      <c r="AF11" s="101"/>
      <c r="AG11" s="101"/>
      <c r="AH11" s="101"/>
      <c r="AI11" s="101"/>
      <c r="AJ11" s="19">
        <f t="shared" si="2"/>
        <v>2</v>
      </c>
      <c r="AK11" s="339">
        <f t="shared" si="3"/>
        <v>0</v>
      </c>
      <c r="AL11" s="339">
        <f t="shared" si="4"/>
        <v>0</v>
      </c>
      <c r="AM11" s="153"/>
      <c r="AN11" s="153"/>
      <c r="AO11" s="153"/>
    </row>
    <row r="12" spans="1:41" s="25" customFormat="1" ht="21.95" customHeight="1">
      <c r="A12" s="67">
        <v>6</v>
      </c>
      <c r="B12" s="79" t="s">
        <v>2243</v>
      </c>
      <c r="C12" s="80" t="s">
        <v>2244</v>
      </c>
      <c r="D12" s="81" t="s">
        <v>14</v>
      </c>
      <c r="E12" s="251"/>
      <c r="F12" s="99" t="s">
        <v>8</v>
      </c>
      <c r="G12" s="99"/>
      <c r="H12" s="99"/>
      <c r="I12" s="99"/>
      <c r="J12" s="99" t="s">
        <v>6</v>
      </c>
      <c r="K12" s="99" t="s">
        <v>6</v>
      </c>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2</v>
      </c>
      <c r="AK12" s="339">
        <f t="shared" si="3"/>
        <v>0</v>
      </c>
      <c r="AL12" s="339">
        <f t="shared" si="4"/>
        <v>1</v>
      </c>
      <c r="AM12" s="153"/>
      <c r="AN12" s="153"/>
      <c r="AO12" s="153"/>
    </row>
    <row r="13" spans="1:41" s="25" customFormat="1" ht="21.95" customHeight="1">
      <c r="A13" s="67">
        <v>7</v>
      </c>
      <c r="B13" s="79" t="s">
        <v>2245</v>
      </c>
      <c r="C13" s="80" t="s">
        <v>2246</v>
      </c>
      <c r="D13" s="81" t="s">
        <v>92</v>
      </c>
      <c r="E13" s="202"/>
      <c r="F13" s="99"/>
      <c r="G13" s="99"/>
      <c r="H13" s="99"/>
      <c r="I13" s="99"/>
      <c r="J13" s="99" t="s">
        <v>6</v>
      </c>
      <c r="K13" s="99" t="s">
        <v>8</v>
      </c>
      <c r="L13" s="99"/>
      <c r="M13" s="99"/>
      <c r="N13" s="99"/>
      <c r="O13" s="99"/>
      <c r="P13" s="99"/>
      <c r="Q13" s="99"/>
      <c r="R13" s="99"/>
      <c r="S13" s="99"/>
      <c r="T13" s="99"/>
      <c r="U13" s="99"/>
      <c r="V13" s="99" t="s">
        <v>8</v>
      </c>
      <c r="W13" s="99"/>
      <c r="X13" s="99"/>
      <c r="Y13" s="99"/>
      <c r="Z13" s="99"/>
      <c r="AA13" s="99"/>
      <c r="AB13" s="99"/>
      <c r="AC13" s="99"/>
      <c r="AD13" s="99"/>
      <c r="AE13" s="99"/>
      <c r="AF13" s="99"/>
      <c r="AG13" s="99"/>
      <c r="AH13" s="99"/>
      <c r="AI13" s="99"/>
      <c r="AJ13" s="19">
        <f t="shared" si="2"/>
        <v>1</v>
      </c>
      <c r="AK13" s="339">
        <f t="shared" si="3"/>
        <v>0</v>
      </c>
      <c r="AL13" s="339">
        <f t="shared" si="4"/>
        <v>2</v>
      </c>
      <c r="AM13" s="153"/>
      <c r="AN13" s="153"/>
      <c r="AO13" s="153"/>
    </row>
    <row r="14" spans="1:41" s="25" customFormat="1" ht="21.95" customHeight="1">
      <c r="A14" s="67">
        <v>8</v>
      </c>
      <c r="B14" s="79" t="s">
        <v>2247</v>
      </c>
      <c r="C14" s="80" t="s">
        <v>2248</v>
      </c>
      <c r="D14" s="81" t="s">
        <v>62</v>
      </c>
      <c r="E14" s="251"/>
      <c r="F14" s="99"/>
      <c r="G14" s="99"/>
      <c r="H14" s="99" t="s">
        <v>6</v>
      </c>
      <c r="I14" s="99"/>
      <c r="J14" s="99" t="s">
        <v>6</v>
      </c>
      <c r="K14" s="99"/>
      <c r="L14" s="99"/>
      <c r="M14" s="99" t="s">
        <v>6</v>
      </c>
      <c r="N14" s="99"/>
      <c r="O14" s="99"/>
      <c r="P14" s="99"/>
      <c r="Q14" s="99"/>
      <c r="R14" s="99"/>
      <c r="S14" s="99"/>
      <c r="T14" s="99" t="s">
        <v>6</v>
      </c>
      <c r="U14" s="99"/>
      <c r="V14" s="99"/>
      <c r="W14" s="99"/>
      <c r="X14" s="99"/>
      <c r="Y14" s="99"/>
      <c r="Z14" s="99"/>
      <c r="AA14" s="99"/>
      <c r="AB14" s="99"/>
      <c r="AC14" s="99"/>
      <c r="AD14" s="99"/>
      <c r="AE14" s="99"/>
      <c r="AF14" s="99"/>
      <c r="AG14" s="99"/>
      <c r="AH14" s="99"/>
      <c r="AI14" s="99"/>
      <c r="AJ14" s="19">
        <f t="shared" si="2"/>
        <v>4</v>
      </c>
      <c r="AK14" s="339">
        <f t="shared" si="3"/>
        <v>0</v>
      </c>
      <c r="AL14" s="339">
        <f t="shared" si="4"/>
        <v>0</v>
      </c>
      <c r="AM14" s="153"/>
      <c r="AN14" s="153"/>
      <c r="AO14" s="153"/>
    </row>
    <row r="15" spans="1:41" s="25" customFormat="1" ht="21.95" customHeight="1">
      <c r="A15" s="67">
        <v>9</v>
      </c>
      <c r="B15" s="79" t="s">
        <v>2249</v>
      </c>
      <c r="C15" s="80" t="s">
        <v>2250</v>
      </c>
      <c r="D15" s="81" t="s">
        <v>62</v>
      </c>
      <c r="E15" s="202"/>
      <c r="F15" s="101"/>
      <c r="G15" s="101"/>
      <c r="H15" s="101"/>
      <c r="I15" s="99"/>
      <c r="J15" s="101"/>
      <c r="K15" s="101"/>
      <c r="L15" s="101"/>
      <c r="M15" s="101"/>
      <c r="N15" s="101"/>
      <c r="O15" s="101"/>
      <c r="P15" s="99"/>
      <c r="Q15" s="101"/>
      <c r="R15" s="99" t="s">
        <v>7</v>
      </c>
      <c r="S15" s="101"/>
      <c r="T15" s="101"/>
      <c r="U15" s="101"/>
      <c r="V15" s="99"/>
      <c r="W15" s="99"/>
      <c r="X15" s="101"/>
      <c r="Y15" s="101"/>
      <c r="Z15" s="101"/>
      <c r="AA15" s="101"/>
      <c r="AB15" s="101"/>
      <c r="AC15" s="101"/>
      <c r="AD15" s="99"/>
      <c r="AE15" s="101"/>
      <c r="AF15" s="101"/>
      <c r="AG15" s="101"/>
      <c r="AH15" s="101"/>
      <c r="AI15" s="101"/>
      <c r="AJ15" s="19">
        <f t="shared" si="2"/>
        <v>0</v>
      </c>
      <c r="AK15" s="339">
        <f t="shared" si="3"/>
        <v>1</v>
      </c>
      <c r="AL15" s="339">
        <f t="shared" si="4"/>
        <v>0</v>
      </c>
      <c r="AM15" s="153"/>
      <c r="AN15" s="153"/>
      <c r="AO15" s="153"/>
    </row>
    <row r="16" spans="1:41" s="25" customFormat="1" ht="21.95" customHeight="1">
      <c r="A16" s="67">
        <v>10</v>
      </c>
      <c r="B16" s="79" t="s">
        <v>2251</v>
      </c>
      <c r="C16" s="80" t="s">
        <v>69</v>
      </c>
      <c r="D16" s="81" t="s">
        <v>62</v>
      </c>
      <c r="E16" s="251"/>
      <c r="F16" s="99"/>
      <c r="G16" s="99"/>
      <c r="H16" s="99"/>
      <c r="I16" s="99"/>
      <c r="J16" s="99"/>
      <c r="K16" s="99"/>
      <c r="L16" s="99"/>
      <c r="M16" s="99" t="s">
        <v>6</v>
      </c>
      <c r="N16" s="99"/>
      <c r="O16" s="99"/>
      <c r="P16" s="99" t="s">
        <v>6</v>
      </c>
      <c r="Q16" s="99"/>
      <c r="R16" s="99"/>
      <c r="S16" s="99"/>
      <c r="T16" s="99"/>
      <c r="U16" s="99"/>
      <c r="V16" s="99"/>
      <c r="W16" s="99"/>
      <c r="X16" s="99"/>
      <c r="Y16" s="99"/>
      <c r="Z16" s="99"/>
      <c r="AA16" s="99"/>
      <c r="AB16" s="99"/>
      <c r="AC16" s="99"/>
      <c r="AD16" s="99"/>
      <c r="AE16" s="99"/>
      <c r="AF16" s="99"/>
      <c r="AG16" s="99"/>
      <c r="AH16" s="99"/>
      <c r="AI16" s="99"/>
      <c r="AJ16" s="19">
        <f t="shared" si="2"/>
        <v>2</v>
      </c>
      <c r="AK16" s="339">
        <f t="shared" si="3"/>
        <v>0</v>
      </c>
      <c r="AL16" s="339">
        <f t="shared" si="4"/>
        <v>0</v>
      </c>
      <c r="AM16" s="153"/>
      <c r="AN16" s="153"/>
      <c r="AO16" s="153"/>
    </row>
    <row r="17" spans="1:41" s="25" customFormat="1" ht="21.95" customHeight="1">
      <c r="A17" s="67">
        <v>11</v>
      </c>
      <c r="B17" s="79" t="s">
        <v>2252</v>
      </c>
      <c r="C17" s="80" t="s">
        <v>2253</v>
      </c>
      <c r="D17" s="81" t="s">
        <v>744</v>
      </c>
      <c r="E17" s="202"/>
      <c r="F17" s="99"/>
      <c r="G17" s="99"/>
      <c r="H17" s="99"/>
      <c r="I17" s="99"/>
      <c r="J17" s="99" t="s">
        <v>6</v>
      </c>
      <c r="K17" s="99"/>
      <c r="L17" s="99"/>
      <c r="M17" s="99" t="s">
        <v>6</v>
      </c>
      <c r="N17" s="99"/>
      <c r="O17" s="99"/>
      <c r="P17" s="99" t="s">
        <v>6</v>
      </c>
      <c r="Q17" s="99"/>
      <c r="R17" s="99"/>
      <c r="S17" s="99"/>
      <c r="T17" s="99"/>
      <c r="U17" s="99"/>
      <c r="V17" s="99"/>
      <c r="W17" s="99"/>
      <c r="X17" s="99"/>
      <c r="Y17" s="99"/>
      <c r="Z17" s="99"/>
      <c r="AA17" s="99"/>
      <c r="AB17" s="99"/>
      <c r="AC17" s="99"/>
      <c r="AD17" s="99"/>
      <c r="AE17" s="99"/>
      <c r="AF17" s="99"/>
      <c r="AG17" s="99"/>
      <c r="AH17" s="99"/>
      <c r="AI17" s="99"/>
      <c r="AJ17" s="19">
        <f t="shared" si="2"/>
        <v>3</v>
      </c>
      <c r="AK17" s="339">
        <f t="shared" si="3"/>
        <v>0</v>
      </c>
      <c r="AL17" s="339">
        <f t="shared" si="4"/>
        <v>0</v>
      </c>
      <c r="AM17" s="153"/>
      <c r="AN17" s="153"/>
      <c r="AO17" s="153"/>
    </row>
    <row r="18" spans="1:41" s="145" customFormat="1" ht="21.95" customHeight="1">
      <c r="A18" s="67">
        <v>12</v>
      </c>
      <c r="B18" s="79" t="s">
        <v>2254</v>
      </c>
      <c r="C18" s="80" t="s">
        <v>2255</v>
      </c>
      <c r="D18" s="81" t="s">
        <v>52</v>
      </c>
      <c r="E18" s="251"/>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9">
        <f t="shared" si="3"/>
        <v>0</v>
      </c>
      <c r="AL18" s="339">
        <f t="shared" si="4"/>
        <v>0</v>
      </c>
      <c r="AM18" s="177"/>
      <c r="AN18" s="177"/>
      <c r="AO18" s="177"/>
    </row>
    <row r="19" spans="1:41" s="145" customFormat="1" ht="21.95" customHeight="1">
      <c r="A19" s="67">
        <v>13</v>
      </c>
      <c r="B19" s="79" t="s">
        <v>2256</v>
      </c>
      <c r="C19" s="80" t="s">
        <v>251</v>
      </c>
      <c r="D19" s="81" t="s">
        <v>53</v>
      </c>
      <c r="E19" s="202"/>
      <c r="F19" s="202"/>
      <c r="G19" s="202"/>
      <c r="H19" s="202"/>
      <c r="I19" s="99"/>
      <c r="J19" s="202" t="s">
        <v>6</v>
      </c>
      <c r="K19" s="202"/>
      <c r="L19" s="202"/>
      <c r="M19" s="202"/>
      <c r="N19" s="202"/>
      <c r="O19" s="202"/>
      <c r="P19" s="99"/>
      <c r="Q19" s="202"/>
      <c r="R19" s="99"/>
      <c r="S19" s="202"/>
      <c r="T19" s="202"/>
      <c r="U19" s="202"/>
      <c r="V19" s="99"/>
      <c r="W19" s="99"/>
      <c r="X19" s="202"/>
      <c r="Y19" s="202"/>
      <c r="Z19" s="202"/>
      <c r="AA19" s="202"/>
      <c r="AB19" s="202"/>
      <c r="AC19" s="202"/>
      <c r="AD19" s="99"/>
      <c r="AE19" s="202"/>
      <c r="AF19" s="202"/>
      <c r="AG19" s="202"/>
      <c r="AH19" s="202"/>
      <c r="AI19" s="202"/>
      <c r="AJ19" s="19">
        <f t="shared" si="2"/>
        <v>1</v>
      </c>
      <c r="AK19" s="339">
        <f t="shared" si="3"/>
        <v>0</v>
      </c>
      <c r="AL19" s="339">
        <f t="shared" si="4"/>
        <v>0</v>
      </c>
      <c r="AM19" s="177"/>
      <c r="AN19" s="177"/>
      <c r="AO19" s="177"/>
    </row>
    <row r="20" spans="1:41" s="145" customFormat="1" ht="21.95" customHeight="1">
      <c r="A20" s="67">
        <v>14</v>
      </c>
      <c r="B20" s="79" t="s">
        <v>2257</v>
      </c>
      <c r="C20" s="80" t="s">
        <v>2258</v>
      </c>
      <c r="D20" s="81" t="s">
        <v>28</v>
      </c>
      <c r="E20" s="251"/>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9">
        <f t="shared" si="3"/>
        <v>0</v>
      </c>
      <c r="AL20" s="339">
        <f t="shared" si="4"/>
        <v>0</v>
      </c>
      <c r="AM20" s="527"/>
      <c r="AN20" s="528"/>
      <c r="AO20" s="177"/>
    </row>
    <row r="21" spans="1:41" s="145" customFormat="1" ht="21.95" customHeight="1">
      <c r="A21" s="67">
        <v>15</v>
      </c>
      <c r="B21" s="79" t="s">
        <v>2259</v>
      </c>
      <c r="C21" s="80" t="s">
        <v>38</v>
      </c>
      <c r="D21" s="81" t="s">
        <v>28</v>
      </c>
      <c r="E21" s="202"/>
      <c r="F21" s="99"/>
      <c r="G21" s="99"/>
      <c r="H21" s="99"/>
      <c r="I21" s="99"/>
      <c r="J21" s="99" t="s">
        <v>6</v>
      </c>
      <c r="K21" s="99"/>
      <c r="L21" s="99"/>
      <c r="M21" s="99"/>
      <c r="N21" s="99"/>
      <c r="O21" s="99"/>
      <c r="P21" s="99"/>
      <c r="Q21" s="99"/>
      <c r="R21" s="99"/>
      <c r="S21" s="99"/>
      <c r="T21" s="99"/>
      <c r="U21" s="99"/>
      <c r="V21" s="99"/>
      <c r="W21" s="99" t="s">
        <v>6</v>
      </c>
      <c r="X21" s="99"/>
      <c r="Y21" s="99"/>
      <c r="Z21" s="99"/>
      <c r="AA21" s="99"/>
      <c r="AB21" s="99"/>
      <c r="AC21" s="99"/>
      <c r="AD21" s="99"/>
      <c r="AE21" s="99"/>
      <c r="AF21" s="99"/>
      <c r="AG21" s="99"/>
      <c r="AH21" s="99"/>
      <c r="AI21" s="99"/>
      <c r="AJ21" s="19">
        <f t="shared" si="2"/>
        <v>2</v>
      </c>
      <c r="AK21" s="339">
        <f t="shared" si="3"/>
        <v>0</v>
      </c>
      <c r="AL21" s="339">
        <f t="shared" si="4"/>
        <v>0</v>
      </c>
      <c r="AM21" s="177"/>
      <c r="AN21" s="177"/>
      <c r="AO21" s="177"/>
    </row>
    <row r="22" spans="1:41" s="145" customFormat="1" ht="21.95" customHeight="1">
      <c r="A22" s="67">
        <v>16</v>
      </c>
      <c r="B22" s="79" t="s">
        <v>2260</v>
      </c>
      <c r="C22" s="80" t="s">
        <v>16</v>
      </c>
      <c r="D22" s="81" t="s">
        <v>2261</v>
      </c>
      <c r="E22" s="251"/>
      <c r="F22" s="99" t="s">
        <v>7</v>
      </c>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9">
        <f t="shared" si="3"/>
        <v>1</v>
      </c>
      <c r="AL22" s="339">
        <f t="shared" si="4"/>
        <v>0</v>
      </c>
      <c r="AM22" s="177"/>
      <c r="AN22" s="177"/>
      <c r="AO22" s="177"/>
    </row>
    <row r="23" spans="1:41" s="145" customFormat="1" ht="21.95" customHeight="1">
      <c r="A23" s="67">
        <v>17</v>
      </c>
      <c r="B23" s="79" t="s">
        <v>2262</v>
      </c>
      <c r="C23" s="109" t="s">
        <v>335</v>
      </c>
      <c r="D23" s="341" t="s">
        <v>9</v>
      </c>
      <c r="E23" s="202"/>
      <c r="F23" s="99" t="s">
        <v>7</v>
      </c>
      <c r="G23" s="99"/>
      <c r="H23" s="99" t="s">
        <v>6</v>
      </c>
      <c r="I23" s="99"/>
      <c r="J23" s="99" t="s">
        <v>6</v>
      </c>
      <c r="K23" s="99"/>
      <c r="L23" s="99"/>
      <c r="M23" s="99"/>
      <c r="N23" s="99"/>
      <c r="O23" s="99"/>
      <c r="P23" s="99" t="s">
        <v>6</v>
      </c>
      <c r="Q23" s="99"/>
      <c r="R23" s="99" t="s">
        <v>6</v>
      </c>
      <c r="S23" s="99" t="s">
        <v>7</v>
      </c>
      <c r="T23" s="99"/>
      <c r="U23" s="99"/>
      <c r="V23" s="99" t="s">
        <v>6</v>
      </c>
      <c r="W23" s="99" t="s">
        <v>6</v>
      </c>
      <c r="X23" s="99"/>
      <c r="Y23" s="99"/>
      <c r="Z23" s="99"/>
      <c r="AA23" s="99"/>
      <c r="AB23" s="99"/>
      <c r="AC23" s="99"/>
      <c r="AD23" s="99"/>
      <c r="AE23" s="99"/>
      <c r="AF23" s="99"/>
      <c r="AG23" s="99"/>
      <c r="AH23" s="99"/>
      <c r="AI23" s="99"/>
      <c r="AJ23" s="19">
        <f t="shared" si="2"/>
        <v>6</v>
      </c>
      <c r="AK23" s="339">
        <f t="shared" si="3"/>
        <v>2</v>
      </c>
      <c r="AL23" s="339">
        <f t="shared" si="4"/>
        <v>0</v>
      </c>
      <c r="AM23" s="177"/>
      <c r="AN23" s="177"/>
      <c r="AO23" s="177"/>
    </row>
    <row r="24" spans="1:41" s="145" customFormat="1" ht="21.95" customHeight="1">
      <c r="A24" s="67">
        <v>18</v>
      </c>
      <c r="B24" s="79" t="s">
        <v>2263</v>
      </c>
      <c r="C24" s="109" t="s">
        <v>2264</v>
      </c>
      <c r="D24" s="341" t="s">
        <v>2265</v>
      </c>
      <c r="E24" s="251"/>
      <c r="F24" s="99"/>
      <c r="G24" s="99"/>
      <c r="H24" s="99" t="s">
        <v>6</v>
      </c>
      <c r="I24" s="99" t="s">
        <v>6</v>
      </c>
      <c r="J24" s="99" t="s">
        <v>6</v>
      </c>
      <c r="K24" s="99"/>
      <c r="L24" s="99" t="s">
        <v>6</v>
      </c>
      <c r="M24" s="99" t="s">
        <v>6</v>
      </c>
      <c r="N24" s="99"/>
      <c r="O24" s="99" t="s">
        <v>6</v>
      </c>
      <c r="P24" s="99"/>
      <c r="Q24" s="99" t="s">
        <v>6</v>
      </c>
      <c r="R24" s="99" t="s">
        <v>6</v>
      </c>
      <c r="S24" s="99" t="s">
        <v>6</v>
      </c>
      <c r="T24" s="99" t="s">
        <v>6</v>
      </c>
      <c r="U24" s="99"/>
      <c r="V24" s="99" t="s">
        <v>6</v>
      </c>
      <c r="W24" s="99" t="s">
        <v>6</v>
      </c>
      <c r="X24" s="99"/>
      <c r="Y24" s="99"/>
      <c r="Z24" s="99"/>
      <c r="AA24" s="99"/>
      <c r="AB24" s="99"/>
      <c r="AC24" s="99"/>
      <c r="AD24" s="99"/>
      <c r="AE24" s="99"/>
      <c r="AF24" s="99"/>
      <c r="AG24" s="99"/>
      <c r="AH24" s="99"/>
      <c r="AI24" s="99"/>
      <c r="AJ24" s="19">
        <f t="shared" si="2"/>
        <v>12</v>
      </c>
      <c r="AK24" s="339">
        <f t="shared" si="3"/>
        <v>0</v>
      </c>
      <c r="AL24" s="339">
        <f t="shared" si="4"/>
        <v>0</v>
      </c>
      <c r="AM24" s="177"/>
      <c r="AN24" s="177"/>
      <c r="AO24" s="177"/>
    </row>
    <row r="25" spans="1:41" s="145" customFormat="1" ht="21.95" customHeight="1">
      <c r="A25" s="67">
        <v>19</v>
      </c>
      <c r="B25" s="79" t="s">
        <v>2266</v>
      </c>
      <c r="C25" s="109" t="s">
        <v>525</v>
      </c>
      <c r="D25" s="341" t="s">
        <v>112</v>
      </c>
      <c r="E25" s="202"/>
      <c r="F25" s="99"/>
      <c r="G25" s="99"/>
      <c r="H25" s="99"/>
      <c r="I25" s="99"/>
      <c r="J25" s="99" t="s">
        <v>6</v>
      </c>
      <c r="K25" s="99" t="s">
        <v>6</v>
      </c>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2</v>
      </c>
      <c r="AK25" s="339">
        <f t="shared" si="3"/>
        <v>0</v>
      </c>
      <c r="AL25" s="339">
        <f t="shared" si="4"/>
        <v>0</v>
      </c>
      <c r="AM25" s="177"/>
      <c r="AN25" s="177"/>
      <c r="AO25" s="177"/>
    </row>
    <row r="26" spans="1:41" s="145" customFormat="1" ht="21.95" customHeight="1">
      <c r="A26" s="67">
        <v>20</v>
      </c>
      <c r="B26" s="79">
        <v>2010010040</v>
      </c>
      <c r="C26" s="109" t="s">
        <v>154</v>
      </c>
      <c r="D26" s="341" t="s">
        <v>700</v>
      </c>
      <c r="E26" s="251"/>
      <c r="F26" s="99"/>
      <c r="G26" s="99"/>
      <c r="H26" s="99"/>
      <c r="I26" s="99"/>
      <c r="J26" s="99" t="s">
        <v>6</v>
      </c>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1</v>
      </c>
      <c r="AK26" s="339">
        <f t="shared" si="3"/>
        <v>0</v>
      </c>
      <c r="AL26" s="339">
        <f t="shared" si="4"/>
        <v>0</v>
      </c>
      <c r="AM26" s="177"/>
      <c r="AN26" s="177"/>
      <c r="AO26" s="177"/>
    </row>
    <row r="27" spans="1:41" s="145" customFormat="1" ht="21.95" customHeight="1">
      <c r="A27" s="67">
        <v>21</v>
      </c>
      <c r="B27" s="79" t="s">
        <v>2267</v>
      </c>
      <c r="C27" s="109" t="s">
        <v>57</v>
      </c>
      <c r="D27" s="341" t="s">
        <v>2268</v>
      </c>
      <c r="E27" s="473" t="s">
        <v>2862</v>
      </c>
      <c r="F27" s="474"/>
      <c r="G27" s="474"/>
      <c r="H27" s="474"/>
      <c r="I27" s="474"/>
      <c r="J27" s="474"/>
      <c r="K27" s="474"/>
      <c r="L27" s="474"/>
      <c r="M27" s="474"/>
      <c r="N27" s="474"/>
      <c r="O27" s="474"/>
      <c r="P27" s="474"/>
      <c r="Q27" s="474"/>
      <c r="R27" s="474"/>
      <c r="S27" s="474"/>
      <c r="T27" s="474"/>
      <c r="U27" s="474"/>
      <c r="V27" s="474"/>
      <c r="W27" s="474"/>
      <c r="X27" s="474"/>
      <c r="Y27" s="474"/>
      <c r="Z27" s="474"/>
      <c r="AA27" s="474"/>
      <c r="AB27" s="474"/>
      <c r="AC27" s="474"/>
      <c r="AD27" s="474"/>
      <c r="AE27" s="474"/>
      <c r="AF27" s="474"/>
      <c r="AG27" s="474"/>
      <c r="AH27" s="475"/>
      <c r="AI27" s="99"/>
      <c r="AJ27" s="19">
        <f>COUNTIF(E27:AI27,"K")+2*COUNTIF(E27:AI27,"2K")+COUNTIF(E27:AI27,"TK")+COUNTIF(E27:AI27,"KT")+COUNTIF(E27:AI27,"PK")+COUNTIF(E27:AI27,"KP")+2*COUNTIF(E27:AI27,"K2")</f>
        <v>0</v>
      </c>
      <c r="AK27" s="339">
        <f t="shared" si="3"/>
        <v>0</v>
      </c>
      <c r="AL27" s="339">
        <f>COUNTIF(E27:AI27,"T")+2*COUNTIF(E27:AI27,"2T")+2*COUNTIF(E27:AI27,"T2")+COUNTIF(E27:AI27,"PT")+COUNTIF(E27:AI27,"TP")</f>
        <v>0</v>
      </c>
      <c r="AM27" s="177"/>
      <c r="AN27" s="177"/>
      <c r="AO27" s="177"/>
    </row>
    <row r="28" spans="1:41" s="25" customFormat="1" ht="21.95" customHeight="1">
      <c r="A28" s="529" t="s">
        <v>10</v>
      </c>
      <c r="B28" s="530"/>
      <c r="C28" s="530"/>
      <c r="D28" s="530"/>
      <c r="E28" s="530"/>
      <c r="F28" s="530"/>
      <c r="G28" s="530"/>
      <c r="H28" s="530"/>
      <c r="I28" s="530"/>
      <c r="J28" s="530"/>
      <c r="K28" s="530"/>
      <c r="L28" s="530"/>
      <c r="M28" s="530"/>
      <c r="N28" s="530"/>
      <c r="O28" s="530"/>
      <c r="P28" s="530"/>
      <c r="Q28" s="530"/>
      <c r="R28" s="530"/>
      <c r="S28" s="530"/>
      <c r="T28" s="530"/>
      <c r="U28" s="530"/>
      <c r="V28" s="530"/>
      <c r="W28" s="530"/>
      <c r="X28" s="530"/>
      <c r="Y28" s="530"/>
      <c r="Z28" s="530"/>
      <c r="AA28" s="530"/>
      <c r="AB28" s="530"/>
      <c r="AC28" s="530"/>
      <c r="AD28" s="530"/>
      <c r="AE28" s="530"/>
      <c r="AF28" s="530"/>
      <c r="AG28" s="530"/>
      <c r="AH28" s="530"/>
      <c r="AI28" s="531"/>
      <c r="AJ28" s="340">
        <f>SUM(AJ7:AJ27)</f>
        <v>38</v>
      </c>
      <c r="AK28" s="147">
        <f>SUM(AK7:AK27)</f>
        <v>4</v>
      </c>
      <c r="AL28" s="147">
        <f>SUM(AL7:AL27)</f>
        <v>3</v>
      </c>
    </row>
    <row r="29" spans="1:41" s="25" customFormat="1" ht="21" customHeight="1">
      <c r="A29" s="429" t="s">
        <v>2804</v>
      </c>
      <c r="B29" s="430"/>
      <c r="C29" s="430"/>
      <c r="D29" s="430"/>
      <c r="E29" s="430"/>
      <c r="F29" s="430"/>
      <c r="G29" s="430"/>
      <c r="H29" s="430"/>
      <c r="I29" s="430"/>
      <c r="J29" s="430"/>
      <c r="K29" s="430"/>
      <c r="L29" s="430"/>
      <c r="M29" s="430"/>
      <c r="N29" s="430"/>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430"/>
      <c r="AL29" s="431"/>
      <c r="AM29" s="338"/>
      <c r="AN29" s="338"/>
    </row>
    <row r="30" spans="1:41">
      <c r="C30" s="425"/>
      <c r="D30" s="425"/>
    </row>
  </sheetData>
  <mergeCells count="20">
    <mergeCell ref="AK5:AK6"/>
    <mergeCell ref="AL5:AL6"/>
    <mergeCell ref="AM20:AN20"/>
    <mergeCell ref="A28:AI28"/>
    <mergeCell ref="C30:D30"/>
    <mergeCell ref="E27:AH27"/>
    <mergeCell ref="A29:AL29"/>
    <mergeCell ref="AJ5:AJ6"/>
    <mergeCell ref="A1:P1"/>
    <mergeCell ref="Q1:AL1"/>
    <mergeCell ref="A2:P2"/>
    <mergeCell ref="Q2:AL2"/>
    <mergeCell ref="A3:AL3"/>
    <mergeCell ref="I4:L4"/>
    <mergeCell ref="M4:N4"/>
    <mergeCell ref="O4:Q4"/>
    <mergeCell ref="R4:T4"/>
    <mergeCell ref="A5:A6"/>
    <mergeCell ref="B5:B6"/>
    <mergeCell ref="C5:D6"/>
  </mergeCells>
  <conditionalFormatting sqref="E6:AI26 AI27">
    <cfRule type="expression" dxfId="43" priority="1">
      <formula>IF(E$6="CN",1,0)</formula>
    </cfRule>
  </conditionalFormatting>
  <conditionalFormatting sqref="E27">
    <cfRule type="expression" dxfId="42" priority="87">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8E9C6BB4-A03B-43F1-933C-470A8D523B0B}">
            <xm:f>IF('TQW20'!E$6="CN",1,0)</xm:f>
            <x14:dxf>
              <fill>
                <patternFill>
                  <bgColor theme="8" tint="0.59996337778862885"/>
                </patternFill>
              </fill>
            </x14:dxf>
          </x14:cfRule>
          <xm:sqref>E6:AI6</xm:sqref>
        </x14:conditionalFormatting>
        <x14:conditionalFormatting xmlns:xm="http://schemas.microsoft.com/office/excel/2006/main">
          <x14:cfRule type="expression" priority="2" id="{8487D404-6F57-426F-9F3B-7A8216620198}">
            <xm:f>IF('TQW20'!E$6="CN",1,0)</xm:f>
            <x14:dxf>
              <fill>
                <patternFill>
                  <bgColor theme="8" tint="0.79998168889431442"/>
                </patternFill>
              </fill>
            </x14:dxf>
          </x14:cfRule>
          <xm:sqref>E6:AI6</xm:sqref>
        </x14:conditionalFormatting>
      </x14:conditionalFormattings>
    </ext>
  </extLst>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zoomScale="81" zoomScaleNormal="81" workbookViewId="0">
      <selection activeCell="V8" sqref="V8"/>
    </sheetView>
  </sheetViews>
  <sheetFormatPr defaultColWidth="9.33203125" defaultRowHeight="18"/>
  <cols>
    <col min="1" max="1" width="6.6640625" style="24" customWidth="1"/>
    <col min="2" max="2" width="17.1640625" style="24" customWidth="1"/>
    <col min="3" max="3" width="26.6640625" style="24" customWidth="1"/>
    <col min="4" max="4" width="10" style="24" customWidth="1"/>
    <col min="5" max="35" width="4" style="24" customWidth="1"/>
    <col min="36" max="36" width="4.664062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ht="2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ht="2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35.25" customHeight="1">
      <c r="A3" s="443" t="s">
        <v>2726</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34">
        <v>1</v>
      </c>
      <c r="B7" s="73" t="s">
        <v>2271</v>
      </c>
      <c r="C7" s="74" t="s">
        <v>2272</v>
      </c>
      <c r="D7" s="75" t="s">
        <v>36</v>
      </c>
      <c r="E7" s="326"/>
      <c r="F7" s="96"/>
      <c r="G7" s="96"/>
      <c r="H7" s="96" t="s">
        <v>8</v>
      </c>
      <c r="I7" s="95"/>
      <c r="J7" s="96"/>
      <c r="K7" s="96"/>
      <c r="L7" s="96"/>
      <c r="M7" s="96"/>
      <c r="N7" s="96"/>
      <c r="O7" s="96"/>
      <c r="P7" s="95"/>
      <c r="Q7" s="96"/>
      <c r="R7" s="95"/>
      <c r="S7" s="96"/>
      <c r="T7" s="96"/>
      <c r="U7" s="96"/>
      <c r="V7" s="95"/>
      <c r="W7" s="95"/>
      <c r="X7" s="96"/>
      <c r="Y7" s="96"/>
      <c r="Z7" s="96"/>
      <c r="AA7" s="96"/>
      <c r="AB7" s="96"/>
      <c r="AC7" s="96"/>
      <c r="AD7" s="95"/>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1</v>
      </c>
      <c r="AM7" s="26"/>
      <c r="AN7" s="27"/>
      <c r="AO7" s="153"/>
    </row>
    <row r="8" spans="1:41" s="25" customFormat="1" ht="21" customHeight="1">
      <c r="A8" s="34">
        <v>2</v>
      </c>
      <c r="B8" s="73" t="s">
        <v>2273</v>
      </c>
      <c r="C8" s="74" t="s">
        <v>182</v>
      </c>
      <c r="D8" s="75" t="s">
        <v>19</v>
      </c>
      <c r="E8" s="238"/>
      <c r="F8" s="119"/>
      <c r="G8" s="119"/>
      <c r="H8" s="119"/>
      <c r="I8" s="95"/>
      <c r="J8" s="119"/>
      <c r="K8" s="119"/>
      <c r="L8" s="119"/>
      <c r="M8" s="119"/>
      <c r="N8" s="119"/>
      <c r="O8" s="119"/>
      <c r="P8" s="95"/>
      <c r="Q8" s="119"/>
      <c r="R8" s="95"/>
      <c r="S8" s="119"/>
      <c r="T8" s="119"/>
      <c r="U8" s="119"/>
      <c r="V8" s="95" t="s">
        <v>7</v>
      </c>
      <c r="W8" s="95"/>
      <c r="X8" s="119"/>
      <c r="Y8" s="119"/>
      <c r="Z8" s="119"/>
      <c r="AA8" s="119"/>
      <c r="AB8" s="119"/>
      <c r="AC8" s="119"/>
      <c r="AD8" s="95"/>
      <c r="AE8" s="119"/>
      <c r="AF8" s="119"/>
      <c r="AG8" s="119"/>
      <c r="AH8" s="119"/>
      <c r="AI8" s="119"/>
      <c r="AJ8" s="19">
        <f t="shared" ref="AJ8:AJ30" si="2">COUNTIF(E8:AI8,"K")+2*COUNTIF(E8:AI8,"2K")+COUNTIF(E8:AI8,"TK")+COUNTIF(E8:AI8,"KT")+COUNTIF(E8:AI8,"PK")+COUNTIF(E8:AI8,"KP")+2*COUNTIF(E8:AI8,"K2")</f>
        <v>0</v>
      </c>
      <c r="AK8" s="339">
        <f t="shared" ref="AK8:AK30" si="3">COUNTIF(F8:AJ8,"P")+2*COUNTIF(F8:AJ8,"2P")+COUNTIF(F8:AJ8,"TP")+COUNTIF(F8:AJ8,"PT")+COUNTIF(F8:AJ8,"PK")+COUNTIF(F8:AJ8,"KP")+2*COUNTIF(F8:AJ8,"P2")</f>
        <v>1</v>
      </c>
      <c r="AL8" s="339">
        <f t="shared" ref="AL8:AL30" si="4">COUNTIF(E8:AI8,"T")+2*COUNTIF(E8:AI8,"2T")+2*COUNTIF(E8:AI8,"T2")+COUNTIF(E8:AI8,"PT")+COUNTIF(E8:AI8,"TP")</f>
        <v>0</v>
      </c>
      <c r="AM8" s="153"/>
      <c r="AN8" s="153"/>
      <c r="AO8" s="153"/>
    </row>
    <row r="9" spans="1:41" s="25" customFormat="1" ht="21" customHeight="1">
      <c r="A9" s="34">
        <v>3</v>
      </c>
      <c r="B9" s="73" t="s">
        <v>2274</v>
      </c>
      <c r="C9" s="74" t="s">
        <v>2275</v>
      </c>
      <c r="D9" s="75" t="s">
        <v>40</v>
      </c>
      <c r="E9" s="326"/>
      <c r="F9" s="96"/>
      <c r="G9" s="96"/>
      <c r="H9" s="96"/>
      <c r="I9" s="95"/>
      <c r="J9" s="96"/>
      <c r="K9" s="96"/>
      <c r="L9" s="96"/>
      <c r="M9" s="96"/>
      <c r="N9" s="96"/>
      <c r="O9" s="96" t="s">
        <v>6</v>
      </c>
      <c r="P9" s="95"/>
      <c r="Q9" s="96"/>
      <c r="R9" s="95"/>
      <c r="S9" s="96"/>
      <c r="T9" s="96"/>
      <c r="U9" s="96"/>
      <c r="V9" s="95"/>
      <c r="W9" s="95"/>
      <c r="X9" s="96"/>
      <c r="Y9" s="96"/>
      <c r="Z9" s="96"/>
      <c r="AA9" s="96"/>
      <c r="AB9" s="96"/>
      <c r="AC9" s="96"/>
      <c r="AD9" s="95"/>
      <c r="AE9" s="96"/>
      <c r="AF9" s="96"/>
      <c r="AG9" s="96"/>
      <c r="AH9" s="96"/>
      <c r="AI9" s="96"/>
      <c r="AJ9" s="19">
        <f t="shared" si="2"/>
        <v>1</v>
      </c>
      <c r="AK9" s="339">
        <f t="shared" si="3"/>
        <v>0</v>
      </c>
      <c r="AL9" s="339">
        <f t="shared" si="4"/>
        <v>0</v>
      </c>
      <c r="AM9" s="153"/>
      <c r="AN9" s="153"/>
      <c r="AO9" s="153"/>
    </row>
    <row r="10" spans="1:41" s="25" customFormat="1" ht="21" customHeight="1">
      <c r="A10" s="34">
        <v>4</v>
      </c>
      <c r="B10" s="73">
        <v>2010010041</v>
      </c>
      <c r="C10" s="74" t="s">
        <v>251</v>
      </c>
      <c r="D10" s="75" t="s">
        <v>39</v>
      </c>
      <c r="E10" s="326"/>
      <c r="F10" s="96"/>
      <c r="G10" s="96"/>
      <c r="H10" s="96"/>
      <c r="I10" s="95"/>
      <c r="J10" s="96"/>
      <c r="K10" s="96"/>
      <c r="L10" s="96"/>
      <c r="M10" s="96"/>
      <c r="N10" s="96"/>
      <c r="O10" s="96"/>
      <c r="P10" s="95"/>
      <c r="Q10" s="96"/>
      <c r="R10" s="95"/>
      <c r="S10" s="96"/>
      <c r="T10" s="96"/>
      <c r="U10" s="96"/>
      <c r="V10" s="95"/>
      <c r="W10" s="95"/>
      <c r="X10" s="96"/>
      <c r="Y10" s="96"/>
      <c r="Z10" s="96"/>
      <c r="AA10" s="96"/>
      <c r="AB10" s="96"/>
      <c r="AC10" s="96"/>
      <c r="AD10" s="95"/>
      <c r="AE10" s="96"/>
      <c r="AF10" s="96"/>
      <c r="AG10" s="96"/>
      <c r="AH10" s="96"/>
      <c r="AI10" s="96"/>
      <c r="AJ10" s="19">
        <f t="shared" si="2"/>
        <v>0</v>
      </c>
      <c r="AK10" s="339">
        <f t="shared" si="3"/>
        <v>0</v>
      </c>
      <c r="AL10" s="339">
        <f t="shared" si="4"/>
        <v>0</v>
      </c>
      <c r="AM10" s="153"/>
      <c r="AN10" s="153"/>
      <c r="AO10" s="153"/>
    </row>
    <row r="11" spans="1:41" s="25" customFormat="1" ht="21" customHeight="1">
      <c r="A11" s="34">
        <v>5</v>
      </c>
      <c r="B11" s="73" t="s">
        <v>2276</v>
      </c>
      <c r="C11" s="74" t="s">
        <v>64</v>
      </c>
      <c r="D11" s="75" t="s">
        <v>50</v>
      </c>
      <c r="E11" s="238"/>
      <c r="F11" s="119"/>
      <c r="G11" s="119"/>
      <c r="H11" s="119"/>
      <c r="I11" s="95"/>
      <c r="J11" s="119"/>
      <c r="K11" s="119"/>
      <c r="L11" s="119"/>
      <c r="M11" s="119"/>
      <c r="N11" s="119"/>
      <c r="O11" s="119"/>
      <c r="P11" s="95"/>
      <c r="Q11" s="119"/>
      <c r="R11" s="95"/>
      <c r="S11" s="119"/>
      <c r="T11" s="119"/>
      <c r="U11" s="119"/>
      <c r="V11" s="95" t="s">
        <v>7</v>
      </c>
      <c r="W11" s="95"/>
      <c r="X11" s="119"/>
      <c r="Y11" s="119"/>
      <c r="Z11" s="119"/>
      <c r="AA11" s="119"/>
      <c r="AB11" s="119"/>
      <c r="AC11" s="119"/>
      <c r="AD11" s="95"/>
      <c r="AE11" s="119"/>
      <c r="AF11" s="119"/>
      <c r="AG11" s="119"/>
      <c r="AH11" s="119"/>
      <c r="AI11" s="119"/>
      <c r="AJ11" s="19">
        <f t="shared" si="2"/>
        <v>0</v>
      </c>
      <c r="AK11" s="339">
        <f t="shared" si="3"/>
        <v>1</v>
      </c>
      <c r="AL11" s="339">
        <f t="shared" si="4"/>
        <v>0</v>
      </c>
      <c r="AM11" s="153"/>
      <c r="AN11" s="153"/>
      <c r="AO11" s="153"/>
    </row>
    <row r="12" spans="1:41" s="25" customFormat="1" ht="21" customHeight="1">
      <c r="A12" s="34">
        <v>6</v>
      </c>
      <c r="B12" s="73" t="s">
        <v>2277</v>
      </c>
      <c r="C12" s="74" t="s">
        <v>57</v>
      </c>
      <c r="D12" s="75" t="s">
        <v>2278</v>
      </c>
      <c r="E12" s="326"/>
      <c r="F12" s="96"/>
      <c r="G12" s="96"/>
      <c r="H12" s="96"/>
      <c r="I12" s="95"/>
      <c r="J12" s="96"/>
      <c r="K12" s="96"/>
      <c r="L12" s="96"/>
      <c r="M12" s="96"/>
      <c r="N12" s="96"/>
      <c r="O12" s="96"/>
      <c r="P12" s="95"/>
      <c r="Q12" s="96"/>
      <c r="R12" s="95"/>
      <c r="S12" s="96"/>
      <c r="T12" s="96"/>
      <c r="U12" s="96"/>
      <c r="V12" s="95"/>
      <c r="W12" s="95"/>
      <c r="X12" s="96"/>
      <c r="Y12" s="96"/>
      <c r="Z12" s="96"/>
      <c r="AA12" s="96"/>
      <c r="AB12" s="96"/>
      <c r="AC12" s="96"/>
      <c r="AD12" s="95"/>
      <c r="AE12" s="96"/>
      <c r="AF12" s="96"/>
      <c r="AG12" s="96"/>
      <c r="AH12" s="96"/>
      <c r="AI12" s="96"/>
      <c r="AJ12" s="19">
        <f t="shared" si="2"/>
        <v>0</v>
      </c>
      <c r="AK12" s="339">
        <f t="shared" si="3"/>
        <v>0</v>
      </c>
      <c r="AL12" s="339">
        <f t="shared" si="4"/>
        <v>0</v>
      </c>
      <c r="AM12" s="153"/>
      <c r="AN12" s="153"/>
      <c r="AO12" s="153"/>
    </row>
    <row r="13" spans="1:41" s="25" customFormat="1" ht="21" customHeight="1">
      <c r="A13" s="34">
        <v>7</v>
      </c>
      <c r="B13" s="73" t="s">
        <v>2280</v>
      </c>
      <c r="C13" s="74" t="s">
        <v>2281</v>
      </c>
      <c r="D13" s="75" t="s">
        <v>14</v>
      </c>
      <c r="E13" s="326"/>
      <c r="F13" s="96"/>
      <c r="G13" s="96"/>
      <c r="H13" s="96"/>
      <c r="I13" s="95"/>
      <c r="J13" s="96"/>
      <c r="K13" s="96"/>
      <c r="L13" s="96"/>
      <c r="M13" s="96"/>
      <c r="N13" s="96"/>
      <c r="O13" s="96"/>
      <c r="P13" s="95"/>
      <c r="Q13" s="96"/>
      <c r="R13" s="95"/>
      <c r="S13" s="96"/>
      <c r="T13" s="96"/>
      <c r="U13" s="96"/>
      <c r="V13" s="95"/>
      <c r="W13" s="95"/>
      <c r="X13" s="96"/>
      <c r="Y13" s="96"/>
      <c r="Z13" s="96"/>
      <c r="AA13" s="96"/>
      <c r="AB13" s="96"/>
      <c r="AC13" s="96"/>
      <c r="AD13" s="95"/>
      <c r="AE13" s="96"/>
      <c r="AF13" s="96"/>
      <c r="AG13" s="96"/>
      <c r="AH13" s="96"/>
      <c r="AI13" s="96"/>
      <c r="AJ13" s="19">
        <f t="shared" si="2"/>
        <v>0</v>
      </c>
      <c r="AK13" s="339">
        <f t="shared" si="3"/>
        <v>0</v>
      </c>
      <c r="AL13" s="339">
        <f t="shared" si="4"/>
        <v>0</v>
      </c>
      <c r="AM13" s="153"/>
      <c r="AN13" s="153"/>
      <c r="AO13" s="153"/>
    </row>
    <row r="14" spans="1:41" s="25" customFormat="1" ht="21" customHeight="1">
      <c r="A14" s="34">
        <v>8</v>
      </c>
      <c r="B14" s="73" t="s">
        <v>2279</v>
      </c>
      <c r="C14" s="74" t="s">
        <v>2242</v>
      </c>
      <c r="D14" s="75" t="s">
        <v>14</v>
      </c>
      <c r="E14" s="326"/>
      <c r="F14" s="96"/>
      <c r="G14" s="96"/>
      <c r="H14" s="96"/>
      <c r="I14" s="95"/>
      <c r="J14" s="96"/>
      <c r="K14" s="96"/>
      <c r="L14" s="96"/>
      <c r="M14" s="96"/>
      <c r="N14" s="96"/>
      <c r="O14" s="96"/>
      <c r="P14" s="95"/>
      <c r="Q14" s="96"/>
      <c r="R14" s="95"/>
      <c r="S14" s="96"/>
      <c r="T14" s="96"/>
      <c r="U14" s="96"/>
      <c r="V14" s="95"/>
      <c r="W14" s="95"/>
      <c r="X14" s="96"/>
      <c r="Y14" s="96"/>
      <c r="Z14" s="96"/>
      <c r="AA14" s="96"/>
      <c r="AB14" s="96"/>
      <c r="AC14" s="96"/>
      <c r="AD14" s="95"/>
      <c r="AE14" s="96"/>
      <c r="AF14" s="96"/>
      <c r="AG14" s="96"/>
      <c r="AH14" s="96"/>
      <c r="AI14" s="96"/>
      <c r="AJ14" s="19">
        <f t="shared" si="2"/>
        <v>0</v>
      </c>
      <c r="AK14" s="339">
        <f t="shared" si="3"/>
        <v>0</v>
      </c>
      <c r="AL14" s="339">
        <f t="shared" si="4"/>
        <v>0</v>
      </c>
      <c r="AM14" s="153"/>
      <c r="AN14" s="153"/>
      <c r="AO14" s="153"/>
    </row>
    <row r="15" spans="1:41" s="25" customFormat="1" ht="21" customHeight="1">
      <c r="A15" s="34">
        <v>9</v>
      </c>
      <c r="B15" s="73" t="s">
        <v>2282</v>
      </c>
      <c r="C15" s="74" t="s">
        <v>368</v>
      </c>
      <c r="D15" s="75" t="s">
        <v>41</v>
      </c>
      <c r="E15" s="238"/>
      <c r="F15" s="119"/>
      <c r="G15" s="119"/>
      <c r="H15" s="119"/>
      <c r="I15" s="95"/>
      <c r="J15" s="119"/>
      <c r="K15" s="119"/>
      <c r="L15" s="119"/>
      <c r="M15" s="119"/>
      <c r="N15" s="119"/>
      <c r="O15" s="119"/>
      <c r="P15" s="95"/>
      <c r="Q15" s="119"/>
      <c r="R15" s="95"/>
      <c r="S15" s="119"/>
      <c r="T15" s="119"/>
      <c r="U15" s="119"/>
      <c r="V15" s="95" t="s">
        <v>7</v>
      </c>
      <c r="W15" s="95"/>
      <c r="X15" s="119"/>
      <c r="Y15" s="119"/>
      <c r="Z15" s="119"/>
      <c r="AA15" s="119"/>
      <c r="AB15" s="119"/>
      <c r="AC15" s="119"/>
      <c r="AD15" s="95"/>
      <c r="AE15" s="119"/>
      <c r="AF15" s="119"/>
      <c r="AG15" s="119"/>
      <c r="AH15" s="119"/>
      <c r="AI15" s="119"/>
      <c r="AJ15" s="19">
        <f t="shared" si="2"/>
        <v>0</v>
      </c>
      <c r="AK15" s="339">
        <f t="shared" si="3"/>
        <v>1</v>
      </c>
      <c r="AL15" s="339">
        <f t="shared" si="4"/>
        <v>0</v>
      </c>
      <c r="AM15" s="153"/>
      <c r="AN15" s="153"/>
      <c r="AO15" s="153"/>
    </row>
    <row r="16" spans="1:41" s="25" customFormat="1" ht="21" customHeight="1">
      <c r="A16" s="34">
        <v>10</v>
      </c>
      <c r="B16" s="73" t="s">
        <v>2283</v>
      </c>
      <c r="C16" s="74" t="s">
        <v>2284</v>
      </c>
      <c r="D16" s="75" t="s">
        <v>41</v>
      </c>
      <c r="E16" s="326"/>
      <c r="F16" s="96"/>
      <c r="G16" s="96"/>
      <c r="H16" s="96"/>
      <c r="I16" s="95"/>
      <c r="J16" s="96"/>
      <c r="K16" s="96"/>
      <c r="L16" s="96"/>
      <c r="M16" s="96"/>
      <c r="N16" s="96"/>
      <c r="O16" s="96"/>
      <c r="P16" s="95"/>
      <c r="Q16" s="96"/>
      <c r="R16" s="95"/>
      <c r="S16" s="96"/>
      <c r="T16" s="96"/>
      <c r="U16" s="96"/>
      <c r="V16" s="95"/>
      <c r="W16" s="95"/>
      <c r="X16" s="96"/>
      <c r="Y16" s="96"/>
      <c r="Z16" s="96"/>
      <c r="AA16" s="96"/>
      <c r="AB16" s="96"/>
      <c r="AC16" s="96"/>
      <c r="AD16" s="95"/>
      <c r="AE16" s="96"/>
      <c r="AF16" s="96"/>
      <c r="AG16" s="96"/>
      <c r="AH16" s="96"/>
      <c r="AI16" s="96"/>
      <c r="AJ16" s="19">
        <f t="shared" si="2"/>
        <v>0</v>
      </c>
      <c r="AK16" s="339">
        <f t="shared" si="3"/>
        <v>0</v>
      </c>
      <c r="AL16" s="339">
        <f t="shared" si="4"/>
        <v>0</v>
      </c>
      <c r="AM16" s="153"/>
      <c r="AN16" s="153"/>
      <c r="AO16" s="153"/>
    </row>
    <row r="17" spans="1:41" s="25" customFormat="1" ht="21" customHeight="1">
      <c r="A17" s="34">
        <v>11</v>
      </c>
      <c r="B17" s="73" t="s">
        <v>2285</v>
      </c>
      <c r="C17" s="74" t="s">
        <v>16</v>
      </c>
      <c r="D17" s="75" t="s">
        <v>2286</v>
      </c>
      <c r="E17" s="326"/>
      <c r="F17" s="96"/>
      <c r="G17" s="96"/>
      <c r="H17" s="96"/>
      <c r="I17" s="95"/>
      <c r="J17" s="96"/>
      <c r="K17" s="96"/>
      <c r="L17" s="96"/>
      <c r="M17" s="96"/>
      <c r="N17" s="96"/>
      <c r="O17" s="96"/>
      <c r="P17" s="95"/>
      <c r="Q17" s="96"/>
      <c r="R17" s="95"/>
      <c r="S17" s="96"/>
      <c r="T17" s="96"/>
      <c r="U17" s="96"/>
      <c r="V17" s="95"/>
      <c r="W17" s="95"/>
      <c r="X17" s="96"/>
      <c r="Y17" s="96"/>
      <c r="Z17" s="96"/>
      <c r="AA17" s="96"/>
      <c r="AB17" s="96"/>
      <c r="AC17" s="96"/>
      <c r="AD17" s="95"/>
      <c r="AE17" s="96"/>
      <c r="AF17" s="96"/>
      <c r="AG17" s="96"/>
      <c r="AH17" s="96"/>
      <c r="AI17" s="96"/>
      <c r="AJ17" s="19">
        <f t="shared" si="2"/>
        <v>0</v>
      </c>
      <c r="AK17" s="339">
        <f t="shared" si="3"/>
        <v>0</v>
      </c>
      <c r="AL17" s="339">
        <f t="shared" si="4"/>
        <v>0</v>
      </c>
      <c r="AM17" s="153"/>
      <c r="AN17" s="153"/>
      <c r="AO17" s="153"/>
    </row>
    <row r="18" spans="1:41" s="145" customFormat="1" ht="21" customHeight="1">
      <c r="A18" s="34">
        <v>12</v>
      </c>
      <c r="B18" s="73" t="s">
        <v>2287</v>
      </c>
      <c r="C18" s="74" t="s">
        <v>64</v>
      </c>
      <c r="D18" s="75" t="s">
        <v>94</v>
      </c>
      <c r="E18" s="326"/>
      <c r="F18" s="96"/>
      <c r="G18" s="96"/>
      <c r="H18" s="96"/>
      <c r="I18" s="95"/>
      <c r="J18" s="96"/>
      <c r="K18" s="96"/>
      <c r="L18" s="96"/>
      <c r="M18" s="96"/>
      <c r="N18" s="96"/>
      <c r="O18" s="96"/>
      <c r="P18" s="95"/>
      <c r="Q18" s="96"/>
      <c r="R18" s="95"/>
      <c r="S18" s="96"/>
      <c r="T18" s="96"/>
      <c r="U18" s="96"/>
      <c r="V18" s="95"/>
      <c r="W18" s="95"/>
      <c r="X18" s="96"/>
      <c r="Y18" s="96"/>
      <c r="Z18" s="96"/>
      <c r="AA18" s="96"/>
      <c r="AB18" s="96"/>
      <c r="AC18" s="96"/>
      <c r="AD18" s="95"/>
      <c r="AE18" s="96"/>
      <c r="AF18" s="96"/>
      <c r="AG18" s="96"/>
      <c r="AH18" s="96"/>
      <c r="AI18" s="96"/>
      <c r="AJ18" s="19">
        <f t="shared" si="2"/>
        <v>0</v>
      </c>
      <c r="AK18" s="339">
        <f t="shared" si="3"/>
        <v>0</v>
      </c>
      <c r="AL18" s="339">
        <f t="shared" si="4"/>
        <v>0</v>
      </c>
      <c r="AM18" s="177"/>
      <c r="AN18" s="177"/>
      <c r="AO18" s="177"/>
    </row>
    <row r="19" spans="1:41" s="145" customFormat="1" ht="21" customHeight="1">
      <c r="A19" s="34">
        <v>13</v>
      </c>
      <c r="B19" s="39" t="s">
        <v>2288</v>
      </c>
      <c r="C19" s="40" t="s">
        <v>38</v>
      </c>
      <c r="D19" s="41" t="s">
        <v>94</v>
      </c>
      <c r="E19" s="326"/>
      <c r="F19" s="326"/>
      <c r="G19" s="326"/>
      <c r="H19" s="326"/>
      <c r="I19" s="95"/>
      <c r="J19" s="326"/>
      <c r="K19" s="326"/>
      <c r="L19" s="326"/>
      <c r="M19" s="326"/>
      <c r="N19" s="326"/>
      <c r="O19" s="326"/>
      <c r="P19" s="95"/>
      <c r="Q19" s="326"/>
      <c r="R19" s="95"/>
      <c r="S19" s="326"/>
      <c r="T19" s="326"/>
      <c r="U19" s="326"/>
      <c r="V19" s="95"/>
      <c r="W19" s="95"/>
      <c r="X19" s="326"/>
      <c r="Y19" s="326"/>
      <c r="Z19" s="326"/>
      <c r="AA19" s="326"/>
      <c r="AB19" s="326"/>
      <c r="AC19" s="326"/>
      <c r="AD19" s="95"/>
      <c r="AE19" s="326"/>
      <c r="AF19" s="326"/>
      <c r="AG19" s="326"/>
      <c r="AH19" s="326"/>
      <c r="AI19" s="326"/>
      <c r="AJ19" s="19">
        <f t="shared" si="2"/>
        <v>0</v>
      </c>
      <c r="AK19" s="339">
        <f t="shared" si="3"/>
        <v>0</v>
      </c>
      <c r="AL19" s="339">
        <f t="shared" si="4"/>
        <v>0</v>
      </c>
      <c r="AM19" s="177"/>
      <c r="AN19" s="177"/>
      <c r="AO19" s="177"/>
    </row>
    <row r="20" spans="1:41" s="145" customFormat="1" ht="21" customHeight="1">
      <c r="A20" s="34">
        <v>14</v>
      </c>
      <c r="B20" s="73" t="s">
        <v>2289</v>
      </c>
      <c r="C20" s="74" t="s">
        <v>2290</v>
      </c>
      <c r="D20" s="75" t="s">
        <v>52</v>
      </c>
      <c r="E20" s="326"/>
      <c r="F20" s="96"/>
      <c r="G20" s="96"/>
      <c r="H20" s="96"/>
      <c r="I20" s="95"/>
      <c r="J20" s="96"/>
      <c r="K20" s="96"/>
      <c r="L20" s="96"/>
      <c r="M20" s="96"/>
      <c r="N20" s="96"/>
      <c r="O20" s="96"/>
      <c r="P20" s="95"/>
      <c r="Q20" s="96"/>
      <c r="R20" s="95"/>
      <c r="S20" s="96"/>
      <c r="T20" s="96"/>
      <c r="U20" s="96"/>
      <c r="V20" s="95"/>
      <c r="W20" s="95"/>
      <c r="X20" s="96"/>
      <c r="Y20" s="96"/>
      <c r="Z20" s="96"/>
      <c r="AA20" s="96"/>
      <c r="AB20" s="96"/>
      <c r="AC20" s="96"/>
      <c r="AD20" s="95"/>
      <c r="AE20" s="96"/>
      <c r="AF20" s="96"/>
      <c r="AG20" s="96"/>
      <c r="AH20" s="96"/>
      <c r="AI20" s="96"/>
      <c r="AJ20" s="19">
        <f t="shared" si="2"/>
        <v>0</v>
      </c>
      <c r="AK20" s="339">
        <f t="shared" si="3"/>
        <v>0</v>
      </c>
      <c r="AL20" s="339">
        <f t="shared" si="4"/>
        <v>0</v>
      </c>
      <c r="AM20" s="527"/>
      <c r="AN20" s="528"/>
      <c r="AO20" s="177"/>
    </row>
    <row r="21" spans="1:41" s="145" customFormat="1" ht="21" customHeight="1">
      <c r="A21" s="34">
        <v>15</v>
      </c>
      <c r="B21" s="73" t="s">
        <v>2269</v>
      </c>
      <c r="C21" s="74" t="s">
        <v>2270</v>
      </c>
      <c r="D21" s="75" t="s">
        <v>28</v>
      </c>
      <c r="E21" s="326"/>
      <c r="F21" s="96"/>
      <c r="G21" s="96"/>
      <c r="H21" s="96"/>
      <c r="I21" s="95"/>
      <c r="J21" s="96"/>
      <c r="K21" s="96"/>
      <c r="L21" s="96"/>
      <c r="M21" s="96"/>
      <c r="N21" s="96"/>
      <c r="O21" s="96"/>
      <c r="P21" s="95"/>
      <c r="Q21" s="96"/>
      <c r="R21" s="95"/>
      <c r="S21" s="96"/>
      <c r="T21" s="96"/>
      <c r="U21" s="96"/>
      <c r="V21" s="95"/>
      <c r="W21" s="95"/>
      <c r="X21" s="96"/>
      <c r="Y21" s="96"/>
      <c r="Z21" s="96"/>
      <c r="AA21" s="96"/>
      <c r="AB21" s="96"/>
      <c r="AC21" s="96"/>
      <c r="AD21" s="95"/>
      <c r="AE21" s="96"/>
      <c r="AF21" s="96"/>
      <c r="AG21" s="96"/>
      <c r="AH21" s="96"/>
      <c r="AI21" s="96"/>
      <c r="AJ21" s="19">
        <f t="shared" si="2"/>
        <v>0</v>
      </c>
      <c r="AK21" s="339">
        <f t="shared" si="3"/>
        <v>0</v>
      </c>
      <c r="AL21" s="339">
        <f t="shared" si="4"/>
        <v>0</v>
      </c>
      <c r="AM21" s="177"/>
      <c r="AN21" s="177"/>
      <c r="AO21" s="177"/>
    </row>
    <row r="22" spans="1:41" s="145" customFormat="1" ht="21" customHeight="1">
      <c r="A22" s="34">
        <v>16</v>
      </c>
      <c r="B22" s="73" t="s">
        <v>2291</v>
      </c>
      <c r="C22" s="74" t="s">
        <v>2292</v>
      </c>
      <c r="D22" s="75" t="s">
        <v>170</v>
      </c>
      <c r="E22" s="326"/>
      <c r="F22" s="96"/>
      <c r="G22" s="96"/>
      <c r="H22" s="96"/>
      <c r="I22" s="95"/>
      <c r="J22" s="96"/>
      <c r="K22" s="96"/>
      <c r="L22" s="96"/>
      <c r="M22" s="96"/>
      <c r="N22" s="96"/>
      <c r="O22" s="96" t="s">
        <v>6</v>
      </c>
      <c r="P22" s="95"/>
      <c r="Q22" s="96"/>
      <c r="R22" s="95"/>
      <c r="S22" s="96"/>
      <c r="T22" s="96"/>
      <c r="U22" s="96"/>
      <c r="V22" s="95"/>
      <c r="W22" s="95"/>
      <c r="X22" s="96"/>
      <c r="Y22" s="96"/>
      <c r="Z22" s="96"/>
      <c r="AA22" s="96"/>
      <c r="AB22" s="96"/>
      <c r="AC22" s="96"/>
      <c r="AD22" s="95"/>
      <c r="AE22" s="96"/>
      <c r="AF22" s="96"/>
      <c r="AG22" s="96"/>
      <c r="AH22" s="96"/>
      <c r="AI22" s="96"/>
      <c r="AJ22" s="19">
        <f t="shared" si="2"/>
        <v>1</v>
      </c>
      <c r="AK22" s="339">
        <f t="shared" si="3"/>
        <v>0</v>
      </c>
      <c r="AL22" s="339">
        <f t="shared" si="4"/>
        <v>0</v>
      </c>
      <c r="AM22" s="177"/>
      <c r="AN22" s="177"/>
      <c r="AO22" s="177"/>
    </row>
    <row r="23" spans="1:41" s="145" customFormat="1" ht="21" customHeight="1">
      <c r="A23" s="34">
        <v>17</v>
      </c>
      <c r="B23" s="73" t="s">
        <v>2293</v>
      </c>
      <c r="C23" s="74" t="s">
        <v>2264</v>
      </c>
      <c r="D23" s="75" t="s">
        <v>21</v>
      </c>
      <c r="E23" s="326"/>
      <c r="F23" s="96"/>
      <c r="G23" s="96"/>
      <c r="H23" s="96"/>
      <c r="I23" s="95"/>
      <c r="J23" s="96"/>
      <c r="K23" s="96"/>
      <c r="L23" s="96"/>
      <c r="M23" s="96"/>
      <c r="N23" s="96"/>
      <c r="O23" s="96"/>
      <c r="P23" s="95"/>
      <c r="Q23" s="96"/>
      <c r="R23" s="95"/>
      <c r="S23" s="96"/>
      <c r="T23" s="96"/>
      <c r="U23" s="96"/>
      <c r="V23" s="95"/>
      <c r="W23" s="95"/>
      <c r="X23" s="96"/>
      <c r="Y23" s="96"/>
      <c r="Z23" s="96"/>
      <c r="AA23" s="96"/>
      <c r="AB23" s="96"/>
      <c r="AC23" s="96"/>
      <c r="AD23" s="95"/>
      <c r="AE23" s="96"/>
      <c r="AF23" s="96"/>
      <c r="AG23" s="96"/>
      <c r="AH23" s="96"/>
      <c r="AI23" s="96"/>
      <c r="AJ23" s="19">
        <f t="shared" si="2"/>
        <v>0</v>
      </c>
      <c r="AK23" s="339">
        <f t="shared" si="3"/>
        <v>0</v>
      </c>
      <c r="AL23" s="339">
        <f t="shared" si="4"/>
        <v>0</v>
      </c>
      <c r="AM23" s="177"/>
      <c r="AN23" s="177"/>
      <c r="AO23" s="177"/>
    </row>
    <row r="24" spans="1:41" s="145" customFormat="1" ht="21" customHeight="1">
      <c r="A24" s="34">
        <v>18</v>
      </c>
      <c r="B24" s="73" t="s">
        <v>2294</v>
      </c>
      <c r="C24" s="74" t="s">
        <v>2218</v>
      </c>
      <c r="D24" s="75" t="s">
        <v>78</v>
      </c>
      <c r="E24" s="326"/>
      <c r="F24" s="96"/>
      <c r="G24" s="96"/>
      <c r="H24" s="96"/>
      <c r="I24" s="95"/>
      <c r="J24" s="96"/>
      <c r="K24" s="96"/>
      <c r="L24" s="96"/>
      <c r="M24" s="96"/>
      <c r="N24" s="96"/>
      <c r="O24" s="96"/>
      <c r="P24" s="95"/>
      <c r="Q24" s="96"/>
      <c r="R24" s="95"/>
      <c r="S24" s="96"/>
      <c r="T24" s="96"/>
      <c r="U24" s="96"/>
      <c r="V24" s="95"/>
      <c r="W24" s="95"/>
      <c r="X24" s="96"/>
      <c r="Y24" s="96"/>
      <c r="Z24" s="96"/>
      <c r="AA24" s="96"/>
      <c r="AB24" s="96"/>
      <c r="AC24" s="96"/>
      <c r="AD24" s="95"/>
      <c r="AE24" s="96"/>
      <c r="AF24" s="96"/>
      <c r="AG24" s="96"/>
      <c r="AH24" s="96"/>
      <c r="AI24" s="96"/>
      <c r="AJ24" s="19">
        <f t="shared" si="2"/>
        <v>0</v>
      </c>
      <c r="AK24" s="339">
        <f t="shared" si="3"/>
        <v>0</v>
      </c>
      <c r="AL24" s="339">
        <f t="shared" si="4"/>
        <v>0</v>
      </c>
      <c r="AM24" s="177"/>
      <c r="AN24" s="177"/>
      <c r="AO24" s="177"/>
    </row>
    <row r="25" spans="1:41" s="145" customFormat="1" ht="21" customHeight="1">
      <c r="A25" s="34">
        <v>19</v>
      </c>
      <c r="B25" s="73" t="s">
        <v>2295</v>
      </c>
      <c r="C25" s="74" t="s">
        <v>18</v>
      </c>
      <c r="D25" s="75" t="s">
        <v>1246</v>
      </c>
      <c r="E25" s="326"/>
      <c r="F25" s="96"/>
      <c r="G25" s="96"/>
      <c r="H25" s="96"/>
      <c r="I25" s="95"/>
      <c r="J25" s="96"/>
      <c r="K25" s="96"/>
      <c r="L25" s="96"/>
      <c r="M25" s="96"/>
      <c r="N25" s="96"/>
      <c r="O25" s="96"/>
      <c r="P25" s="95"/>
      <c r="Q25" s="96"/>
      <c r="R25" s="95"/>
      <c r="S25" s="96"/>
      <c r="T25" s="96"/>
      <c r="U25" s="96"/>
      <c r="V25" s="95"/>
      <c r="W25" s="95"/>
      <c r="X25" s="96"/>
      <c r="Y25" s="96"/>
      <c r="Z25" s="96"/>
      <c r="AA25" s="96"/>
      <c r="AB25" s="96"/>
      <c r="AC25" s="96"/>
      <c r="AD25" s="95"/>
      <c r="AE25" s="96"/>
      <c r="AF25" s="96"/>
      <c r="AG25" s="96"/>
      <c r="AH25" s="96"/>
      <c r="AI25" s="96"/>
      <c r="AJ25" s="19">
        <f t="shared" si="2"/>
        <v>0</v>
      </c>
      <c r="AK25" s="339">
        <f t="shared" si="3"/>
        <v>0</v>
      </c>
      <c r="AL25" s="339">
        <f t="shared" si="4"/>
        <v>0</v>
      </c>
      <c r="AM25" s="177"/>
      <c r="AN25" s="177"/>
      <c r="AO25" s="177"/>
    </row>
    <row r="26" spans="1:41" s="145" customFormat="1" ht="21" customHeight="1">
      <c r="A26" s="34">
        <v>20</v>
      </c>
      <c r="B26" s="73" t="s">
        <v>2296</v>
      </c>
      <c r="C26" s="74" t="s">
        <v>80</v>
      </c>
      <c r="D26" s="75" t="s">
        <v>98</v>
      </c>
      <c r="E26" s="326"/>
      <c r="F26" s="96"/>
      <c r="G26" s="96"/>
      <c r="H26" s="96"/>
      <c r="I26" s="95"/>
      <c r="J26" s="96"/>
      <c r="K26" s="96"/>
      <c r="L26" s="96"/>
      <c r="M26" s="96"/>
      <c r="N26" s="96"/>
      <c r="O26" s="96"/>
      <c r="P26" s="95"/>
      <c r="Q26" s="96"/>
      <c r="R26" s="95"/>
      <c r="S26" s="96"/>
      <c r="T26" s="96"/>
      <c r="U26" s="96"/>
      <c r="V26" s="95"/>
      <c r="W26" s="95"/>
      <c r="X26" s="96"/>
      <c r="Y26" s="96"/>
      <c r="Z26" s="96"/>
      <c r="AA26" s="96"/>
      <c r="AB26" s="96"/>
      <c r="AC26" s="96"/>
      <c r="AD26" s="95"/>
      <c r="AE26" s="96"/>
      <c r="AF26" s="96"/>
      <c r="AG26" s="96"/>
      <c r="AH26" s="96"/>
      <c r="AI26" s="96"/>
      <c r="AJ26" s="19">
        <f t="shared" si="2"/>
        <v>0</v>
      </c>
      <c r="AK26" s="339">
        <f t="shared" si="3"/>
        <v>0</v>
      </c>
      <c r="AL26" s="339">
        <f t="shared" si="4"/>
        <v>0</v>
      </c>
      <c r="AM26" s="177"/>
      <c r="AN26" s="177"/>
      <c r="AO26" s="177"/>
    </row>
    <row r="27" spans="1:41" s="145" customFormat="1" ht="21" customHeight="1">
      <c r="A27" s="34">
        <v>21</v>
      </c>
      <c r="B27" s="73" t="s">
        <v>2297</v>
      </c>
      <c r="C27" s="74" t="s">
        <v>2298</v>
      </c>
      <c r="D27" s="75" t="s">
        <v>58</v>
      </c>
      <c r="E27" s="326"/>
      <c r="F27" s="96"/>
      <c r="G27" s="96"/>
      <c r="H27" s="96"/>
      <c r="I27" s="95"/>
      <c r="J27" s="96"/>
      <c r="K27" s="96"/>
      <c r="L27" s="96"/>
      <c r="M27" s="96"/>
      <c r="N27" s="96"/>
      <c r="O27" s="96"/>
      <c r="P27" s="95"/>
      <c r="Q27" s="96"/>
      <c r="R27" s="95"/>
      <c r="S27" s="96"/>
      <c r="T27" s="96"/>
      <c r="U27" s="96"/>
      <c r="V27" s="95"/>
      <c r="W27" s="95"/>
      <c r="X27" s="96"/>
      <c r="Y27" s="96"/>
      <c r="Z27" s="96"/>
      <c r="AA27" s="96"/>
      <c r="AB27" s="96"/>
      <c r="AC27" s="96"/>
      <c r="AD27" s="95"/>
      <c r="AE27" s="96"/>
      <c r="AF27" s="96"/>
      <c r="AG27" s="96"/>
      <c r="AH27" s="96"/>
      <c r="AI27" s="96"/>
      <c r="AJ27" s="19">
        <f t="shared" si="2"/>
        <v>0</v>
      </c>
      <c r="AK27" s="339">
        <f t="shared" si="3"/>
        <v>0</v>
      </c>
      <c r="AL27" s="339">
        <f t="shared" si="4"/>
        <v>0</v>
      </c>
      <c r="AM27" s="177"/>
      <c r="AN27" s="177"/>
      <c r="AO27" s="177"/>
    </row>
    <row r="28" spans="1:41" s="145" customFormat="1" ht="21" customHeight="1">
      <c r="A28" s="34">
        <v>22</v>
      </c>
      <c r="B28" s="73" t="s">
        <v>2299</v>
      </c>
      <c r="C28" s="74" t="s">
        <v>2300</v>
      </c>
      <c r="D28" s="75" t="s">
        <v>72</v>
      </c>
      <c r="E28" s="326"/>
      <c r="F28" s="96"/>
      <c r="G28" s="96"/>
      <c r="H28" s="96"/>
      <c r="I28" s="95"/>
      <c r="J28" s="96"/>
      <c r="K28" s="96"/>
      <c r="L28" s="96"/>
      <c r="M28" s="96"/>
      <c r="N28" s="96"/>
      <c r="O28" s="96"/>
      <c r="P28" s="95"/>
      <c r="Q28" s="96"/>
      <c r="R28" s="95"/>
      <c r="S28" s="96"/>
      <c r="T28" s="96"/>
      <c r="U28" s="96"/>
      <c r="V28" s="95"/>
      <c r="W28" s="95"/>
      <c r="X28" s="96"/>
      <c r="Y28" s="96"/>
      <c r="Z28" s="96"/>
      <c r="AA28" s="96"/>
      <c r="AB28" s="96"/>
      <c r="AC28" s="96"/>
      <c r="AD28" s="95"/>
      <c r="AE28" s="96"/>
      <c r="AF28" s="96"/>
      <c r="AG28" s="96"/>
      <c r="AH28" s="96"/>
      <c r="AI28" s="96"/>
      <c r="AJ28" s="19">
        <f t="shared" si="2"/>
        <v>0</v>
      </c>
      <c r="AK28" s="339">
        <f t="shared" si="3"/>
        <v>0</v>
      </c>
      <c r="AL28" s="339">
        <f t="shared" si="4"/>
        <v>0</v>
      </c>
      <c r="AM28" s="177"/>
      <c r="AN28" s="177"/>
      <c r="AO28" s="177"/>
    </row>
    <row r="29" spans="1:41" s="145" customFormat="1" ht="21" customHeight="1">
      <c r="A29" s="34">
        <v>23</v>
      </c>
      <c r="B29" s="39" t="s">
        <v>2301</v>
      </c>
      <c r="C29" s="40" t="s">
        <v>1545</v>
      </c>
      <c r="D29" s="41" t="s">
        <v>81</v>
      </c>
      <c r="E29" s="326"/>
      <c r="F29" s="96"/>
      <c r="G29" s="96"/>
      <c r="H29" s="96"/>
      <c r="I29" s="95"/>
      <c r="J29" s="96"/>
      <c r="K29" s="96"/>
      <c r="L29" s="96"/>
      <c r="M29" s="96"/>
      <c r="N29" s="96"/>
      <c r="O29" s="96"/>
      <c r="P29" s="95"/>
      <c r="Q29" s="96"/>
      <c r="R29" s="95"/>
      <c r="S29" s="96"/>
      <c r="T29" s="96"/>
      <c r="U29" s="96"/>
      <c r="V29" s="95" t="s">
        <v>6</v>
      </c>
      <c r="W29" s="95"/>
      <c r="X29" s="96"/>
      <c r="Y29" s="96"/>
      <c r="Z29" s="96"/>
      <c r="AA29" s="96"/>
      <c r="AB29" s="96"/>
      <c r="AC29" s="96"/>
      <c r="AD29" s="95"/>
      <c r="AE29" s="96"/>
      <c r="AF29" s="96"/>
      <c r="AG29" s="96"/>
      <c r="AH29" s="96"/>
      <c r="AI29" s="96"/>
      <c r="AJ29" s="19">
        <f t="shared" si="2"/>
        <v>1</v>
      </c>
      <c r="AK29" s="339">
        <f t="shared" si="3"/>
        <v>0</v>
      </c>
      <c r="AL29" s="339">
        <f t="shared" si="4"/>
        <v>0</v>
      </c>
      <c r="AM29" s="177"/>
      <c r="AN29" s="177"/>
      <c r="AO29" s="177"/>
    </row>
    <row r="30" spans="1:41" s="145" customFormat="1" ht="21" customHeight="1">
      <c r="A30" s="34">
        <v>24</v>
      </c>
      <c r="B30" s="73">
        <v>2010010039</v>
      </c>
      <c r="C30" s="74" t="s">
        <v>2302</v>
      </c>
      <c r="D30" s="75" t="s">
        <v>100</v>
      </c>
      <c r="E30" s="326"/>
      <c r="F30" s="96"/>
      <c r="G30" s="96"/>
      <c r="H30" s="96"/>
      <c r="I30" s="95"/>
      <c r="J30" s="96"/>
      <c r="K30" s="96"/>
      <c r="L30" s="96"/>
      <c r="M30" s="96"/>
      <c r="N30" s="96"/>
      <c r="O30" s="96"/>
      <c r="P30" s="95"/>
      <c r="Q30" s="96"/>
      <c r="R30" s="95"/>
      <c r="S30" s="96"/>
      <c r="T30" s="96"/>
      <c r="U30" s="96"/>
      <c r="V30" s="95"/>
      <c r="W30" s="95"/>
      <c r="X30" s="96"/>
      <c r="Y30" s="96"/>
      <c r="Z30" s="96"/>
      <c r="AA30" s="96"/>
      <c r="AB30" s="96"/>
      <c r="AC30" s="96"/>
      <c r="AD30" s="95"/>
      <c r="AE30" s="96"/>
      <c r="AF30" s="96"/>
      <c r="AG30" s="96"/>
      <c r="AH30" s="96"/>
      <c r="AI30" s="96"/>
      <c r="AJ30" s="19">
        <f t="shared" si="2"/>
        <v>0</v>
      </c>
      <c r="AK30" s="339">
        <f t="shared" si="3"/>
        <v>0</v>
      </c>
      <c r="AL30" s="339">
        <f t="shared" si="4"/>
        <v>0</v>
      </c>
      <c r="AM30" s="177"/>
      <c r="AN30" s="177"/>
      <c r="AO30" s="177"/>
    </row>
    <row r="31" spans="1:41" s="25" customFormat="1" ht="21" customHeight="1">
      <c r="A31" s="428" t="s">
        <v>10</v>
      </c>
      <c r="B31" s="428"/>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19">
        <f>SUM(AJ7:AJ28)</f>
        <v>2</v>
      </c>
      <c r="AK31" s="19">
        <f>SUM(AK7:AK28)</f>
        <v>3</v>
      </c>
      <c r="AL31" s="19">
        <f>SUM(AL7:AL28)</f>
        <v>1</v>
      </c>
    </row>
    <row r="32" spans="1:41" s="25" customFormat="1" ht="21" customHeight="1">
      <c r="A32" s="429" t="s">
        <v>2804</v>
      </c>
      <c r="B32" s="430"/>
      <c r="C32" s="430"/>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0"/>
      <c r="AI32" s="430"/>
      <c r="AJ32" s="430"/>
      <c r="AK32" s="430"/>
      <c r="AL32" s="431"/>
    </row>
  </sheetData>
  <mergeCells count="18">
    <mergeCell ref="A32:AL32"/>
    <mergeCell ref="AJ5:AJ6"/>
    <mergeCell ref="AK5:AK6"/>
    <mergeCell ref="AL5:AL6"/>
    <mergeCell ref="AM20:AN20"/>
    <mergeCell ref="A31:AI31"/>
    <mergeCell ref="A1:P1"/>
    <mergeCell ref="Q1:AL1"/>
    <mergeCell ref="A2:P2"/>
    <mergeCell ref="Q2:AL2"/>
    <mergeCell ref="A3:AL3"/>
    <mergeCell ref="I4:L4"/>
    <mergeCell ref="M4:N4"/>
    <mergeCell ref="O4:Q4"/>
    <mergeCell ref="R4:T4"/>
    <mergeCell ref="A5:A6"/>
    <mergeCell ref="B5:B6"/>
    <mergeCell ref="C5:D6"/>
  </mergeCells>
  <conditionalFormatting sqref="E6:AI30">
    <cfRule type="expression" dxfId="39"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7F81B599-497B-418C-AC8E-5BB612B401FA}">
            <xm:f>IF('TQW20'!E$6="CN",1,0)</xm:f>
            <x14:dxf>
              <fill>
                <patternFill>
                  <bgColor theme="8" tint="0.59996337778862885"/>
                </patternFill>
              </fill>
            </x14:dxf>
          </x14:cfRule>
          <xm:sqref>E6:AI6</xm:sqref>
        </x14:conditionalFormatting>
        <x14:conditionalFormatting xmlns:xm="http://schemas.microsoft.com/office/excel/2006/main">
          <x14:cfRule type="expression" priority="2" id="{89C9D1AC-7F3C-4247-B85E-D720C9B43817}">
            <xm:f>IF('TQW20'!E$6="CN",1,0)</xm:f>
            <x14:dxf>
              <fill>
                <patternFill>
                  <bgColor theme="8" tint="0.79998168889431442"/>
                </patternFill>
              </fill>
            </x14:dxf>
          </x14:cfRule>
          <xm:sqref>E6:AI6</xm:sqref>
        </x14:conditionalFormatting>
      </x14:conditionalFormatting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5"/>
  <sheetViews>
    <sheetView topLeftCell="A5" zoomScale="85" zoomScaleNormal="85" workbookViewId="0">
      <selection activeCell="V5" sqref="V5"/>
    </sheetView>
  </sheetViews>
  <sheetFormatPr defaultColWidth="9.33203125" defaultRowHeight="18"/>
  <cols>
    <col min="1" max="1" width="6.6640625" style="24" customWidth="1"/>
    <col min="2" max="2" width="18" style="24" customWidth="1"/>
    <col min="3" max="3" width="23.6640625" style="24" customWidth="1"/>
    <col min="4" max="4" width="9.33203125" style="24" customWidth="1"/>
    <col min="5" max="35" width="4" style="24" customWidth="1"/>
    <col min="36" max="38" width="6.83203125" style="24" customWidth="1"/>
    <col min="39" max="39" width="10.83203125" style="24" customWidth="1"/>
    <col min="40" max="40" width="12.1640625" style="24" customWidth="1"/>
    <col min="41" max="41" width="10.83203125" style="24" customWidth="1"/>
    <col min="42" max="16384" width="9.33203125" style="24"/>
  </cols>
  <sheetData>
    <row r="1" spans="1:41" ht="2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ht="2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35.25" customHeight="1">
      <c r="A3" s="443" t="s">
        <v>2803</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5">
        <v>1</v>
      </c>
      <c r="B7" s="39" t="s">
        <v>2303</v>
      </c>
      <c r="C7" s="40" t="s">
        <v>2304</v>
      </c>
      <c r="D7" s="41" t="s">
        <v>1047</v>
      </c>
      <c r="E7" s="97"/>
      <c r="F7" s="96"/>
      <c r="G7" s="96"/>
      <c r="H7" s="96"/>
      <c r="I7" s="96"/>
      <c r="J7" s="96"/>
      <c r="K7" s="96"/>
      <c r="L7" s="96"/>
      <c r="M7" s="96"/>
      <c r="N7" s="96"/>
      <c r="O7" s="95"/>
      <c r="P7" s="96"/>
      <c r="Q7" s="96"/>
      <c r="R7" s="95"/>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 customHeight="1">
      <c r="A8" s="5">
        <v>2</v>
      </c>
      <c r="B8" s="39" t="s">
        <v>2305</v>
      </c>
      <c r="C8" s="40" t="s">
        <v>2306</v>
      </c>
      <c r="D8" s="41" t="s">
        <v>37</v>
      </c>
      <c r="E8" s="238"/>
      <c r="F8" s="119"/>
      <c r="G8" s="119"/>
      <c r="H8" s="119" t="s">
        <v>6</v>
      </c>
      <c r="I8" s="119" t="s">
        <v>6</v>
      </c>
      <c r="J8" s="119"/>
      <c r="K8" s="119" t="s">
        <v>6</v>
      </c>
      <c r="L8" s="119"/>
      <c r="M8" s="119" t="s">
        <v>8</v>
      </c>
      <c r="N8" s="119"/>
      <c r="O8" s="95"/>
      <c r="P8" s="295"/>
      <c r="Q8" s="119"/>
      <c r="R8" s="95" t="s">
        <v>6</v>
      </c>
      <c r="S8" s="119"/>
      <c r="T8" s="119" t="s">
        <v>6</v>
      </c>
      <c r="U8" s="119"/>
      <c r="V8" s="119"/>
      <c r="W8" s="119"/>
      <c r="X8" s="119"/>
      <c r="Y8" s="119"/>
      <c r="Z8" s="119"/>
      <c r="AA8" s="119"/>
      <c r="AB8" s="119"/>
      <c r="AC8" s="119"/>
      <c r="AD8" s="119"/>
      <c r="AE8" s="119"/>
      <c r="AF8" s="119"/>
      <c r="AG8" s="119"/>
      <c r="AH8" s="119"/>
      <c r="AI8" s="119"/>
      <c r="AJ8" s="19">
        <f t="shared" ref="AJ8:AJ41" si="2">COUNTIF(E8:AI8,"K")+2*COUNTIF(E8:AI8,"2K")+COUNTIF(E8:AI8,"TK")+COUNTIF(E8:AI8,"KT")+COUNTIF(E8:AI8,"PK")+COUNTIF(E8:AI8,"KP")+2*COUNTIF(E8:AI8,"K2")</f>
        <v>5</v>
      </c>
      <c r="AK8" s="339">
        <f t="shared" ref="AK8:AK41" si="3">COUNTIF(F8:AJ8,"P")+2*COUNTIF(F8:AJ8,"2P")+COUNTIF(F8:AJ8,"TP")+COUNTIF(F8:AJ8,"PT")+COUNTIF(F8:AJ8,"PK")+COUNTIF(F8:AJ8,"KP")+2*COUNTIF(F8:AJ8,"P2")</f>
        <v>0</v>
      </c>
      <c r="AL8" s="339">
        <f t="shared" ref="AL8:AL41" si="4">COUNTIF(E8:AI8,"T")+2*COUNTIF(E8:AI8,"2T")+2*COUNTIF(E8:AI8,"T2")+COUNTIF(E8:AI8,"PT")+COUNTIF(E8:AI8,"TP")</f>
        <v>1</v>
      </c>
      <c r="AM8" s="153"/>
      <c r="AN8" s="153"/>
      <c r="AO8" s="153"/>
    </row>
    <row r="9" spans="1:41" s="25" customFormat="1" ht="21" customHeight="1">
      <c r="A9" s="5">
        <v>3</v>
      </c>
      <c r="B9" s="39" t="s">
        <v>2307</v>
      </c>
      <c r="C9" s="40" t="s">
        <v>2308</v>
      </c>
      <c r="D9" s="41" t="s">
        <v>37</v>
      </c>
      <c r="E9" s="97"/>
      <c r="F9" s="96"/>
      <c r="G9" s="96"/>
      <c r="H9" s="96"/>
      <c r="I9" s="96"/>
      <c r="J9" s="96"/>
      <c r="K9" s="96"/>
      <c r="L9" s="96"/>
      <c r="M9" s="96"/>
      <c r="N9" s="96"/>
      <c r="O9" s="95"/>
      <c r="P9" s="295"/>
      <c r="Q9" s="96"/>
      <c r="R9" s="95" t="s">
        <v>6</v>
      </c>
      <c r="S9" s="96"/>
      <c r="T9" s="96"/>
      <c r="U9" s="96"/>
      <c r="V9" s="96"/>
      <c r="W9" s="96"/>
      <c r="X9" s="96"/>
      <c r="Y9" s="96"/>
      <c r="Z9" s="96"/>
      <c r="AA9" s="96"/>
      <c r="AB9" s="96"/>
      <c r="AC9" s="96"/>
      <c r="AD9" s="96"/>
      <c r="AE9" s="96"/>
      <c r="AF9" s="96"/>
      <c r="AG9" s="96"/>
      <c r="AH9" s="96"/>
      <c r="AI9" s="96"/>
      <c r="AJ9" s="19">
        <f t="shared" si="2"/>
        <v>1</v>
      </c>
      <c r="AK9" s="339">
        <f t="shared" si="3"/>
        <v>0</v>
      </c>
      <c r="AL9" s="339">
        <f t="shared" si="4"/>
        <v>0</v>
      </c>
      <c r="AM9" s="153"/>
      <c r="AN9" s="153"/>
      <c r="AO9" s="153"/>
    </row>
    <row r="10" spans="1:41" s="25" customFormat="1" ht="21" customHeight="1">
      <c r="A10" s="5">
        <v>4</v>
      </c>
      <c r="B10" s="39" t="s">
        <v>2309</v>
      </c>
      <c r="C10" s="40" t="s">
        <v>1850</v>
      </c>
      <c r="D10" s="41" t="s">
        <v>37</v>
      </c>
      <c r="E10" s="97"/>
      <c r="F10" s="96" t="s">
        <v>6</v>
      </c>
      <c r="G10" s="96"/>
      <c r="H10" s="96"/>
      <c r="I10" s="96"/>
      <c r="J10" s="96"/>
      <c r="K10" s="96" t="s">
        <v>8</v>
      </c>
      <c r="L10" s="96"/>
      <c r="M10" s="96"/>
      <c r="N10" s="96"/>
      <c r="O10" s="95"/>
      <c r="P10" s="295"/>
      <c r="Q10" s="96"/>
      <c r="R10" s="95" t="s">
        <v>6</v>
      </c>
      <c r="S10" s="96" t="s">
        <v>6</v>
      </c>
      <c r="T10" s="96"/>
      <c r="U10" s="96"/>
      <c r="V10" s="96"/>
      <c r="W10" s="96"/>
      <c r="X10" s="96"/>
      <c r="Y10" s="96"/>
      <c r="Z10" s="96"/>
      <c r="AA10" s="96"/>
      <c r="AB10" s="96"/>
      <c r="AC10" s="96"/>
      <c r="AD10" s="96"/>
      <c r="AE10" s="96"/>
      <c r="AF10" s="96"/>
      <c r="AG10" s="96"/>
      <c r="AH10" s="96"/>
      <c r="AI10" s="96"/>
      <c r="AJ10" s="19">
        <f t="shared" si="2"/>
        <v>3</v>
      </c>
      <c r="AK10" s="339">
        <f t="shared" si="3"/>
        <v>0</v>
      </c>
      <c r="AL10" s="339">
        <f t="shared" si="4"/>
        <v>1</v>
      </c>
      <c r="AM10" s="153"/>
      <c r="AN10" s="153"/>
      <c r="AO10" s="153"/>
    </row>
    <row r="11" spans="1:41" s="25" customFormat="1" ht="21" customHeight="1">
      <c r="A11" s="5">
        <v>5</v>
      </c>
      <c r="B11" s="39" t="s">
        <v>2310</v>
      </c>
      <c r="C11" s="40" t="s">
        <v>2311</v>
      </c>
      <c r="D11" s="41" t="s">
        <v>37</v>
      </c>
      <c r="E11" s="238"/>
      <c r="F11" s="119" t="s">
        <v>6</v>
      </c>
      <c r="G11" s="119"/>
      <c r="H11" s="119"/>
      <c r="I11" s="119"/>
      <c r="J11" s="119"/>
      <c r="K11" s="119" t="s">
        <v>6</v>
      </c>
      <c r="L11" s="119"/>
      <c r="M11" s="119" t="s">
        <v>6</v>
      </c>
      <c r="N11" s="119"/>
      <c r="O11" s="95" t="s">
        <v>8</v>
      </c>
      <c r="P11" s="295"/>
      <c r="Q11" s="119"/>
      <c r="R11" s="95" t="s">
        <v>6</v>
      </c>
      <c r="S11" s="119" t="s">
        <v>6</v>
      </c>
      <c r="T11" s="119"/>
      <c r="U11" s="119"/>
      <c r="V11" s="119" t="s">
        <v>6</v>
      </c>
      <c r="W11" s="119"/>
      <c r="X11" s="119"/>
      <c r="Y11" s="119"/>
      <c r="Z11" s="119"/>
      <c r="AA11" s="119"/>
      <c r="AB11" s="119"/>
      <c r="AC11" s="119"/>
      <c r="AD11" s="119"/>
      <c r="AE11" s="119"/>
      <c r="AF11" s="119"/>
      <c r="AG11" s="119"/>
      <c r="AH11" s="119"/>
      <c r="AI11" s="119"/>
      <c r="AJ11" s="19">
        <f t="shared" si="2"/>
        <v>6</v>
      </c>
      <c r="AK11" s="339">
        <f t="shared" si="3"/>
        <v>0</v>
      </c>
      <c r="AL11" s="339">
        <f t="shared" si="4"/>
        <v>1</v>
      </c>
      <c r="AM11" s="153"/>
      <c r="AN11" s="153"/>
      <c r="AO11" s="153"/>
    </row>
    <row r="12" spans="1:41" s="25" customFormat="1" ht="21" customHeight="1">
      <c r="A12" s="5">
        <v>6</v>
      </c>
      <c r="B12" s="39" t="s">
        <v>2312</v>
      </c>
      <c r="C12" s="40" t="s">
        <v>723</v>
      </c>
      <c r="D12" s="41" t="s">
        <v>37</v>
      </c>
      <c r="E12" s="97"/>
      <c r="F12" s="96"/>
      <c r="G12" s="96"/>
      <c r="H12" s="96"/>
      <c r="I12" s="96"/>
      <c r="J12" s="96" t="s">
        <v>8</v>
      </c>
      <c r="K12" s="96"/>
      <c r="L12" s="96"/>
      <c r="M12" s="96"/>
      <c r="N12" s="96"/>
      <c r="O12" s="95"/>
      <c r="P12" s="295"/>
      <c r="Q12" s="96"/>
      <c r="R12" s="95"/>
      <c r="S12" s="96" t="s">
        <v>6</v>
      </c>
      <c r="T12" s="96"/>
      <c r="U12" s="96"/>
      <c r="V12" s="96"/>
      <c r="W12" s="96"/>
      <c r="X12" s="96"/>
      <c r="Y12" s="96"/>
      <c r="Z12" s="96"/>
      <c r="AA12" s="96"/>
      <c r="AB12" s="96"/>
      <c r="AC12" s="96"/>
      <c r="AD12" s="96"/>
      <c r="AE12" s="96"/>
      <c r="AF12" s="96"/>
      <c r="AG12" s="96"/>
      <c r="AH12" s="96"/>
      <c r="AI12" s="96"/>
      <c r="AJ12" s="19">
        <f t="shared" si="2"/>
        <v>1</v>
      </c>
      <c r="AK12" s="339">
        <f t="shared" si="3"/>
        <v>0</v>
      </c>
      <c r="AL12" s="339">
        <f t="shared" si="4"/>
        <v>1</v>
      </c>
      <c r="AM12" s="153"/>
      <c r="AN12" s="153"/>
      <c r="AO12" s="153"/>
    </row>
    <row r="13" spans="1:41" s="25" customFormat="1" ht="21" customHeight="1">
      <c r="A13" s="5">
        <v>7</v>
      </c>
      <c r="B13" s="39" t="s">
        <v>2313</v>
      </c>
      <c r="C13" s="40" t="s">
        <v>2314</v>
      </c>
      <c r="D13" s="41" t="s">
        <v>250</v>
      </c>
      <c r="E13" s="97"/>
      <c r="F13" s="96"/>
      <c r="G13" s="96"/>
      <c r="H13" s="96"/>
      <c r="I13" s="96" t="s">
        <v>6</v>
      </c>
      <c r="J13" s="96"/>
      <c r="K13" s="96" t="s">
        <v>6</v>
      </c>
      <c r="L13" s="96"/>
      <c r="M13" s="96"/>
      <c r="N13" s="96"/>
      <c r="O13" s="95" t="s">
        <v>8</v>
      </c>
      <c r="P13" s="295"/>
      <c r="Q13" s="96"/>
      <c r="R13" s="95" t="s">
        <v>6</v>
      </c>
      <c r="S13" s="96" t="s">
        <v>6</v>
      </c>
      <c r="T13" s="96"/>
      <c r="U13" s="96"/>
      <c r="V13" s="96"/>
      <c r="W13" s="96"/>
      <c r="X13" s="96"/>
      <c r="Y13" s="96"/>
      <c r="Z13" s="96"/>
      <c r="AA13" s="96"/>
      <c r="AB13" s="96"/>
      <c r="AC13" s="96"/>
      <c r="AD13" s="96"/>
      <c r="AE13" s="96"/>
      <c r="AF13" s="96"/>
      <c r="AG13" s="96"/>
      <c r="AH13" s="96"/>
      <c r="AI13" s="96"/>
      <c r="AJ13" s="19">
        <f t="shared" si="2"/>
        <v>4</v>
      </c>
      <c r="AK13" s="339">
        <f t="shared" si="3"/>
        <v>0</v>
      </c>
      <c r="AL13" s="339">
        <f t="shared" si="4"/>
        <v>1</v>
      </c>
      <c r="AM13" s="153"/>
      <c r="AN13" s="153"/>
      <c r="AO13" s="153"/>
    </row>
    <row r="14" spans="1:41" s="25" customFormat="1" ht="21" customHeight="1">
      <c r="A14" s="5">
        <v>8</v>
      </c>
      <c r="B14" s="39" t="s">
        <v>2315</v>
      </c>
      <c r="C14" s="40" t="s">
        <v>1923</v>
      </c>
      <c r="D14" s="41" t="s">
        <v>19</v>
      </c>
      <c r="E14" s="97"/>
      <c r="F14" s="96"/>
      <c r="G14" s="96"/>
      <c r="H14" s="96"/>
      <c r="I14" s="96"/>
      <c r="J14" s="96"/>
      <c r="K14" s="96"/>
      <c r="L14" s="96"/>
      <c r="M14" s="96"/>
      <c r="N14" s="96"/>
      <c r="O14" s="95"/>
      <c r="P14" s="295"/>
      <c r="Q14" s="96"/>
      <c r="R14" s="95" t="s">
        <v>6</v>
      </c>
      <c r="S14" s="96"/>
      <c r="T14" s="96"/>
      <c r="U14" s="96"/>
      <c r="V14" s="96"/>
      <c r="W14" s="96"/>
      <c r="X14" s="96"/>
      <c r="Y14" s="96"/>
      <c r="Z14" s="96"/>
      <c r="AA14" s="96"/>
      <c r="AB14" s="96"/>
      <c r="AC14" s="96"/>
      <c r="AD14" s="96"/>
      <c r="AE14" s="96"/>
      <c r="AF14" s="96"/>
      <c r="AG14" s="96"/>
      <c r="AH14" s="96"/>
      <c r="AI14" s="96"/>
      <c r="AJ14" s="19">
        <f t="shared" si="2"/>
        <v>1</v>
      </c>
      <c r="AK14" s="339">
        <f t="shared" si="3"/>
        <v>0</v>
      </c>
      <c r="AL14" s="339">
        <f t="shared" si="4"/>
        <v>0</v>
      </c>
      <c r="AM14" s="153"/>
      <c r="AN14" s="153"/>
      <c r="AO14" s="153"/>
    </row>
    <row r="15" spans="1:41" s="25" customFormat="1" ht="21" customHeight="1">
      <c r="A15" s="5">
        <v>9</v>
      </c>
      <c r="B15" s="39" t="s">
        <v>2316</v>
      </c>
      <c r="C15" s="40" t="s">
        <v>2317</v>
      </c>
      <c r="D15" s="41" t="s">
        <v>2318</v>
      </c>
      <c r="E15" s="238"/>
      <c r="F15" s="119"/>
      <c r="G15" s="119"/>
      <c r="H15" s="119"/>
      <c r="I15" s="119"/>
      <c r="J15" s="119"/>
      <c r="K15" s="119"/>
      <c r="L15" s="119"/>
      <c r="M15" s="119"/>
      <c r="N15" s="119"/>
      <c r="O15" s="95"/>
      <c r="P15" s="295"/>
      <c r="Q15" s="119"/>
      <c r="R15" s="95"/>
      <c r="S15" s="119"/>
      <c r="T15" s="119"/>
      <c r="U15" s="119"/>
      <c r="V15" s="119"/>
      <c r="W15" s="119"/>
      <c r="X15" s="119"/>
      <c r="Y15" s="119"/>
      <c r="Z15" s="119"/>
      <c r="AA15" s="119"/>
      <c r="AB15" s="119"/>
      <c r="AC15" s="119"/>
      <c r="AD15" s="119"/>
      <c r="AE15" s="119"/>
      <c r="AF15" s="119"/>
      <c r="AG15" s="119"/>
      <c r="AH15" s="119"/>
      <c r="AI15" s="119"/>
      <c r="AJ15" s="19">
        <f t="shared" si="2"/>
        <v>0</v>
      </c>
      <c r="AK15" s="339">
        <f t="shared" si="3"/>
        <v>0</v>
      </c>
      <c r="AL15" s="339">
        <f t="shared" si="4"/>
        <v>0</v>
      </c>
      <c r="AM15" s="153"/>
      <c r="AN15" s="153"/>
      <c r="AO15" s="153"/>
    </row>
    <row r="16" spans="1:41" s="25" customFormat="1" ht="21" customHeight="1">
      <c r="A16" s="5">
        <v>10</v>
      </c>
      <c r="B16" s="39" t="s">
        <v>2319</v>
      </c>
      <c r="C16" s="40" t="s">
        <v>2320</v>
      </c>
      <c r="D16" s="41" t="s">
        <v>49</v>
      </c>
      <c r="E16" s="97"/>
      <c r="F16" s="96" t="s">
        <v>8</v>
      </c>
      <c r="G16" s="96"/>
      <c r="H16" s="96"/>
      <c r="I16" s="96"/>
      <c r="J16" s="96"/>
      <c r="K16" s="96"/>
      <c r="L16" s="96"/>
      <c r="M16" s="96"/>
      <c r="N16" s="96"/>
      <c r="O16" s="95"/>
      <c r="P16" s="295"/>
      <c r="Q16" s="96"/>
      <c r="R16" s="95" t="s">
        <v>6</v>
      </c>
      <c r="S16" s="96"/>
      <c r="T16" s="96"/>
      <c r="U16" s="96"/>
      <c r="V16" s="96"/>
      <c r="W16" s="96"/>
      <c r="X16" s="96"/>
      <c r="Y16" s="96"/>
      <c r="Z16" s="96"/>
      <c r="AA16" s="96"/>
      <c r="AB16" s="96"/>
      <c r="AC16" s="96"/>
      <c r="AD16" s="96"/>
      <c r="AE16" s="96"/>
      <c r="AF16" s="96"/>
      <c r="AG16" s="96"/>
      <c r="AH16" s="96"/>
      <c r="AI16" s="96"/>
      <c r="AJ16" s="19">
        <f t="shared" si="2"/>
        <v>1</v>
      </c>
      <c r="AK16" s="339">
        <f t="shared" si="3"/>
        <v>0</v>
      </c>
      <c r="AL16" s="339">
        <f t="shared" si="4"/>
        <v>1</v>
      </c>
      <c r="AM16" s="153"/>
      <c r="AN16" s="153"/>
      <c r="AO16" s="153"/>
    </row>
    <row r="17" spans="1:41" s="25" customFormat="1" ht="21" customHeight="1">
      <c r="A17" s="5">
        <v>11</v>
      </c>
      <c r="B17" s="39" t="s">
        <v>2321</v>
      </c>
      <c r="C17" s="40" t="s">
        <v>91</v>
      </c>
      <c r="D17" s="41" t="s">
        <v>2136</v>
      </c>
      <c r="E17" s="97"/>
      <c r="F17" s="96" t="s">
        <v>6</v>
      </c>
      <c r="G17" s="96"/>
      <c r="H17" s="96" t="s">
        <v>7</v>
      </c>
      <c r="I17" s="96"/>
      <c r="J17" s="96"/>
      <c r="K17" s="96"/>
      <c r="L17" s="96"/>
      <c r="M17" s="96"/>
      <c r="N17" s="96"/>
      <c r="O17" s="95"/>
      <c r="P17" s="295"/>
      <c r="Q17" s="96"/>
      <c r="R17" s="95"/>
      <c r="S17" s="96" t="s">
        <v>6</v>
      </c>
      <c r="T17" s="96"/>
      <c r="U17" s="96"/>
      <c r="V17" s="96"/>
      <c r="W17" s="96"/>
      <c r="X17" s="96"/>
      <c r="Y17" s="96"/>
      <c r="Z17" s="96"/>
      <c r="AA17" s="96"/>
      <c r="AB17" s="96"/>
      <c r="AC17" s="96"/>
      <c r="AD17" s="96"/>
      <c r="AE17" s="96"/>
      <c r="AF17" s="96"/>
      <c r="AG17" s="96"/>
      <c r="AH17" s="96"/>
      <c r="AI17" s="96"/>
      <c r="AJ17" s="19">
        <f t="shared" si="2"/>
        <v>2</v>
      </c>
      <c r="AK17" s="339">
        <f t="shared" si="3"/>
        <v>1</v>
      </c>
      <c r="AL17" s="339">
        <f t="shared" si="4"/>
        <v>0</v>
      </c>
      <c r="AM17" s="153"/>
      <c r="AN17" s="153"/>
      <c r="AO17" s="153"/>
    </row>
    <row r="18" spans="1:41" s="25" customFormat="1" ht="21" customHeight="1">
      <c r="A18" s="5">
        <v>12</v>
      </c>
      <c r="B18" s="39" t="s">
        <v>2322</v>
      </c>
      <c r="C18" s="40" t="s">
        <v>2323</v>
      </c>
      <c r="D18" s="41" t="s">
        <v>2278</v>
      </c>
      <c r="E18" s="97"/>
      <c r="F18" s="96" t="s">
        <v>6</v>
      </c>
      <c r="G18" s="96"/>
      <c r="H18" s="96"/>
      <c r="I18" s="96"/>
      <c r="J18" s="96" t="s">
        <v>6</v>
      </c>
      <c r="K18" s="96" t="s">
        <v>6</v>
      </c>
      <c r="L18" s="96"/>
      <c r="M18" s="96" t="s">
        <v>6</v>
      </c>
      <c r="N18" s="96"/>
      <c r="O18" s="95"/>
      <c r="P18" s="295"/>
      <c r="Q18" s="96"/>
      <c r="R18" s="95" t="s">
        <v>6</v>
      </c>
      <c r="S18" s="96" t="s">
        <v>6</v>
      </c>
      <c r="T18" s="96" t="s">
        <v>6</v>
      </c>
      <c r="U18" s="96"/>
      <c r="V18" s="96" t="s">
        <v>6</v>
      </c>
      <c r="W18" s="96"/>
      <c r="X18" s="96"/>
      <c r="Y18" s="96"/>
      <c r="Z18" s="96"/>
      <c r="AA18" s="96"/>
      <c r="AB18" s="96"/>
      <c r="AC18" s="96"/>
      <c r="AD18" s="96"/>
      <c r="AE18" s="96"/>
      <c r="AF18" s="96"/>
      <c r="AG18" s="96"/>
      <c r="AH18" s="96"/>
      <c r="AI18" s="96"/>
      <c r="AJ18" s="19">
        <f t="shared" si="2"/>
        <v>8</v>
      </c>
      <c r="AK18" s="339">
        <f t="shared" si="3"/>
        <v>0</v>
      </c>
      <c r="AL18" s="339">
        <f t="shared" si="4"/>
        <v>0</v>
      </c>
      <c r="AM18" s="153"/>
      <c r="AN18" s="153"/>
      <c r="AO18" s="153"/>
    </row>
    <row r="19" spans="1:41" s="25" customFormat="1" ht="21" customHeight="1">
      <c r="A19" s="5">
        <v>13</v>
      </c>
      <c r="B19" s="39" t="s">
        <v>2324</v>
      </c>
      <c r="C19" s="40" t="s">
        <v>574</v>
      </c>
      <c r="D19" s="41" t="s">
        <v>2325</v>
      </c>
      <c r="E19" s="97"/>
      <c r="F19" s="97"/>
      <c r="G19" s="97"/>
      <c r="H19" s="97"/>
      <c r="I19" s="97" t="s">
        <v>6</v>
      </c>
      <c r="J19" s="97"/>
      <c r="K19" s="97" t="s">
        <v>6</v>
      </c>
      <c r="L19" s="97"/>
      <c r="M19" s="97"/>
      <c r="N19" s="97"/>
      <c r="O19" s="95"/>
      <c r="P19" s="295"/>
      <c r="Q19" s="97"/>
      <c r="R19" s="95" t="s">
        <v>6</v>
      </c>
      <c r="S19" s="97"/>
      <c r="T19" s="97"/>
      <c r="U19" s="97"/>
      <c r="V19" s="97"/>
      <c r="W19" s="97"/>
      <c r="X19" s="97"/>
      <c r="Y19" s="97"/>
      <c r="Z19" s="97"/>
      <c r="AA19" s="97"/>
      <c r="AB19" s="97"/>
      <c r="AC19" s="97"/>
      <c r="AD19" s="97"/>
      <c r="AE19" s="97"/>
      <c r="AF19" s="97"/>
      <c r="AG19" s="97"/>
      <c r="AH19" s="97"/>
      <c r="AI19" s="97"/>
      <c r="AJ19" s="19">
        <f t="shared" si="2"/>
        <v>3</v>
      </c>
      <c r="AK19" s="339">
        <f t="shared" si="3"/>
        <v>0</v>
      </c>
      <c r="AL19" s="339">
        <f t="shared" si="4"/>
        <v>0</v>
      </c>
      <c r="AM19" s="153"/>
      <c r="AN19" s="153"/>
      <c r="AO19" s="153"/>
    </row>
    <row r="20" spans="1:41" s="25" customFormat="1" ht="21" customHeight="1">
      <c r="A20" s="5">
        <v>14</v>
      </c>
      <c r="B20" s="39" t="s">
        <v>2326</v>
      </c>
      <c r="C20" s="40" t="s">
        <v>2327</v>
      </c>
      <c r="D20" s="41" t="s">
        <v>1103</v>
      </c>
      <c r="E20" s="97"/>
      <c r="F20" s="96"/>
      <c r="G20" s="96"/>
      <c r="H20" s="96"/>
      <c r="I20" s="96"/>
      <c r="J20" s="96"/>
      <c r="K20" s="96"/>
      <c r="L20" s="96"/>
      <c r="M20" s="96" t="s">
        <v>7</v>
      </c>
      <c r="N20" s="96"/>
      <c r="O20" s="95"/>
      <c r="P20" s="295"/>
      <c r="Q20" s="96"/>
      <c r="R20" s="95" t="s">
        <v>6</v>
      </c>
      <c r="S20" s="96" t="s">
        <v>6</v>
      </c>
      <c r="T20" s="96"/>
      <c r="U20" s="96"/>
      <c r="V20" s="96"/>
      <c r="W20" s="96"/>
      <c r="X20" s="96"/>
      <c r="Y20" s="96"/>
      <c r="Z20" s="96"/>
      <c r="AA20" s="96"/>
      <c r="AB20" s="96"/>
      <c r="AC20" s="96"/>
      <c r="AD20" s="96"/>
      <c r="AE20" s="96"/>
      <c r="AF20" s="96"/>
      <c r="AG20" s="96"/>
      <c r="AH20" s="96"/>
      <c r="AI20" s="96"/>
      <c r="AJ20" s="19">
        <f t="shared" si="2"/>
        <v>2</v>
      </c>
      <c r="AK20" s="339">
        <f t="shared" si="3"/>
        <v>1</v>
      </c>
      <c r="AL20" s="339">
        <f t="shared" si="4"/>
        <v>0</v>
      </c>
      <c r="AM20" s="426"/>
      <c r="AN20" s="427"/>
      <c r="AO20" s="153"/>
    </row>
    <row r="21" spans="1:41" s="25" customFormat="1" ht="21" customHeight="1">
      <c r="A21" s="5">
        <v>15</v>
      </c>
      <c r="B21" s="39" t="s">
        <v>2328</v>
      </c>
      <c r="C21" s="40" t="s">
        <v>2329</v>
      </c>
      <c r="D21" s="41" t="s">
        <v>1191</v>
      </c>
      <c r="E21" s="97"/>
      <c r="F21" s="96"/>
      <c r="G21" s="96"/>
      <c r="H21" s="96"/>
      <c r="I21" s="96"/>
      <c r="J21" s="96"/>
      <c r="K21" s="96"/>
      <c r="L21" s="96"/>
      <c r="M21" s="96"/>
      <c r="N21" s="96"/>
      <c r="O21" s="95" t="s">
        <v>6</v>
      </c>
      <c r="P21" s="295"/>
      <c r="Q21" s="96"/>
      <c r="R21" s="95" t="s">
        <v>2868</v>
      </c>
      <c r="S21" s="96" t="s">
        <v>6</v>
      </c>
      <c r="T21" s="96" t="s">
        <v>6</v>
      </c>
      <c r="U21" s="96"/>
      <c r="V21" s="96" t="s">
        <v>6</v>
      </c>
      <c r="W21" s="96"/>
      <c r="X21" s="96"/>
      <c r="Y21" s="96"/>
      <c r="Z21" s="96"/>
      <c r="AA21" s="96"/>
      <c r="AB21" s="96"/>
      <c r="AC21" s="96"/>
      <c r="AD21" s="96"/>
      <c r="AE21" s="96"/>
      <c r="AF21" s="96"/>
      <c r="AG21" s="96"/>
      <c r="AH21" s="96"/>
      <c r="AI21" s="96"/>
      <c r="AJ21" s="19">
        <f t="shared" si="2"/>
        <v>5</v>
      </c>
      <c r="AK21" s="339">
        <f t="shared" si="3"/>
        <v>1</v>
      </c>
      <c r="AL21" s="339">
        <f t="shared" si="4"/>
        <v>0</v>
      </c>
      <c r="AM21" s="153"/>
      <c r="AN21" s="153"/>
      <c r="AO21" s="153"/>
    </row>
    <row r="22" spans="1:41" s="25" customFormat="1" ht="21" customHeight="1">
      <c r="A22" s="5">
        <v>16</v>
      </c>
      <c r="B22" s="39" t="s">
        <v>2330</v>
      </c>
      <c r="C22" s="40" t="s">
        <v>2331</v>
      </c>
      <c r="D22" s="41" t="s">
        <v>28</v>
      </c>
      <c r="E22" s="97"/>
      <c r="F22" s="96"/>
      <c r="G22" s="96"/>
      <c r="H22" s="96"/>
      <c r="I22" s="96" t="s">
        <v>6</v>
      </c>
      <c r="J22" s="96"/>
      <c r="K22" s="96" t="s">
        <v>6</v>
      </c>
      <c r="L22" s="96"/>
      <c r="M22" s="96"/>
      <c r="N22" s="96"/>
      <c r="O22" s="95"/>
      <c r="P22" s="295"/>
      <c r="Q22" s="96"/>
      <c r="R22" s="95" t="s">
        <v>6</v>
      </c>
      <c r="S22" s="96" t="s">
        <v>6</v>
      </c>
      <c r="T22" s="96"/>
      <c r="U22" s="96"/>
      <c r="V22" s="96"/>
      <c r="W22" s="96"/>
      <c r="X22" s="96"/>
      <c r="Y22" s="96"/>
      <c r="Z22" s="96"/>
      <c r="AA22" s="96"/>
      <c r="AB22" s="96"/>
      <c r="AC22" s="96"/>
      <c r="AD22" s="96"/>
      <c r="AE22" s="96"/>
      <c r="AF22" s="96"/>
      <c r="AG22" s="96"/>
      <c r="AH22" s="96"/>
      <c r="AI22" s="96"/>
      <c r="AJ22" s="19">
        <f t="shared" si="2"/>
        <v>4</v>
      </c>
      <c r="AK22" s="339">
        <f t="shared" si="3"/>
        <v>0</v>
      </c>
      <c r="AL22" s="339">
        <f t="shared" si="4"/>
        <v>0</v>
      </c>
      <c r="AM22" s="153"/>
      <c r="AN22" s="153"/>
      <c r="AO22" s="153"/>
    </row>
    <row r="23" spans="1:41" s="25" customFormat="1" ht="21" customHeight="1">
      <c r="A23" s="5">
        <v>17</v>
      </c>
      <c r="B23" s="39" t="s">
        <v>2332</v>
      </c>
      <c r="C23" s="40" t="s">
        <v>296</v>
      </c>
      <c r="D23" s="41" t="s">
        <v>55</v>
      </c>
      <c r="E23" s="97"/>
      <c r="F23" s="96"/>
      <c r="G23" s="96"/>
      <c r="H23" s="96"/>
      <c r="I23" s="96"/>
      <c r="J23" s="96"/>
      <c r="K23" s="96"/>
      <c r="L23" s="96"/>
      <c r="M23" s="96"/>
      <c r="N23" s="96"/>
      <c r="O23" s="95"/>
      <c r="P23" s="295"/>
      <c r="Q23" s="96"/>
      <c r="R23" s="95"/>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53"/>
      <c r="AN23" s="153"/>
      <c r="AO23" s="153"/>
    </row>
    <row r="24" spans="1:41" s="25" customFormat="1" ht="21" customHeight="1">
      <c r="A24" s="5">
        <v>18</v>
      </c>
      <c r="B24" s="39" t="s">
        <v>2333</v>
      </c>
      <c r="C24" s="40" t="s">
        <v>2334</v>
      </c>
      <c r="D24" s="41" t="s">
        <v>55</v>
      </c>
      <c r="E24" s="97"/>
      <c r="F24" s="96"/>
      <c r="G24" s="96"/>
      <c r="H24" s="96"/>
      <c r="I24" s="96"/>
      <c r="J24" s="96"/>
      <c r="K24" s="96"/>
      <c r="L24" s="96"/>
      <c r="M24" s="96"/>
      <c r="N24" s="96"/>
      <c r="O24" s="95"/>
      <c r="P24" s="295"/>
      <c r="Q24" s="96"/>
      <c r="R24" s="95"/>
      <c r="S24" s="96" t="s">
        <v>6</v>
      </c>
      <c r="T24" s="96"/>
      <c r="U24" s="96"/>
      <c r="V24" s="96"/>
      <c r="W24" s="96"/>
      <c r="X24" s="96"/>
      <c r="Y24" s="96"/>
      <c r="Z24" s="96"/>
      <c r="AA24" s="96"/>
      <c r="AB24" s="96"/>
      <c r="AC24" s="96"/>
      <c r="AD24" s="96"/>
      <c r="AE24" s="96"/>
      <c r="AF24" s="96"/>
      <c r="AG24" s="96"/>
      <c r="AH24" s="96"/>
      <c r="AI24" s="96"/>
      <c r="AJ24" s="19">
        <f t="shared" si="2"/>
        <v>1</v>
      </c>
      <c r="AK24" s="339">
        <f t="shared" si="3"/>
        <v>0</v>
      </c>
      <c r="AL24" s="339">
        <f t="shared" si="4"/>
        <v>0</v>
      </c>
      <c r="AM24" s="153"/>
      <c r="AN24" s="153"/>
      <c r="AO24" s="153"/>
    </row>
    <row r="25" spans="1:41" s="25" customFormat="1" ht="21" customHeight="1">
      <c r="A25" s="5">
        <v>19</v>
      </c>
      <c r="B25" s="39" t="s">
        <v>2335</v>
      </c>
      <c r="C25" s="40" t="s">
        <v>76</v>
      </c>
      <c r="D25" s="41" t="s">
        <v>78</v>
      </c>
      <c r="E25" s="97"/>
      <c r="F25" s="96" t="s">
        <v>6</v>
      </c>
      <c r="G25" s="96"/>
      <c r="H25" s="96" t="s">
        <v>8</v>
      </c>
      <c r="I25" s="96" t="s">
        <v>6</v>
      </c>
      <c r="J25" s="96"/>
      <c r="K25" s="96" t="s">
        <v>6</v>
      </c>
      <c r="L25" s="96" t="s">
        <v>6</v>
      </c>
      <c r="M25" s="96" t="s">
        <v>6</v>
      </c>
      <c r="N25" s="96"/>
      <c r="O25" s="95" t="s">
        <v>6</v>
      </c>
      <c r="P25" s="295" t="s">
        <v>6</v>
      </c>
      <c r="Q25" s="96" t="s">
        <v>6</v>
      </c>
      <c r="R25" s="95" t="s">
        <v>6</v>
      </c>
      <c r="S25" s="96" t="s">
        <v>2806</v>
      </c>
      <c r="T25" s="96" t="s">
        <v>6</v>
      </c>
      <c r="U25" s="96"/>
      <c r="V25" s="96" t="s">
        <v>6</v>
      </c>
      <c r="W25" s="96"/>
      <c r="X25" s="96"/>
      <c r="Y25" s="96"/>
      <c r="Z25" s="96"/>
      <c r="AA25" s="96"/>
      <c r="AB25" s="96"/>
      <c r="AC25" s="96"/>
      <c r="AD25" s="96"/>
      <c r="AE25" s="96"/>
      <c r="AF25" s="96"/>
      <c r="AG25" s="96"/>
      <c r="AH25" s="96"/>
      <c r="AI25" s="96"/>
      <c r="AJ25" s="19">
        <f t="shared" si="2"/>
        <v>13</v>
      </c>
      <c r="AK25" s="339">
        <f t="shared" si="3"/>
        <v>0</v>
      </c>
      <c r="AL25" s="339">
        <f t="shared" si="4"/>
        <v>1</v>
      </c>
      <c r="AM25" s="153"/>
      <c r="AN25" s="153"/>
      <c r="AO25" s="153"/>
    </row>
    <row r="26" spans="1:41" s="25" customFormat="1" ht="21" customHeight="1">
      <c r="A26" s="5">
        <v>20</v>
      </c>
      <c r="B26" s="39" t="s">
        <v>2336</v>
      </c>
      <c r="C26" s="40" t="s">
        <v>745</v>
      </c>
      <c r="D26" s="41" t="s">
        <v>2261</v>
      </c>
      <c r="E26" s="97"/>
      <c r="F26" s="96"/>
      <c r="G26" s="96"/>
      <c r="H26" s="96"/>
      <c r="I26" s="96"/>
      <c r="J26" s="96"/>
      <c r="K26" s="96"/>
      <c r="L26" s="96"/>
      <c r="M26" s="96"/>
      <c r="N26" s="96"/>
      <c r="O26" s="95"/>
      <c r="P26" s="295"/>
      <c r="Q26" s="96"/>
      <c r="R26" s="95"/>
      <c r="S26" s="96"/>
      <c r="T26" s="96"/>
      <c r="U26" s="96"/>
      <c r="V26" s="96"/>
      <c r="W26" s="96"/>
      <c r="X26" s="96"/>
      <c r="Y26" s="96"/>
      <c r="Z26" s="96"/>
      <c r="AA26" s="96"/>
      <c r="AB26" s="96"/>
      <c r="AC26" s="96"/>
      <c r="AD26" s="96"/>
      <c r="AE26" s="96"/>
      <c r="AF26" s="96"/>
      <c r="AG26" s="96"/>
      <c r="AH26" s="96"/>
      <c r="AI26" s="96"/>
      <c r="AJ26" s="19">
        <f t="shared" si="2"/>
        <v>0</v>
      </c>
      <c r="AK26" s="339">
        <f t="shared" si="3"/>
        <v>0</v>
      </c>
      <c r="AL26" s="339">
        <f t="shared" si="4"/>
        <v>0</v>
      </c>
      <c r="AM26" s="153"/>
      <c r="AN26" s="153"/>
      <c r="AO26" s="153"/>
    </row>
    <row r="27" spans="1:41" s="25" customFormat="1" ht="21" customHeight="1">
      <c r="A27" s="5">
        <v>21</v>
      </c>
      <c r="B27" s="39" t="s">
        <v>2337</v>
      </c>
      <c r="C27" s="40" t="s">
        <v>1932</v>
      </c>
      <c r="D27" s="41" t="s">
        <v>43</v>
      </c>
      <c r="E27" s="97"/>
      <c r="F27" s="96" t="s">
        <v>6</v>
      </c>
      <c r="G27" s="96"/>
      <c r="H27" s="96" t="s">
        <v>6</v>
      </c>
      <c r="I27" s="96" t="s">
        <v>6</v>
      </c>
      <c r="J27" s="96" t="s">
        <v>6</v>
      </c>
      <c r="K27" s="96" t="s">
        <v>6</v>
      </c>
      <c r="L27" s="96"/>
      <c r="M27" s="96" t="s">
        <v>6</v>
      </c>
      <c r="N27" s="96"/>
      <c r="O27" s="95" t="s">
        <v>6</v>
      </c>
      <c r="P27" s="295" t="s">
        <v>6</v>
      </c>
      <c r="Q27" s="96" t="s">
        <v>6</v>
      </c>
      <c r="R27" s="95" t="s">
        <v>2806</v>
      </c>
      <c r="S27" s="96" t="s">
        <v>2806</v>
      </c>
      <c r="T27" s="96" t="s">
        <v>6</v>
      </c>
      <c r="U27" s="96"/>
      <c r="V27" s="96" t="s">
        <v>6</v>
      </c>
      <c r="W27" s="96"/>
      <c r="X27" s="96"/>
      <c r="Y27" s="96"/>
      <c r="Z27" s="96"/>
      <c r="AA27" s="96"/>
      <c r="AB27" s="96"/>
      <c r="AC27" s="96"/>
      <c r="AD27" s="96"/>
      <c r="AE27" s="96"/>
      <c r="AF27" s="96"/>
      <c r="AG27" s="96"/>
      <c r="AH27" s="96"/>
      <c r="AI27" s="96"/>
      <c r="AJ27" s="19">
        <f t="shared" si="2"/>
        <v>15</v>
      </c>
      <c r="AK27" s="339">
        <f t="shared" si="3"/>
        <v>0</v>
      </c>
      <c r="AL27" s="339">
        <f t="shared" si="4"/>
        <v>0</v>
      </c>
      <c r="AM27" s="153"/>
      <c r="AN27" s="153"/>
      <c r="AO27" s="153"/>
    </row>
    <row r="28" spans="1:41" s="25" customFormat="1" ht="21" customHeight="1">
      <c r="A28" s="5">
        <v>22</v>
      </c>
      <c r="B28" s="39" t="s">
        <v>2338</v>
      </c>
      <c r="C28" s="40" t="s">
        <v>287</v>
      </c>
      <c r="D28" s="41" t="s">
        <v>745</v>
      </c>
      <c r="E28" s="97"/>
      <c r="F28" s="96"/>
      <c r="G28" s="96"/>
      <c r="H28" s="96"/>
      <c r="I28" s="96"/>
      <c r="J28" s="96"/>
      <c r="K28" s="96" t="s">
        <v>6</v>
      </c>
      <c r="L28" s="96"/>
      <c r="M28" s="96"/>
      <c r="N28" s="96"/>
      <c r="O28" s="95"/>
      <c r="P28" s="295" t="s">
        <v>7</v>
      </c>
      <c r="Q28" s="96"/>
      <c r="R28" s="95"/>
      <c r="S28" s="96"/>
      <c r="T28" s="96"/>
      <c r="U28" s="96"/>
      <c r="V28" s="96"/>
      <c r="W28" s="96"/>
      <c r="X28" s="96"/>
      <c r="Y28" s="96"/>
      <c r="Z28" s="96"/>
      <c r="AA28" s="96"/>
      <c r="AB28" s="96"/>
      <c r="AC28" s="96"/>
      <c r="AD28" s="96"/>
      <c r="AE28" s="96"/>
      <c r="AF28" s="96"/>
      <c r="AG28" s="96"/>
      <c r="AH28" s="96"/>
      <c r="AI28" s="96"/>
      <c r="AJ28" s="19">
        <f t="shared" si="2"/>
        <v>1</v>
      </c>
      <c r="AK28" s="339">
        <f t="shared" si="3"/>
        <v>1</v>
      </c>
      <c r="AL28" s="339">
        <f t="shared" si="4"/>
        <v>0</v>
      </c>
      <c r="AM28" s="153"/>
      <c r="AN28" s="153"/>
      <c r="AO28" s="153"/>
    </row>
    <row r="29" spans="1:41" s="25" customFormat="1" ht="21" customHeight="1">
      <c r="A29" s="5">
        <v>23</v>
      </c>
      <c r="B29" s="39" t="s">
        <v>2339</v>
      </c>
      <c r="C29" s="40" t="s">
        <v>673</v>
      </c>
      <c r="D29" s="41" t="s">
        <v>112</v>
      </c>
      <c r="E29" s="97"/>
      <c r="F29" s="96" t="s">
        <v>6</v>
      </c>
      <c r="G29" s="96"/>
      <c r="H29" s="96"/>
      <c r="I29" s="96"/>
      <c r="J29" s="96"/>
      <c r="K29" s="96"/>
      <c r="L29" s="96"/>
      <c r="M29" s="96"/>
      <c r="N29" s="96"/>
      <c r="O29" s="95"/>
      <c r="P29" s="295"/>
      <c r="Q29" s="96"/>
      <c r="R29" s="95"/>
      <c r="S29" s="96"/>
      <c r="T29" s="96"/>
      <c r="U29" s="96"/>
      <c r="V29" s="96"/>
      <c r="W29" s="96"/>
      <c r="X29" s="96"/>
      <c r="Y29" s="96"/>
      <c r="Z29" s="96"/>
      <c r="AA29" s="96"/>
      <c r="AB29" s="96"/>
      <c r="AC29" s="96"/>
      <c r="AD29" s="96"/>
      <c r="AE29" s="96"/>
      <c r="AF29" s="96"/>
      <c r="AG29" s="96"/>
      <c r="AH29" s="96"/>
      <c r="AI29" s="96"/>
      <c r="AJ29" s="19">
        <f t="shared" si="2"/>
        <v>1</v>
      </c>
      <c r="AK29" s="339">
        <f t="shared" si="3"/>
        <v>0</v>
      </c>
      <c r="AL29" s="339">
        <f t="shared" si="4"/>
        <v>0</v>
      </c>
      <c r="AM29" s="153"/>
      <c r="AN29" s="153"/>
      <c r="AO29" s="153"/>
    </row>
    <row r="30" spans="1:41" s="25" customFormat="1" ht="21" customHeight="1">
      <c r="A30" s="5">
        <v>24</v>
      </c>
      <c r="B30" s="39" t="s">
        <v>2340</v>
      </c>
      <c r="C30" s="40" t="s">
        <v>2341</v>
      </c>
      <c r="D30" s="41" t="s">
        <v>112</v>
      </c>
      <c r="E30" s="97"/>
      <c r="F30" s="96"/>
      <c r="G30" s="96"/>
      <c r="H30" s="96"/>
      <c r="I30" s="96" t="s">
        <v>6</v>
      </c>
      <c r="J30" s="96"/>
      <c r="K30" s="96" t="s">
        <v>2806</v>
      </c>
      <c r="L30" s="96"/>
      <c r="M30" s="96" t="s">
        <v>6</v>
      </c>
      <c r="N30" s="96"/>
      <c r="O30" s="95"/>
      <c r="P30" s="295" t="s">
        <v>6</v>
      </c>
      <c r="Q30" s="96" t="s">
        <v>6</v>
      </c>
      <c r="R30" s="95" t="s">
        <v>2806</v>
      </c>
      <c r="S30" s="96" t="s">
        <v>6</v>
      </c>
      <c r="T30" s="96" t="s">
        <v>6</v>
      </c>
      <c r="U30" s="96"/>
      <c r="V30" s="96" t="s">
        <v>6</v>
      </c>
      <c r="W30" s="96"/>
      <c r="X30" s="96"/>
      <c r="Y30" s="96"/>
      <c r="Z30" s="96"/>
      <c r="AA30" s="96"/>
      <c r="AB30" s="96"/>
      <c r="AC30" s="96"/>
      <c r="AD30" s="96"/>
      <c r="AE30" s="96"/>
      <c r="AF30" s="96"/>
      <c r="AG30" s="96"/>
      <c r="AH30" s="96"/>
      <c r="AI30" s="96"/>
      <c r="AJ30" s="19">
        <f t="shared" si="2"/>
        <v>11</v>
      </c>
      <c r="AK30" s="339">
        <f t="shared" si="3"/>
        <v>0</v>
      </c>
      <c r="AL30" s="339">
        <f t="shared" si="4"/>
        <v>0</v>
      </c>
      <c r="AM30" s="153"/>
      <c r="AN30" s="153"/>
      <c r="AO30" s="153"/>
    </row>
    <row r="31" spans="1:41" s="25" customFormat="1" ht="21" customHeight="1">
      <c r="A31" s="5">
        <v>25</v>
      </c>
      <c r="B31" s="39" t="s">
        <v>2342</v>
      </c>
      <c r="C31" s="40" t="s">
        <v>2343</v>
      </c>
      <c r="D31" s="41" t="s">
        <v>22</v>
      </c>
      <c r="E31" s="150"/>
      <c r="F31" s="96"/>
      <c r="G31" s="96"/>
      <c r="H31" s="96"/>
      <c r="I31" s="96"/>
      <c r="J31" s="96"/>
      <c r="K31" s="96"/>
      <c r="L31" s="96"/>
      <c r="M31" s="96"/>
      <c r="N31" s="96"/>
      <c r="O31" s="95"/>
      <c r="P31" s="295"/>
      <c r="Q31" s="96"/>
      <c r="R31" s="95"/>
      <c r="S31" s="96"/>
      <c r="T31" s="96"/>
      <c r="U31" s="96"/>
      <c r="V31" s="96"/>
      <c r="W31" s="96"/>
      <c r="X31" s="96"/>
      <c r="Y31" s="96"/>
      <c r="Z31" s="96"/>
      <c r="AA31" s="96"/>
      <c r="AB31" s="96"/>
      <c r="AC31" s="96"/>
      <c r="AD31" s="96"/>
      <c r="AE31" s="96"/>
      <c r="AF31" s="96"/>
      <c r="AG31" s="96"/>
      <c r="AH31" s="96"/>
      <c r="AI31" s="96"/>
      <c r="AJ31" s="19">
        <f t="shared" si="2"/>
        <v>0</v>
      </c>
      <c r="AK31" s="339">
        <f t="shared" si="3"/>
        <v>0</v>
      </c>
      <c r="AL31" s="339">
        <f t="shared" si="4"/>
        <v>0</v>
      </c>
      <c r="AM31" s="153"/>
      <c r="AN31" s="153"/>
      <c r="AO31" s="153"/>
    </row>
    <row r="32" spans="1:41" s="25" customFormat="1" ht="21" customHeight="1">
      <c r="A32" s="5">
        <v>26</v>
      </c>
      <c r="B32" s="39" t="s">
        <v>2344</v>
      </c>
      <c r="C32" s="40" t="s">
        <v>1219</v>
      </c>
      <c r="D32" s="41" t="s">
        <v>22</v>
      </c>
      <c r="E32" s="150"/>
      <c r="F32" s="96" t="s">
        <v>8</v>
      </c>
      <c r="G32" s="96"/>
      <c r="H32" s="96"/>
      <c r="I32" s="96"/>
      <c r="J32" s="96"/>
      <c r="K32" s="96"/>
      <c r="L32" s="96"/>
      <c r="M32" s="96"/>
      <c r="N32" s="96"/>
      <c r="O32" s="95"/>
      <c r="P32" s="295"/>
      <c r="Q32" s="96"/>
      <c r="R32" s="95"/>
      <c r="S32" s="96" t="s">
        <v>7</v>
      </c>
      <c r="T32" s="96"/>
      <c r="U32" s="96"/>
      <c r="V32" s="96"/>
      <c r="W32" s="96"/>
      <c r="X32" s="96"/>
      <c r="Y32" s="96"/>
      <c r="Z32" s="96"/>
      <c r="AA32" s="96"/>
      <c r="AB32" s="96"/>
      <c r="AC32" s="96"/>
      <c r="AD32" s="96"/>
      <c r="AE32" s="96"/>
      <c r="AF32" s="96"/>
      <c r="AG32" s="96"/>
      <c r="AH32" s="96"/>
      <c r="AI32" s="96"/>
      <c r="AJ32" s="19">
        <f t="shared" si="2"/>
        <v>0</v>
      </c>
      <c r="AK32" s="339">
        <f t="shared" si="3"/>
        <v>1</v>
      </c>
      <c r="AL32" s="339">
        <f t="shared" si="4"/>
        <v>1</v>
      </c>
      <c r="AM32" s="153"/>
      <c r="AN32" s="153"/>
      <c r="AO32" s="153"/>
    </row>
    <row r="33" spans="1:44" s="25" customFormat="1" ht="21" customHeight="1">
      <c r="A33" s="5">
        <v>27</v>
      </c>
      <c r="B33" s="39" t="s">
        <v>2345</v>
      </c>
      <c r="C33" s="40" t="s">
        <v>723</v>
      </c>
      <c r="D33" s="41" t="s">
        <v>46</v>
      </c>
      <c r="E33" s="150"/>
      <c r="F33" s="96"/>
      <c r="G33" s="96"/>
      <c r="H33" s="96"/>
      <c r="I33" s="96"/>
      <c r="J33" s="96"/>
      <c r="K33" s="96" t="s">
        <v>6</v>
      </c>
      <c r="L33" s="96"/>
      <c r="M33" s="96"/>
      <c r="N33" s="96"/>
      <c r="O33" s="95"/>
      <c r="P33" s="295"/>
      <c r="Q33" s="96"/>
      <c r="R33" s="95" t="s">
        <v>6</v>
      </c>
      <c r="S33" s="96"/>
      <c r="T33" s="96"/>
      <c r="U33" s="96"/>
      <c r="V33" s="96"/>
      <c r="W33" s="96"/>
      <c r="X33" s="96"/>
      <c r="Y33" s="96"/>
      <c r="Z33" s="96"/>
      <c r="AA33" s="96"/>
      <c r="AB33" s="96"/>
      <c r="AC33" s="96"/>
      <c r="AD33" s="96"/>
      <c r="AE33" s="96"/>
      <c r="AF33" s="96"/>
      <c r="AG33" s="96"/>
      <c r="AH33" s="96"/>
      <c r="AI33" s="96"/>
      <c r="AJ33" s="19">
        <f t="shared" si="2"/>
        <v>2</v>
      </c>
      <c r="AK33" s="339">
        <f t="shared" si="3"/>
        <v>0</v>
      </c>
      <c r="AL33" s="339">
        <f t="shared" si="4"/>
        <v>0</v>
      </c>
      <c r="AM33" s="153"/>
      <c r="AN33" s="153"/>
      <c r="AO33" s="153"/>
    </row>
    <row r="34" spans="1:44" s="25" customFormat="1" ht="21" customHeight="1">
      <c r="A34" s="5">
        <v>28</v>
      </c>
      <c r="B34" s="39" t="s">
        <v>2346</v>
      </c>
      <c r="C34" s="40" t="s">
        <v>1125</v>
      </c>
      <c r="D34" s="41" t="s">
        <v>17</v>
      </c>
      <c r="E34" s="150"/>
      <c r="F34" s="96"/>
      <c r="G34" s="96"/>
      <c r="H34" s="96"/>
      <c r="I34" s="96"/>
      <c r="J34" s="96"/>
      <c r="K34" s="96"/>
      <c r="L34" s="96"/>
      <c r="M34" s="96"/>
      <c r="N34" s="96"/>
      <c r="O34" s="95"/>
      <c r="P34" s="295"/>
      <c r="Q34" s="96"/>
      <c r="R34" s="95"/>
      <c r="S34" s="96"/>
      <c r="T34" s="96"/>
      <c r="U34" s="96"/>
      <c r="V34" s="96"/>
      <c r="W34" s="96"/>
      <c r="X34" s="96"/>
      <c r="Y34" s="96"/>
      <c r="Z34" s="96"/>
      <c r="AA34" s="96"/>
      <c r="AB34" s="96"/>
      <c r="AC34" s="96"/>
      <c r="AD34" s="96"/>
      <c r="AE34" s="96"/>
      <c r="AF34" s="96"/>
      <c r="AG34" s="96"/>
      <c r="AH34" s="96"/>
      <c r="AI34" s="96"/>
      <c r="AJ34" s="19">
        <f t="shared" si="2"/>
        <v>0</v>
      </c>
      <c r="AK34" s="339">
        <f t="shared" si="3"/>
        <v>0</v>
      </c>
      <c r="AL34" s="339">
        <f t="shared" si="4"/>
        <v>0</v>
      </c>
      <c r="AM34" s="153"/>
      <c r="AN34" s="153"/>
      <c r="AO34" s="153"/>
    </row>
    <row r="35" spans="1:44" s="25" customFormat="1" ht="21" customHeight="1">
      <c r="A35" s="5">
        <v>29</v>
      </c>
      <c r="B35" s="39" t="s">
        <v>2347</v>
      </c>
      <c r="C35" s="40" t="s">
        <v>335</v>
      </c>
      <c r="D35" s="41" t="s">
        <v>67</v>
      </c>
      <c r="E35" s="150"/>
      <c r="F35" s="96" t="s">
        <v>6</v>
      </c>
      <c r="G35" s="96"/>
      <c r="H35" s="96"/>
      <c r="I35" s="96"/>
      <c r="J35" s="96"/>
      <c r="K35" s="96" t="s">
        <v>6</v>
      </c>
      <c r="L35" s="96" t="s">
        <v>8</v>
      </c>
      <c r="M35" s="96"/>
      <c r="N35" s="96"/>
      <c r="O35" s="95" t="s">
        <v>8</v>
      </c>
      <c r="P35" s="295"/>
      <c r="Q35" s="96"/>
      <c r="R35" s="95" t="s">
        <v>6</v>
      </c>
      <c r="S35" s="96" t="s">
        <v>2866</v>
      </c>
      <c r="T35" s="96" t="s">
        <v>6</v>
      </c>
      <c r="U35" s="96"/>
      <c r="V35" s="96" t="s">
        <v>6</v>
      </c>
      <c r="W35" s="96"/>
      <c r="X35" s="96"/>
      <c r="Y35" s="96"/>
      <c r="Z35" s="96"/>
      <c r="AA35" s="96"/>
      <c r="AB35" s="96"/>
      <c r="AC35" s="96"/>
      <c r="AD35" s="96"/>
      <c r="AE35" s="96"/>
      <c r="AF35" s="96"/>
      <c r="AG35" s="96"/>
      <c r="AH35" s="96"/>
      <c r="AI35" s="96"/>
      <c r="AJ35" s="19">
        <f t="shared" si="2"/>
        <v>6</v>
      </c>
      <c r="AK35" s="339">
        <f t="shared" si="3"/>
        <v>0</v>
      </c>
      <c r="AL35" s="339">
        <f t="shared" si="4"/>
        <v>2</v>
      </c>
      <c r="AM35" s="153"/>
      <c r="AN35" s="153"/>
      <c r="AO35" s="153"/>
    </row>
    <row r="36" spans="1:44" s="25" customFormat="1" ht="21" customHeight="1">
      <c r="A36" s="5">
        <v>30</v>
      </c>
      <c r="B36" s="39" t="s">
        <v>2348</v>
      </c>
      <c r="C36" s="40" t="s">
        <v>2349</v>
      </c>
      <c r="D36" s="41" t="s">
        <v>81</v>
      </c>
      <c r="E36" s="150"/>
      <c r="F36" s="96"/>
      <c r="G36" s="96"/>
      <c r="H36" s="96"/>
      <c r="I36" s="96"/>
      <c r="J36" s="96"/>
      <c r="K36" s="96"/>
      <c r="L36" s="96"/>
      <c r="M36" s="96"/>
      <c r="N36" s="96"/>
      <c r="O36" s="95"/>
      <c r="P36" s="295"/>
      <c r="Q36" s="96"/>
      <c r="R36" s="95"/>
      <c r="S36" s="96"/>
      <c r="T36" s="96"/>
      <c r="U36" s="96"/>
      <c r="V36" s="96"/>
      <c r="W36" s="96"/>
      <c r="X36" s="96"/>
      <c r="Y36" s="96"/>
      <c r="Z36" s="96"/>
      <c r="AA36" s="96"/>
      <c r="AB36" s="96"/>
      <c r="AC36" s="96"/>
      <c r="AD36" s="96"/>
      <c r="AE36" s="96"/>
      <c r="AF36" s="96"/>
      <c r="AG36" s="96"/>
      <c r="AH36" s="96"/>
      <c r="AI36" s="96"/>
      <c r="AJ36" s="19">
        <f t="shared" si="2"/>
        <v>0</v>
      </c>
      <c r="AK36" s="339">
        <f t="shared" si="3"/>
        <v>0</v>
      </c>
      <c r="AL36" s="339">
        <f t="shared" si="4"/>
        <v>0</v>
      </c>
      <c r="AM36" s="153"/>
      <c r="AN36" s="153"/>
      <c r="AO36" s="153"/>
    </row>
    <row r="37" spans="1:44" s="25" customFormat="1" ht="21" customHeight="1">
      <c r="A37" s="5">
        <v>31</v>
      </c>
      <c r="B37" s="39" t="s">
        <v>2350</v>
      </c>
      <c r="C37" s="40" t="s">
        <v>38</v>
      </c>
      <c r="D37" s="41" t="s">
        <v>81</v>
      </c>
      <c r="E37" s="150"/>
      <c r="F37" s="96"/>
      <c r="G37" s="96"/>
      <c r="H37" s="96"/>
      <c r="I37" s="96"/>
      <c r="J37" s="96"/>
      <c r="K37" s="96"/>
      <c r="L37" s="96"/>
      <c r="M37" s="96"/>
      <c r="N37" s="96"/>
      <c r="O37" s="95"/>
      <c r="P37" s="295"/>
      <c r="Q37" s="96"/>
      <c r="R37" s="95" t="s">
        <v>6</v>
      </c>
      <c r="S37" s="96"/>
      <c r="T37" s="96"/>
      <c r="U37" s="96"/>
      <c r="V37" s="96" t="s">
        <v>6</v>
      </c>
      <c r="W37" s="96"/>
      <c r="X37" s="96"/>
      <c r="Y37" s="96"/>
      <c r="Z37" s="96"/>
      <c r="AA37" s="96"/>
      <c r="AB37" s="96"/>
      <c r="AC37" s="96"/>
      <c r="AD37" s="96"/>
      <c r="AE37" s="96"/>
      <c r="AF37" s="96"/>
      <c r="AG37" s="96"/>
      <c r="AH37" s="96"/>
      <c r="AI37" s="96"/>
      <c r="AJ37" s="19">
        <f t="shared" si="2"/>
        <v>2</v>
      </c>
      <c r="AK37" s="339">
        <f t="shared" si="3"/>
        <v>0</v>
      </c>
      <c r="AL37" s="339">
        <f t="shared" si="4"/>
        <v>0</v>
      </c>
      <c r="AM37" s="153"/>
      <c r="AN37" s="153"/>
      <c r="AO37" s="153"/>
    </row>
    <row r="38" spans="1:44" s="25" customFormat="1" ht="21" customHeight="1">
      <c r="A38" s="5">
        <v>32</v>
      </c>
      <c r="B38" s="39" t="s">
        <v>2351</v>
      </c>
      <c r="C38" s="40" t="s">
        <v>2352</v>
      </c>
      <c r="D38" s="41" t="s">
        <v>23</v>
      </c>
      <c r="E38" s="150"/>
      <c r="F38" s="96"/>
      <c r="G38" s="96"/>
      <c r="H38" s="96"/>
      <c r="I38" s="96"/>
      <c r="J38" s="96"/>
      <c r="K38" s="96"/>
      <c r="L38" s="96"/>
      <c r="M38" s="96"/>
      <c r="N38" s="96"/>
      <c r="O38" s="95"/>
      <c r="P38" s="295"/>
      <c r="Q38" s="96"/>
      <c r="R38" s="95" t="s">
        <v>6</v>
      </c>
      <c r="S38" s="96"/>
      <c r="T38" s="96"/>
      <c r="U38" s="96"/>
      <c r="V38" s="96"/>
      <c r="W38" s="96"/>
      <c r="X38" s="96"/>
      <c r="Y38" s="96"/>
      <c r="Z38" s="96"/>
      <c r="AA38" s="96"/>
      <c r="AB38" s="96"/>
      <c r="AC38" s="96"/>
      <c r="AD38" s="96"/>
      <c r="AE38" s="96"/>
      <c r="AF38" s="96"/>
      <c r="AG38" s="96"/>
      <c r="AH38" s="96"/>
      <c r="AI38" s="96"/>
      <c r="AJ38" s="19">
        <f t="shared" si="2"/>
        <v>1</v>
      </c>
      <c r="AK38" s="339">
        <f t="shared" si="3"/>
        <v>0</v>
      </c>
      <c r="AL38" s="339">
        <f t="shared" si="4"/>
        <v>0</v>
      </c>
      <c r="AM38" s="153"/>
      <c r="AN38" s="13"/>
      <c r="AO38" s="13"/>
      <c r="AP38" s="24"/>
      <c r="AQ38" s="24"/>
      <c r="AR38" s="24"/>
    </row>
    <row r="39" spans="1:44" s="25" customFormat="1" ht="21" customHeight="1">
      <c r="A39" s="5">
        <v>33</v>
      </c>
      <c r="B39" s="39" t="s">
        <v>2353</v>
      </c>
      <c r="C39" s="40" t="s">
        <v>2354</v>
      </c>
      <c r="D39" s="41" t="s">
        <v>68</v>
      </c>
      <c r="E39" s="150"/>
      <c r="F39" s="96"/>
      <c r="G39" s="96"/>
      <c r="H39" s="96"/>
      <c r="I39" s="96"/>
      <c r="J39" s="96"/>
      <c r="K39" s="96"/>
      <c r="L39" s="96"/>
      <c r="M39" s="96"/>
      <c r="N39" s="96"/>
      <c r="O39" s="95"/>
      <c r="P39" s="295"/>
      <c r="Q39" s="96"/>
      <c r="R39" s="95"/>
      <c r="S39" s="96"/>
      <c r="T39" s="96"/>
      <c r="U39" s="96"/>
      <c r="V39" s="96"/>
      <c r="W39" s="96"/>
      <c r="X39" s="96"/>
      <c r="Y39" s="96"/>
      <c r="Z39" s="96"/>
      <c r="AA39" s="96"/>
      <c r="AB39" s="96"/>
      <c r="AC39" s="96"/>
      <c r="AD39" s="96"/>
      <c r="AE39" s="96"/>
      <c r="AF39" s="96"/>
      <c r="AG39" s="96"/>
      <c r="AH39" s="96"/>
      <c r="AI39" s="96"/>
      <c r="AJ39" s="19">
        <f t="shared" si="2"/>
        <v>0</v>
      </c>
      <c r="AK39" s="339">
        <f t="shared" si="3"/>
        <v>0</v>
      </c>
      <c r="AL39" s="339">
        <f t="shared" si="4"/>
        <v>0</v>
      </c>
      <c r="AM39" s="153"/>
      <c r="AN39" s="153"/>
      <c r="AO39" s="153"/>
    </row>
    <row r="40" spans="1:44" s="25" customFormat="1" ht="21" customHeight="1">
      <c r="A40" s="5">
        <v>34</v>
      </c>
      <c r="B40" s="39" t="s">
        <v>2355</v>
      </c>
      <c r="C40" s="40" t="s">
        <v>2356</v>
      </c>
      <c r="D40" s="41" t="s">
        <v>68</v>
      </c>
      <c r="E40" s="150"/>
      <c r="F40" s="96"/>
      <c r="G40" s="96"/>
      <c r="H40" s="96"/>
      <c r="I40" s="96"/>
      <c r="J40" s="96"/>
      <c r="K40" s="96"/>
      <c r="L40" s="96"/>
      <c r="M40" s="96"/>
      <c r="N40" s="96"/>
      <c r="O40" s="95"/>
      <c r="P40" s="295"/>
      <c r="Q40" s="96"/>
      <c r="R40" s="95"/>
      <c r="S40" s="96"/>
      <c r="T40" s="96"/>
      <c r="U40" s="96"/>
      <c r="V40" s="96"/>
      <c r="W40" s="96"/>
      <c r="X40" s="96"/>
      <c r="Y40" s="96"/>
      <c r="Z40" s="96"/>
      <c r="AA40" s="96"/>
      <c r="AB40" s="96"/>
      <c r="AC40" s="96"/>
      <c r="AD40" s="96"/>
      <c r="AE40" s="96"/>
      <c r="AF40" s="96"/>
      <c r="AG40" s="96"/>
      <c r="AH40" s="96"/>
      <c r="AI40" s="96"/>
      <c r="AJ40" s="19">
        <f t="shared" si="2"/>
        <v>0</v>
      </c>
      <c r="AK40" s="339">
        <f t="shared" si="3"/>
        <v>0</v>
      </c>
      <c r="AL40" s="339">
        <f t="shared" si="4"/>
        <v>0</v>
      </c>
    </row>
    <row r="41" spans="1:44" s="25" customFormat="1" ht="21" customHeight="1">
      <c r="A41" s="5">
        <v>35</v>
      </c>
      <c r="B41" s="39" t="s">
        <v>2357</v>
      </c>
      <c r="C41" s="40" t="s">
        <v>2358</v>
      </c>
      <c r="D41" s="41" t="s">
        <v>60</v>
      </c>
      <c r="E41" s="150"/>
      <c r="F41" s="96" t="s">
        <v>7</v>
      </c>
      <c r="G41" s="96"/>
      <c r="H41" s="96"/>
      <c r="I41" s="96"/>
      <c r="J41" s="96" t="s">
        <v>6</v>
      </c>
      <c r="K41" s="96" t="s">
        <v>8</v>
      </c>
      <c r="L41" s="96"/>
      <c r="M41" s="96"/>
      <c r="N41" s="96"/>
      <c r="O41" s="95"/>
      <c r="P41" s="295"/>
      <c r="Q41" s="96"/>
      <c r="R41" s="95" t="s">
        <v>6</v>
      </c>
      <c r="S41" s="96" t="s">
        <v>6</v>
      </c>
      <c r="T41" s="96"/>
      <c r="U41" s="96"/>
      <c r="V41" s="96" t="s">
        <v>6</v>
      </c>
      <c r="W41" s="96"/>
      <c r="X41" s="96"/>
      <c r="Y41" s="96"/>
      <c r="Z41" s="96"/>
      <c r="AA41" s="96"/>
      <c r="AB41" s="96"/>
      <c r="AC41" s="96"/>
      <c r="AD41" s="96"/>
      <c r="AE41" s="96"/>
      <c r="AF41" s="96"/>
      <c r="AG41" s="96"/>
      <c r="AH41" s="96"/>
      <c r="AI41" s="96"/>
      <c r="AJ41" s="19">
        <f t="shared" si="2"/>
        <v>4</v>
      </c>
      <c r="AK41" s="339">
        <f t="shared" si="3"/>
        <v>1</v>
      </c>
      <c r="AL41" s="339">
        <f t="shared" si="4"/>
        <v>1</v>
      </c>
    </row>
    <row r="42" spans="1:44" s="25" customFormat="1" ht="21" customHeight="1">
      <c r="A42" s="428" t="s">
        <v>10</v>
      </c>
      <c r="B42" s="428"/>
      <c r="C42" s="428"/>
      <c r="D42" s="428"/>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28"/>
      <c r="AI42" s="428"/>
      <c r="AJ42" s="19">
        <f>SUM(AJ7:AJ41)</f>
        <v>103</v>
      </c>
      <c r="AK42" s="19">
        <f>SUM(AK7:AK41)</f>
        <v>6</v>
      </c>
      <c r="AL42" s="19">
        <f>SUM(AL7:AL41)</f>
        <v>11</v>
      </c>
    </row>
    <row r="43" spans="1:44" s="25" customFormat="1" ht="21" customHeight="1">
      <c r="A43" s="429" t="s">
        <v>2804</v>
      </c>
      <c r="B43" s="430"/>
      <c r="C43" s="430"/>
      <c r="D43" s="430"/>
      <c r="E43" s="430"/>
      <c r="F43" s="430"/>
      <c r="G43" s="430"/>
      <c r="H43" s="430"/>
      <c r="I43" s="430"/>
      <c r="J43" s="430"/>
      <c r="K43" s="430"/>
      <c r="L43" s="430"/>
      <c r="M43" s="430"/>
      <c r="N43" s="430"/>
      <c r="O43" s="430"/>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1"/>
      <c r="AM43" s="338"/>
      <c r="AN43" s="338"/>
    </row>
    <row r="44" spans="1:44">
      <c r="C44" s="425"/>
      <c r="D44" s="425"/>
      <c r="E44" s="425"/>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4">
      <c r="C45" s="425"/>
      <c r="D45" s="425"/>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sheetData>
  <mergeCells count="20">
    <mergeCell ref="I4:L4"/>
    <mergeCell ref="M4:N4"/>
    <mergeCell ref="O4:Q4"/>
    <mergeCell ref="R4:T4"/>
    <mergeCell ref="AJ5:AJ6"/>
    <mergeCell ref="AK5:AK6"/>
    <mergeCell ref="AL5:AL6"/>
    <mergeCell ref="A43:AL43"/>
    <mergeCell ref="C45:D45"/>
    <mergeCell ref="AM20:AN20"/>
    <mergeCell ref="A42:AI42"/>
    <mergeCell ref="C44:E44"/>
    <mergeCell ref="A5:A6"/>
    <mergeCell ref="B5:B6"/>
    <mergeCell ref="C5:D6"/>
    <mergeCell ref="A1:P1"/>
    <mergeCell ref="Q1:AL1"/>
    <mergeCell ref="A2:P2"/>
    <mergeCell ref="Q2:AL2"/>
    <mergeCell ref="A3:AL3"/>
  </mergeCells>
  <conditionalFormatting sqref="E6:AI41">
    <cfRule type="expression" dxfId="36"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F33FED4E-7181-479D-9AB4-FC281D05D140}">
            <xm:f>IF('TQW20'!E$6="CN",1,0)</xm:f>
            <x14:dxf>
              <fill>
                <patternFill>
                  <bgColor theme="8" tint="0.59996337778862885"/>
                </patternFill>
              </fill>
            </x14:dxf>
          </x14:cfRule>
          <xm:sqref>E6:AI6</xm:sqref>
        </x14:conditionalFormatting>
        <x14:conditionalFormatting xmlns:xm="http://schemas.microsoft.com/office/excel/2006/main">
          <x14:cfRule type="expression" priority="2" id="{12F45016-2BB1-4B37-AAB7-3D207A709D13}">
            <xm:f>IF('TQW20'!E$6="CN",1,0)</xm:f>
            <x14:dxf>
              <fill>
                <patternFill>
                  <bgColor theme="8" tint="0.79998168889431442"/>
                </patternFill>
              </fill>
            </x14:dxf>
          </x14:cfRule>
          <xm:sqref>E6:AI6</xm:sqref>
        </x14:conditionalFormatting>
      </x14:conditionalFormatting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3"/>
  <sheetViews>
    <sheetView zoomScale="80" zoomScaleNormal="80" workbookViewId="0">
      <selection activeCell="AD16" sqref="AD16"/>
    </sheetView>
  </sheetViews>
  <sheetFormatPr defaultColWidth="9.33203125" defaultRowHeight="18"/>
  <cols>
    <col min="1" max="1" width="8.6640625" style="24" customWidth="1"/>
    <col min="2" max="2" width="17.6640625" style="24" customWidth="1"/>
    <col min="3" max="3" width="24.6640625" style="24" customWidth="1"/>
    <col min="4" max="4" width="9.1640625" style="24" customWidth="1"/>
    <col min="5" max="35" width="4" style="24" customWidth="1"/>
    <col min="36" max="38" width="6.33203125" style="24" customWidth="1"/>
    <col min="39" max="39" width="10.83203125" style="24" customWidth="1"/>
    <col min="40" max="40" width="12.1640625" style="24" customWidth="1"/>
    <col min="41" max="41" width="10.83203125" style="24" customWidth="1"/>
    <col min="42" max="16384" width="9.33203125" style="24"/>
  </cols>
  <sheetData>
    <row r="1" spans="1:41" ht="2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ht="2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35.25" customHeight="1">
      <c r="A3" s="443" t="s">
        <v>2724</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5">
        <v>1</v>
      </c>
      <c r="B7" s="39" t="s">
        <v>2359</v>
      </c>
      <c r="C7" s="40" t="s">
        <v>2360</v>
      </c>
      <c r="D7" s="41" t="s">
        <v>36</v>
      </c>
      <c r="E7" s="97"/>
      <c r="F7" s="96"/>
      <c r="G7" s="96"/>
      <c r="H7" s="96"/>
      <c r="I7" s="96"/>
      <c r="J7" s="96"/>
      <c r="K7" s="96"/>
      <c r="L7" s="96"/>
      <c r="M7" s="96" t="s">
        <v>7</v>
      </c>
      <c r="N7" s="96"/>
      <c r="O7" s="95"/>
      <c r="P7" s="96"/>
      <c r="Q7" s="96"/>
      <c r="R7" s="96"/>
      <c r="S7" s="96"/>
      <c r="T7" s="96"/>
      <c r="U7" s="96"/>
      <c r="V7" s="96"/>
      <c r="W7" s="96"/>
      <c r="X7" s="96"/>
      <c r="Y7" s="96"/>
      <c r="Z7" s="96"/>
      <c r="AA7" s="96"/>
      <c r="AB7" s="96"/>
      <c r="AC7" s="96"/>
      <c r="AD7" s="96"/>
      <c r="AE7" s="95"/>
      <c r="AF7" s="96"/>
      <c r="AG7" s="96"/>
      <c r="AH7" s="96"/>
      <c r="AI7" s="96"/>
      <c r="AJ7" s="19">
        <f>COUNTIF(E7:AI7,"K")+2*COUNTIF(E7:AI7,"2K")+COUNTIF(E7:AI7,"TK")+COUNTIF(E7:AI7,"KT")+COUNTIF(E7:AI7,"PK")+COUNTIF(E7:AI7,"KP")+2*COUNTIF(E7:AI7,"K2")</f>
        <v>0</v>
      </c>
      <c r="AK7" s="339">
        <f>COUNTIF(F7:AJ7,"P")+2*COUNTIF(F7:AJ7,"2P")+COUNTIF(F7:AJ7,"TP")+COUNTIF(F7:AJ7,"PT")+COUNTIF(F7:AJ7,"PK")+COUNTIF(F7:AJ7,"KP")+2*COUNTIF(F7:AJ7,"P2")</f>
        <v>1</v>
      </c>
      <c r="AL7" s="339">
        <f>COUNTIF(E7:AI7,"T")+2*COUNTIF(E7:AI7,"2T")+2*COUNTIF(E7:AI7,"T2")+COUNTIF(E7:AI7,"PT")+COUNTIF(E7:AI7,"TP")</f>
        <v>0</v>
      </c>
      <c r="AM7" s="26"/>
      <c r="AN7" s="27"/>
      <c r="AO7" s="153"/>
    </row>
    <row r="8" spans="1:41" s="25" customFormat="1" ht="21" customHeight="1">
      <c r="A8" s="5">
        <v>2</v>
      </c>
      <c r="B8" s="39" t="s">
        <v>2361</v>
      </c>
      <c r="C8" s="40" t="s">
        <v>2362</v>
      </c>
      <c r="D8" s="41" t="s">
        <v>36</v>
      </c>
      <c r="E8" s="97"/>
      <c r="F8" s="96"/>
      <c r="G8" s="96"/>
      <c r="H8" s="96"/>
      <c r="I8" s="96"/>
      <c r="J8" s="96"/>
      <c r="K8" s="96"/>
      <c r="L8" s="96"/>
      <c r="M8" s="96"/>
      <c r="N8" s="96"/>
      <c r="O8" s="95"/>
      <c r="P8" s="96"/>
      <c r="Q8" s="96"/>
      <c r="R8" s="96"/>
      <c r="S8" s="96"/>
      <c r="T8" s="96"/>
      <c r="U8" s="96"/>
      <c r="V8" s="96"/>
      <c r="W8" s="96"/>
      <c r="X8" s="96"/>
      <c r="Y8" s="96"/>
      <c r="Z8" s="96"/>
      <c r="AA8" s="96"/>
      <c r="AB8" s="96"/>
      <c r="AC8" s="96"/>
      <c r="AD8" s="96"/>
      <c r="AE8" s="95"/>
      <c r="AF8" s="96"/>
      <c r="AG8" s="96"/>
      <c r="AH8" s="96"/>
      <c r="AI8" s="96"/>
      <c r="AJ8" s="19">
        <f t="shared" ref="AJ8:AJ39" si="2">COUNTIF(E8:AI8,"K")+2*COUNTIF(E8:AI8,"2K")+COUNTIF(E8:AI8,"TK")+COUNTIF(E8:AI8,"KT")+COUNTIF(E8:AI8,"PK")+COUNTIF(E8:AI8,"KP")+2*COUNTIF(E8:AI8,"K2")</f>
        <v>0</v>
      </c>
      <c r="AK8" s="339">
        <f t="shared" ref="AK8:AK39" si="3">COUNTIF(F8:AJ8,"P")+2*COUNTIF(F8:AJ8,"2P")+COUNTIF(F8:AJ8,"TP")+COUNTIF(F8:AJ8,"PT")+COUNTIF(F8:AJ8,"PK")+COUNTIF(F8:AJ8,"KP")+2*COUNTIF(F8:AJ8,"P2")</f>
        <v>0</v>
      </c>
      <c r="AL8" s="339">
        <f t="shared" ref="AL8:AL39" si="4">COUNTIF(E8:AI8,"T")+2*COUNTIF(E8:AI8,"2T")+2*COUNTIF(E8:AI8,"T2")+COUNTIF(E8:AI8,"PT")+COUNTIF(E8:AI8,"TP")</f>
        <v>0</v>
      </c>
      <c r="AM8" s="153"/>
      <c r="AN8" s="153"/>
      <c r="AO8" s="153"/>
    </row>
    <row r="9" spans="1:41" s="25" customFormat="1" ht="21" customHeight="1">
      <c r="A9" s="5">
        <v>3</v>
      </c>
      <c r="B9" s="39" t="s">
        <v>2363</v>
      </c>
      <c r="C9" s="40" t="s">
        <v>2364</v>
      </c>
      <c r="D9" s="41" t="s">
        <v>61</v>
      </c>
      <c r="E9" s="97"/>
      <c r="F9" s="96" t="s">
        <v>6</v>
      </c>
      <c r="G9" s="96"/>
      <c r="H9" s="96" t="s">
        <v>6</v>
      </c>
      <c r="I9" s="96" t="s">
        <v>6</v>
      </c>
      <c r="J9" s="96" t="s">
        <v>6</v>
      </c>
      <c r="K9" s="96" t="s">
        <v>2806</v>
      </c>
      <c r="L9" s="96"/>
      <c r="M9" s="96" t="s">
        <v>6</v>
      </c>
      <c r="N9" s="96"/>
      <c r="O9" s="95"/>
      <c r="P9" s="96" t="s">
        <v>8</v>
      </c>
      <c r="Q9" s="96"/>
      <c r="R9" s="96"/>
      <c r="S9" s="96"/>
      <c r="T9" s="96"/>
      <c r="U9" s="96"/>
      <c r="V9" s="96"/>
      <c r="W9" s="96"/>
      <c r="X9" s="96"/>
      <c r="Y9" s="96"/>
      <c r="Z9" s="96"/>
      <c r="AA9" s="96"/>
      <c r="AB9" s="96"/>
      <c r="AC9" s="96"/>
      <c r="AD9" s="96"/>
      <c r="AE9" s="95"/>
      <c r="AF9" s="96"/>
      <c r="AG9" s="96"/>
      <c r="AH9" s="96"/>
      <c r="AI9" s="96"/>
      <c r="AJ9" s="19">
        <f t="shared" si="2"/>
        <v>7</v>
      </c>
      <c r="AK9" s="339">
        <f t="shared" si="3"/>
        <v>0</v>
      </c>
      <c r="AL9" s="339">
        <f t="shared" si="4"/>
        <v>1</v>
      </c>
      <c r="AM9" s="153"/>
      <c r="AN9" s="153"/>
      <c r="AO9" s="153"/>
    </row>
    <row r="10" spans="1:41" s="25" customFormat="1" ht="21" customHeight="1">
      <c r="A10" s="5">
        <v>4</v>
      </c>
      <c r="B10" s="39" t="s">
        <v>2365</v>
      </c>
      <c r="C10" s="40" t="s">
        <v>24</v>
      </c>
      <c r="D10" s="41" t="s">
        <v>37</v>
      </c>
      <c r="E10" s="97"/>
      <c r="F10" s="96"/>
      <c r="G10" s="96"/>
      <c r="H10" s="96"/>
      <c r="I10" s="96"/>
      <c r="J10" s="96"/>
      <c r="K10" s="96"/>
      <c r="L10" s="96"/>
      <c r="M10" s="96"/>
      <c r="N10" s="96"/>
      <c r="O10" s="95"/>
      <c r="P10" s="96"/>
      <c r="Q10" s="96"/>
      <c r="R10" s="96"/>
      <c r="S10" s="96"/>
      <c r="T10" s="96"/>
      <c r="U10" s="96"/>
      <c r="V10" s="96"/>
      <c r="W10" s="96"/>
      <c r="X10" s="96"/>
      <c r="Y10" s="96"/>
      <c r="Z10" s="96"/>
      <c r="AA10" s="96"/>
      <c r="AB10" s="96"/>
      <c r="AC10" s="96"/>
      <c r="AD10" s="96"/>
      <c r="AE10" s="95"/>
      <c r="AF10" s="96"/>
      <c r="AG10" s="96"/>
      <c r="AH10" s="96"/>
      <c r="AI10" s="96"/>
      <c r="AJ10" s="19">
        <f t="shared" si="2"/>
        <v>0</v>
      </c>
      <c r="AK10" s="339">
        <f t="shared" si="3"/>
        <v>0</v>
      </c>
      <c r="AL10" s="339">
        <f t="shared" si="4"/>
        <v>0</v>
      </c>
      <c r="AM10" s="153"/>
      <c r="AN10" s="153"/>
      <c r="AO10" s="153"/>
    </row>
    <row r="11" spans="1:41" s="25" customFormat="1" ht="21" customHeight="1">
      <c r="A11" s="5">
        <v>5</v>
      </c>
      <c r="B11" s="39" t="s">
        <v>2366</v>
      </c>
      <c r="C11" s="40" t="s">
        <v>2367</v>
      </c>
      <c r="D11" s="41" t="s">
        <v>82</v>
      </c>
      <c r="E11" s="97"/>
      <c r="F11" s="96" t="s">
        <v>6</v>
      </c>
      <c r="G11" s="96"/>
      <c r="H11" s="96"/>
      <c r="I11" s="96"/>
      <c r="J11" s="96"/>
      <c r="K11" s="96" t="s">
        <v>6</v>
      </c>
      <c r="L11" s="96"/>
      <c r="M11" s="96"/>
      <c r="N11" s="96"/>
      <c r="O11" s="95" t="s">
        <v>7</v>
      </c>
      <c r="P11" s="96"/>
      <c r="Q11" s="96" t="s">
        <v>8</v>
      </c>
      <c r="R11" s="96" t="s">
        <v>8</v>
      </c>
      <c r="S11" s="96"/>
      <c r="T11" s="96"/>
      <c r="U11" s="96"/>
      <c r="V11" s="96" t="s">
        <v>6</v>
      </c>
      <c r="W11" s="96" t="s">
        <v>8</v>
      </c>
      <c r="X11" s="96"/>
      <c r="Y11" s="96"/>
      <c r="Z11" s="96"/>
      <c r="AA11" s="96"/>
      <c r="AB11" s="96"/>
      <c r="AC11" s="96"/>
      <c r="AD11" s="96"/>
      <c r="AE11" s="95"/>
      <c r="AF11" s="96"/>
      <c r="AG11" s="96"/>
      <c r="AH11" s="96"/>
      <c r="AI11" s="96"/>
      <c r="AJ11" s="19">
        <f t="shared" si="2"/>
        <v>3</v>
      </c>
      <c r="AK11" s="339">
        <f t="shared" si="3"/>
        <v>1</v>
      </c>
      <c r="AL11" s="339">
        <f t="shared" si="4"/>
        <v>3</v>
      </c>
      <c r="AM11" s="153"/>
      <c r="AN11" s="153"/>
      <c r="AO11" s="153"/>
    </row>
    <row r="12" spans="1:41" s="25" customFormat="1" ht="21" customHeight="1">
      <c r="A12" s="5">
        <v>6</v>
      </c>
      <c r="B12" s="39" t="s">
        <v>2368</v>
      </c>
      <c r="C12" s="40" t="s">
        <v>2369</v>
      </c>
      <c r="D12" s="41" t="s">
        <v>1572</v>
      </c>
      <c r="E12" s="97"/>
      <c r="F12" s="96" t="s">
        <v>6</v>
      </c>
      <c r="G12" s="96"/>
      <c r="H12" s="96"/>
      <c r="I12" s="96" t="s">
        <v>8</v>
      </c>
      <c r="J12" s="96" t="s">
        <v>6</v>
      </c>
      <c r="K12" s="96" t="s">
        <v>8</v>
      </c>
      <c r="L12" s="96"/>
      <c r="M12" s="96" t="s">
        <v>6</v>
      </c>
      <c r="N12" s="96"/>
      <c r="O12" s="95"/>
      <c r="P12" s="96"/>
      <c r="Q12" s="96"/>
      <c r="R12" s="96"/>
      <c r="S12" s="96"/>
      <c r="T12" s="96" t="s">
        <v>6</v>
      </c>
      <c r="U12" s="96"/>
      <c r="V12" s="96" t="s">
        <v>8</v>
      </c>
      <c r="W12" s="96" t="s">
        <v>6</v>
      </c>
      <c r="X12" s="96"/>
      <c r="Y12" s="96"/>
      <c r="Z12" s="96"/>
      <c r="AA12" s="96"/>
      <c r="AB12" s="96"/>
      <c r="AC12" s="96"/>
      <c r="AD12" s="96"/>
      <c r="AE12" s="95"/>
      <c r="AF12" s="96"/>
      <c r="AG12" s="96"/>
      <c r="AH12" s="96"/>
      <c r="AI12" s="96"/>
      <c r="AJ12" s="19">
        <f t="shared" si="2"/>
        <v>5</v>
      </c>
      <c r="AK12" s="339">
        <f t="shared" si="3"/>
        <v>0</v>
      </c>
      <c r="AL12" s="339">
        <f t="shared" si="4"/>
        <v>3</v>
      </c>
      <c r="AM12" s="153"/>
      <c r="AN12" s="153"/>
      <c r="AO12" s="153"/>
    </row>
    <row r="13" spans="1:41" s="25" customFormat="1" ht="21" customHeight="1">
      <c r="A13" s="5">
        <v>7</v>
      </c>
      <c r="B13" s="39" t="s">
        <v>2370</v>
      </c>
      <c r="C13" s="40" t="s">
        <v>2371</v>
      </c>
      <c r="D13" s="41" t="s">
        <v>83</v>
      </c>
      <c r="E13" s="97"/>
      <c r="F13" s="96"/>
      <c r="G13" s="96"/>
      <c r="H13" s="96"/>
      <c r="I13" s="96"/>
      <c r="J13" s="96"/>
      <c r="K13" s="96"/>
      <c r="L13" s="96"/>
      <c r="M13" s="96"/>
      <c r="N13" s="96"/>
      <c r="O13" s="95" t="s">
        <v>6</v>
      </c>
      <c r="P13" s="96"/>
      <c r="Q13" s="96"/>
      <c r="R13" s="96"/>
      <c r="S13" s="96"/>
      <c r="T13" s="96"/>
      <c r="U13" s="96"/>
      <c r="V13" s="96"/>
      <c r="W13" s="96" t="s">
        <v>8</v>
      </c>
      <c r="X13" s="96"/>
      <c r="Y13" s="96"/>
      <c r="Z13" s="96"/>
      <c r="AA13" s="96"/>
      <c r="AB13" s="96"/>
      <c r="AC13" s="96"/>
      <c r="AD13" s="96"/>
      <c r="AE13" s="95"/>
      <c r="AF13" s="96"/>
      <c r="AG13" s="96"/>
      <c r="AH13" s="96"/>
      <c r="AI13" s="96"/>
      <c r="AJ13" s="19">
        <f t="shared" si="2"/>
        <v>1</v>
      </c>
      <c r="AK13" s="339">
        <f t="shared" si="3"/>
        <v>0</v>
      </c>
      <c r="AL13" s="339">
        <f t="shared" si="4"/>
        <v>1</v>
      </c>
      <c r="AM13" s="153"/>
      <c r="AN13" s="153"/>
      <c r="AO13" s="153"/>
    </row>
    <row r="14" spans="1:41" s="25" customFormat="1" ht="21" customHeight="1">
      <c r="A14" s="5">
        <v>8</v>
      </c>
      <c r="B14" s="39" t="s">
        <v>2372</v>
      </c>
      <c r="C14" s="40" t="s">
        <v>2373</v>
      </c>
      <c r="D14" s="41" t="s">
        <v>40</v>
      </c>
      <c r="E14" s="97"/>
      <c r="F14" s="96"/>
      <c r="G14" s="96"/>
      <c r="H14" s="96"/>
      <c r="I14" s="96"/>
      <c r="J14" s="96"/>
      <c r="K14" s="96" t="s">
        <v>6</v>
      </c>
      <c r="L14" s="96"/>
      <c r="M14" s="96"/>
      <c r="N14" s="96"/>
      <c r="O14" s="95"/>
      <c r="P14" s="96"/>
      <c r="Q14" s="96"/>
      <c r="R14" s="96"/>
      <c r="S14" s="96"/>
      <c r="T14" s="96"/>
      <c r="U14" s="96"/>
      <c r="V14" s="96"/>
      <c r="W14" s="96"/>
      <c r="X14" s="96"/>
      <c r="Y14" s="96"/>
      <c r="Z14" s="96"/>
      <c r="AA14" s="96"/>
      <c r="AB14" s="96"/>
      <c r="AC14" s="96"/>
      <c r="AD14" s="96"/>
      <c r="AE14" s="95"/>
      <c r="AF14" s="96"/>
      <c r="AG14" s="96"/>
      <c r="AH14" s="96"/>
      <c r="AI14" s="96"/>
      <c r="AJ14" s="19">
        <f t="shared" si="2"/>
        <v>1</v>
      </c>
      <c r="AK14" s="339">
        <f t="shared" si="3"/>
        <v>0</v>
      </c>
      <c r="AL14" s="339">
        <f t="shared" si="4"/>
        <v>0</v>
      </c>
      <c r="AM14" s="153"/>
      <c r="AN14" s="153"/>
      <c r="AO14" s="153"/>
    </row>
    <row r="15" spans="1:41" s="25" customFormat="1" ht="21" customHeight="1">
      <c r="A15" s="5">
        <v>9</v>
      </c>
      <c r="B15" s="39" t="s">
        <v>2374</v>
      </c>
      <c r="C15" s="40" t="s">
        <v>2375</v>
      </c>
      <c r="D15" s="41" t="s">
        <v>40</v>
      </c>
      <c r="E15" s="97"/>
      <c r="F15" s="96"/>
      <c r="G15" s="96"/>
      <c r="H15" s="96"/>
      <c r="I15" s="96"/>
      <c r="J15" s="96"/>
      <c r="K15" s="96"/>
      <c r="L15" s="96"/>
      <c r="M15" s="96"/>
      <c r="N15" s="96"/>
      <c r="O15" s="95"/>
      <c r="P15" s="96"/>
      <c r="Q15" s="96"/>
      <c r="R15" s="96"/>
      <c r="S15" s="96"/>
      <c r="T15" s="96"/>
      <c r="U15" s="96"/>
      <c r="V15" s="96"/>
      <c r="W15" s="96"/>
      <c r="X15" s="96"/>
      <c r="Y15" s="96"/>
      <c r="Z15" s="96"/>
      <c r="AA15" s="96"/>
      <c r="AB15" s="96"/>
      <c r="AC15" s="96"/>
      <c r="AD15" s="96"/>
      <c r="AE15" s="95"/>
      <c r="AF15" s="96"/>
      <c r="AG15" s="96"/>
      <c r="AH15" s="96"/>
      <c r="AI15" s="96"/>
      <c r="AJ15" s="19">
        <f t="shared" si="2"/>
        <v>0</v>
      </c>
      <c r="AK15" s="339">
        <f t="shared" si="3"/>
        <v>0</v>
      </c>
      <c r="AL15" s="339">
        <f t="shared" si="4"/>
        <v>0</v>
      </c>
      <c r="AM15" s="153"/>
      <c r="AN15" s="153"/>
      <c r="AO15" s="153"/>
    </row>
    <row r="16" spans="1:41" s="25" customFormat="1" ht="21" customHeight="1">
      <c r="A16" s="5">
        <v>10</v>
      </c>
      <c r="B16" s="39" t="s">
        <v>2376</v>
      </c>
      <c r="C16" s="40" t="s">
        <v>987</v>
      </c>
      <c r="D16" s="41" t="s">
        <v>2325</v>
      </c>
      <c r="E16" s="97"/>
      <c r="F16" s="96" t="s">
        <v>7</v>
      </c>
      <c r="G16" s="96"/>
      <c r="H16" s="96"/>
      <c r="I16" s="96"/>
      <c r="J16" s="96"/>
      <c r="K16" s="96"/>
      <c r="L16" s="96"/>
      <c r="M16" s="96" t="s">
        <v>7</v>
      </c>
      <c r="N16" s="96"/>
      <c r="O16" s="95"/>
      <c r="P16" s="96"/>
      <c r="Q16" s="96"/>
      <c r="R16" s="96"/>
      <c r="S16" s="96"/>
      <c r="T16" s="96"/>
      <c r="U16" s="96"/>
      <c r="V16" s="96"/>
      <c r="W16" s="96"/>
      <c r="X16" s="96"/>
      <c r="Y16" s="96"/>
      <c r="Z16" s="96"/>
      <c r="AA16" s="96"/>
      <c r="AB16" s="96"/>
      <c r="AC16" s="96"/>
      <c r="AD16" s="96"/>
      <c r="AE16" s="95"/>
      <c r="AF16" s="96"/>
      <c r="AG16" s="96"/>
      <c r="AH16" s="96"/>
      <c r="AI16" s="96"/>
      <c r="AJ16" s="19">
        <f t="shared" si="2"/>
        <v>0</v>
      </c>
      <c r="AK16" s="339">
        <f t="shared" si="3"/>
        <v>2</v>
      </c>
      <c r="AL16" s="339">
        <f t="shared" si="4"/>
        <v>0</v>
      </c>
      <c r="AM16" s="153"/>
      <c r="AN16" s="153"/>
      <c r="AO16" s="153"/>
    </row>
    <row r="17" spans="1:41" s="25" customFormat="1" ht="21" customHeight="1">
      <c r="A17" s="5">
        <v>11</v>
      </c>
      <c r="B17" s="39" t="s">
        <v>2377</v>
      </c>
      <c r="C17" s="40" t="s">
        <v>2378</v>
      </c>
      <c r="D17" s="41" t="s">
        <v>1543</v>
      </c>
      <c r="E17" s="473" t="s">
        <v>2864</v>
      </c>
      <c r="F17" s="474"/>
      <c r="G17" s="474"/>
      <c r="H17" s="474"/>
      <c r="I17" s="474"/>
      <c r="J17" s="474"/>
      <c r="K17" s="474"/>
      <c r="L17" s="474"/>
      <c r="M17" s="474"/>
      <c r="N17" s="474"/>
      <c r="O17" s="474"/>
      <c r="P17" s="474"/>
      <c r="Q17" s="474"/>
      <c r="R17" s="474"/>
      <c r="S17" s="474"/>
      <c r="T17" s="474"/>
      <c r="U17" s="474"/>
      <c r="V17" s="474"/>
      <c r="W17" s="474"/>
      <c r="X17" s="474"/>
      <c r="Y17" s="474"/>
      <c r="Z17" s="474"/>
      <c r="AA17" s="474"/>
      <c r="AB17" s="474"/>
      <c r="AC17" s="474"/>
      <c r="AD17" s="474"/>
      <c r="AE17" s="474"/>
      <c r="AF17" s="474"/>
      <c r="AG17" s="474"/>
      <c r="AH17" s="474"/>
      <c r="AI17" s="475"/>
      <c r="AJ17" s="19">
        <f>COUNTIF(E17:AI17,"K")+2*COUNTIF(E17:AI17,"2K")+COUNTIF(E17:AI17,"TK")+COUNTIF(E17:AI17,"KT")+COUNTIF(E17:AI17,"PK")+COUNTIF(E17:AI17,"KP")+2*COUNTIF(E17:AI17,"K2")</f>
        <v>0</v>
      </c>
      <c r="AK17" s="339">
        <f t="shared" si="3"/>
        <v>0</v>
      </c>
      <c r="AL17" s="339">
        <f>COUNTIF(E17:AI17,"T")+2*COUNTIF(E17:AI17,"2T")+2*COUNTIF(E17:AI17,"T2")+COUNTIF(E17:AI17,"PT")+COUNTIF(E17:AI17,"TP")</f>
        <v>0</v>
      </c>
      <c r="AM17" s="153"/>
      <c r="AN17" s="153"/>
      <c r="AO17" s="153"/>
    </row>
    <row r="18" spans="1:41" s="25" customFormat="1" ht="21" customHeight="1">
      <c r="A18" s="5">
        <v>12</v>
      </c>
      <c r="B18" s="39" t="s">
        <v>2379</v>
      </c>
      <c r="C18" s="40" t="s">
        <v>2352</v>
      </c>
      <c r="D18" s="41" t="s">
        <v>14</v>
      </c>
      <c r="E18" s="97"/>
      <c r="F18" s="96"/>
      <c r="G18" s="96"/>
      <c r="H18" s="96"/>
      <c r="I18" s="96"/>
      <c r="J18" s="96"/>
      <c r="K18" s="96"/>
      <c r="L18" s="96"/>
      <c r="M18" s="96"/>
      <c r="N18" s="96"/>
      <c r="O18" s="95"/>
      <c r="P18" s="96"/>
      <c r="Q18" s="96"/>
      <c r="R18" s="96"/>
      <c r="S18" s="96"/>
      <c r="T18" s="96"/>
      <c r="U18" s="96"/>
      <c r="V18" s="96"/>
      <c r="W18" s="96"/>
      <c r="X18" s="96"/>
      <c r="Y18" s="96"/>
      <c r="Z18" s="96"/>
      <c r="AA18" s="96"/>
      <c r="AB18" s="96"/>
      <c r="AC18" s="96"/>
      <c r="AD18" s="96"/>
      <c r="AE18" s="95"/>
      <c r="AF18" s="96"/>
      <c r="AG18" s="96"/>
      <c r="AH18" s="96"/>
      <c r="AI18" s="96"/>
      <c r="AJ18" s="19">
        <f t="shared" si="2"/>
        <v>0</v>
      </c>
      <c r="AK18" s="339">
        <f t="shared" si="3"/>
        <v>0</v>
      </c>
      <c r="AL18" s="339">
        <f t="shared" si="4"/>
        <v>0</v>
      </c>
      <c r="AM18" s="153"/>
      <c r="AN18" s="153"/>
      <c r="AO18" s="153"/>
    </row>
    <row r="19" spans="1:41" s="25" customFormat="1" ht="21" customHeight="1">
      <c r="A19" s="5">
        <v>13</v>
      </c>
      <c r="B19" s="39" t="s">
        <v>2380</v>
      </c>
      <c r="C19" s="40" t="s">
        <v>2381</v>
      </c>
      <c r="D19" s="41" t="s">
        <v>14</v>
      </c>
      <c r="E19" s="97"/>
      <c r="F19" s="97" t="s">
        <v>6</v>
      </c>
      <c r="G19" s="97"/>
      <c r="H19" s="97"/>
      <c r="I19" s="97"/>
      <c r="J19" s="97"/>
      <c r="K19" s="97"/>
      <c r="L19" s="97"/>
      <c r="M19" s="97" t="s">
        <v>6</v>
      </c>
      <c r="N19" s="97"/>
      <c r="O19" s="95"/>
      <c r="P19" s="97"/>
      <c r="Q19" s="97"/>
      <c r="R19" s="97"/>
      <c r="S19" s="97"/>
      <c r="T19" s="97" t="s">
        <v>6</v>
      </c>
      <c r="U19" s="97"/>
      <c r="V19" s="97"/>
      <c r="W19" s="97"/>
      <c r="X19" s="97"/>
      <c r="Y19" s="97"/>
      <c r="Z19" s="97"/>
      <c r="AA19" s="97"/>
      <c r="AB19" s="97"/>
      <c r="AC19" s="97"/>
      <c r="AD19" s="97"/>
      <c r="AE19" s="95"/>
      <c r="AF19" s="97"/>
      <c r="AG19" s="97"/>
      <c r="AH19" s="97"/>
      <c r="AI19" s="97"/>
      <c r="AJ19" s="19">
        <f t="shared" si="2"/>
        <v>3</v>
      </c>
      <c r="AK19" s="339">
        <f t="shared" si="3"/>
        <v>0</v>
      </c>
      <c r="AL19" s="339">
        <f t="shared" si="4"/>
        <v>0</v>
      </c>
      <c r="AM19" s="153"/>
      <c r="AN19" s="153"/>
      <c r="AO19" s="153"/>
    </row>
    <row r="20" spans="1:41" s="25" customFormat="1" ht="21" customHeight="1">
      <c r="A20" s="5">
        <v>14</v>
      </c>
      <c r="B20" s="39" t="s">
        <v>2382</v>
      </c>
      <c r="C20" s="40" t="s">
        <v>101</v>
      </c>
      <c r="D20" s="41" t="s">
        <v>14</v>
      </c>
      <c r="E20" s="97"/>
      <c r="F20" s="96"/>
      <c r="G20" s="96"/>
      <c r="H20" s="96"/>
      <c r="I20" s="96"/>
      <c r="J20" s="96"/>
      <c r="K20" s="96"/>
      <c r="L20" s="96"/>
      <c r="M20" s="96"/>
      <c r="N20" s="96"/>
      <c r="O20" s="95"/>
      <c r="P20" s="96"/>
      <c r="Q20" s="96"/>
      <c r="R20" s="96"/>
      <c r="S20" s="96"/>
      <c r="T20" s="96"/>
      <c r="U20" s="96"/>
      <c r="V20" s="96"/>
      <c r="W20" s="96"/>
      <c r="X20" s="96"/>
      <c r="Y20" s="96"/>
      <c r="Z20" s="96"/>
      <c r="AA20" s="96"/>
      <c r="AB20" s="96"/>
      <c r="AC20" s="96"/>
      <c r="AD20" s="96"/>
      <c r="AE20" s="95"/>
      <c r="AF20" s="96"/>
      <c r="AG20" s="96"/>
      <c r="AH20" s="96"/>
      <c r="AI20" s="96"/>
      <c r="AJ20" s="19">
        <f t="shared" si="2"/>
        <v>0</v>
      </c>
      <c r="AK20" s="339">
        <f t="shared" si="3"/>
        <v>0</v>
      </c>
      <c r="AL20" s="339">
        <f t="shared" si="4"/>
        <v>0</v>
      </c>
      <c r="AM20" s="426"/>
      <c r="AN20" s="427"/>
      <c r="AO20" s="153"/>
    </row>
    <row r="21" spans="1:41" s="25" customFormat="1" ht="21" customHeight="1">
      <c r="A21" s="5">
        <v>15</v>
      </c>
      <c r="B21" s="39" t="s">
        <v>2383</v>
      </c>
      <c r="C21" s="40" t="s">
        <v>2384</v>
      </c>
      <c r="D21" s="41" t="s">
        <v>41</v>
      </c>
      <c r="E21" s="97"/>
      <c r="F21" s="96"/>
      <c r="G21" s="96"/>
      <c r="H21" s="96"/>
      <c r="I21" s="96"/>
      <c r="J21" s="96"/>
      <c r="K21" s="96"/>
      <c r="L21" s="96"/>
      <c r="M21" s="96"/>
      <c r="N21" s="96"/>
      <c r="O21" s="95"/>
      <c r="P21" s="96"/>
      <c r="Q21" s="96"/>
      <c r="R21" s="96"/>
      <c r="S21" s="96"/>
      <c r="T21" s="96"/>
      <c r="U21" s="96"/>
      <c r="V21" s="96"/>
      <c r="W21" s="96"/>
      <c r="X21" s="96"/>
      <c r="Y21" s="96"/>
      <c r="Z21" s="96"/>
      <c r="AA21" s="96"/>
      <c r="AB21" s="96"/>
      <c r="AC21" s="96"/>
      <c r="AD21" s="96"/>
      <c r="AE21" s="95"/>
      <c r="AF21" s="96"/>
      <c r="AG21" s="96"/>
      <c r="AH21" s="96"/>
      <c r="AI21" s="96"/>
      <c r="AJ21" s="19">
        <f t="shared" si="2"/>
        <v>0</v>
      </c>
      <c r="AK21" s="339">
        <f t="shared" si="3"/>
        <v>0</v>
      </c>
      <c r="AL21" s="339">
        <f t="shared" si="4"/>
        <v>0</v>
      </c>
      <c r="AM21" s="153"/>
      <c r="AN21" s="153"/>
      <c r="AO21" s="153"/>
    </row>
    <row r="22" spans="1:41" s="25" customFormat="1" ht="21" customHeight="1">
      <c r="A22" s="5">
        <v>16</v>
      </c>
      <c r="B22" s="39" t="s">
        <v>2385</v>
      </c>
      <c r="C22" s="40" t="s">
        <v>69</v>
      </c>
      <c r="D22" s="41" t="s">
        <v>62</v>
      </c>
      <c r="E22" s="97"/>
      <c r="F22" s="96" t="s">
        <v>6</v>
      </c>
      <c r="G22" s="96"/>
      <c r="H22" s="96"/>
      <c r="I22" s="96"/>
      <c r="J22" s="96" t="s">
        <v>6</v>
      </c>
      <c r="K22" s="96"/>
      <c r="L22" s="96"/>
      <c r="M22" s="96" t="s">
        <v>6</v>
      </c>
      <c r="N22" s="96"/>
      <c r="O22" s="95"/>
      <c r="P22" s="96"/>
      <c r="Q22" s="96"/>
      <c r="R22" s="96" t="s">
        <v>6</v>
      </c>
      <c r="S22" s="96"/>
      <c r="T22" s="96"/>
      <c r="U22" s="96"/>
      <c r="V22" s="96"/>
      <c r="W22" s="96" t="s">
        <v>6</v>
      </c>
      <c r="X22" s="96"/>
      <c r="Y22" s="96"/>
      <c r="Z22" s="96"/>
      <c r="AA22" s="96"/>
      <c r="AB22" s="96"/>
      <c r="AC22" s="96"/>
      <c r="AD22" s="96"/>
      <c r="AE22" s="95"/>
      <c r="AF22" s="96"/>
      <c r="AG22" s="96"/>
      <c r="AH22" s="96"/>
      <c r="AI22" s="96"/>
      <c r="AJ22" s="19">
        <f t="shared" si="2"/>
        <v>5</v>
      </c>
      <c r="AK22" s="339">
        <f t="shared" si="3"/>
        <v>0</v>
      </c>
      <c r="AL22" s="339">
        <f t="shared" si="4"/>
        <v>0</v>
      </c>
      <c r="AM22" s="153"/>
      <c r="AN22" s="153"/>
      <c r="AO22" s="153"/>
    </row>
    <row r="23" spans="1:41" s="25" customFormat="1" ht="21" customHeight="1">
      <c r="A23" s="5">
        <v>17</v>
      </c>
      <c r="B23" s="39" t="s">
        <v>2386</v>
      </c>
      <c r="C23" s="40" t="s">
        <v>64</v>
      </c>
      <c r="D23" s="41" t="s">
        <v>1461</v>
      </c>
      <c r="E23" s="97"/>
      <c r="F23" s="96" t="s">
        <v>6</v>
      </c>
      <c r="G23" s="96"/>
      <c r="H23" s="96"/>
      <c r="I23" s="96" t="s">
        <v>8</v>
      </c>
      <c r="J23" s="96" t="s">
        <v>6</v>
      </c>
      <c r="K23" s="96" t="s">
        <v>6</v>
      </c>
      <c r="L23" s="96"/>
      <c r="M23" s="96" t="s">
        <v>6</v>
      </c>
      <c r="N23" s="96"/>
      <c r="O23" s="95" t="s">
        <v>6</v>
      </c>
      <c r="P23" s="96" t="s">
        <v>8</v>
      </c>
      <c r="Q23" s="96"/>
      <c r="R23" s="96" t="s">
        <v>7</v>
      </c>
      <c r="S23" s="96"/>
      <c r="T23" s="96"/>
      <c r="U23" s="96"/>
      <c r="V23" s="96"/>
      <c r="W23" s="96" t="s">
        <v>8</v>
      </c>
      <c r="X23" s="96"/>
      <c r="Y23" s="96"/>
      <c r="Z23" s="96"/>
      <c r="AA23" s="96"/>
      <c r="AB23" s="96"/>
      <c r="AC23" s="96"/>
      <c r="AD23" s="96"/>
      <c r="AE23" s="95"/>
      <c r="AF23" s="96"/>
      <c r="AG23" s="96"/>
      <c r="AH23" s="96"/>
      <c r="AI23" s="96"/>
      <c r="AJ23" s="19">
        <f t="shared" si="2"/>
        <v>5</v>
      </c>
      <c r="AK23" s="339">
        <f t="shared" si="3"/>
        <v>1</v>
      </c>
      <c r="AL23" s="339">
        <f t="shared" si="4"/>
        <v>3</v>
      </c>
      <c r="AM23" s="153"/>
      <c r="AN23" s="153"/>
      <c r="AO23" s="153"/>
    </row>
    <row r="24" spans="1:41" s="25" customFormat="1" ht="21" customHeight="1">
      <c r="A24" s="5">
        <v>18</v>
      </c>
      <c r="B24" s="39" t="s">
        <v>2387</v>
      </c>
      <c r="C24" s="40" t="s">
        <v>38</v>
      </c>
      <c r="D24" s="41" t="s">
        <v>28</v>
      </c>
      <c r="E24" s="97"/>
      <c r="F24" s="96"/>
      <c r="G24" s="96"/>
      <c r="H24" s="96"/>
      <c r="I24" s="96"/>
      <c r="J24" s="96"/>
      <c r="K24" s="96"/>
      <c r="L24" s="96"/>
      <c r="M24" s="96"/>
      <c r="N24" s="96"/>
      <c r="O24" s="95"/>
      <c r="P24" s="96"/>
      <c r="Q24" s="96"/>
      <c r="R24" s="96"/>
      <c r="S24" s="96"/>
      <c r="T24" s="96"/>
      <c r="U24" s="96"/>
      <c r="V24" s="96" t="s">
        <v>8</v>
      </c>
      <c r="W24" s="96"/>
      <c r="X24" s="96"/>
      <c r="Y24" s="96"/>
      <c r="Z24" s="96"/>
      <c r="AA24" s="96"/>
      <c r="AB24" s="96"/>
      <c r="AC24" s="96"/>
      <c r="AD24" s="96"/>
      <c r="AE24" s="95"/>
      <c r="AF24" s="96"/>
      <c r="AG24" s="96"/>
      <c r="AH24" s="96"/>
      <c r="AI24" s="96"/>
      <c r="AJ24" s="19">
        <f t="shared" si="2"/>
        <v>0</v>
      </c>
      <c r="AK24" s="339">
        <f t="shared" si="3"/>
        <v>0</v>
      </c>
      <c r="AL24" s="339">
        <f t="shared" si="4"/>
        <v>1</v>
      </c>
      <c r="AM24" s="153"/>
      <c r="AN24" s="153"/>
      <c r="AO24" s="153"/>
    </row>
    <row r="25" spans="1:41" s="25" customFormat="1" ht="21" customHeight="1">
      <c r="A25" s="5">
        <v>19</v>
      </c>
      <c r="B25" s="39" t="s">
        <v>2388</v>
      </c>
      <c r="C25" s="40" t="s">
        <v>2389</v>
      </c>
      <c r="D25" s="41" t="s">
        <v>55</v>
      </c>
      <c r="E25" s="97"/>
      <c r="F25" s="96" t="s">
        <v>6</v>
      </c>
      <c r="G25" s="96"/>
      <c r="H25" s="96"/>
      <c r="I25" s="96"/>
      <c r="J25" s="96"/>
      <c r="K25" s="96" t="s">
        <v>6</v>
      </c>
      <c r="L25" s="96"/>
      <c r="M25" s="96" t="s">
        <v>6</v>
      </c>
      <c r="N25" s="96"/>
      <c r="O25" s="95"/>
      <c r="P25" s="96"/>
      <c r="Q25" s="96"/>
      <c r="R25" s="96"/>
      <c r="S25" s="96"/>
      <c r="T25" s="96"/>
      <c r="U25" s="96"/>
      <c r="V25" s="96"/>
      <c r="W25" s="96"/>
      <c r="X25" s="96"/>
      <c r="Y25" s="96"/>
      <c r="Z25" s="96"/>
      <c r="AA25" s="96"/>
      <c r="AB25" s="96"/>
      <c r="AC25" s="96"/>
      <c r="AD25" s="96"/>
      <c r="AE25" s="95"/>
      <c r="AF25" s="96"/>
      <c r="AG25" s="96"/>
      <c r="AH25" s="96"/>
      <c r="AI25" s="96"/>
      <c r="AJ25" s="19">
        <f t="shared" si="2"/>
        <v>3</v>
      </c>
      <c r="AK25" s="339">
        <f t="shared" si="3"/>
        <v>0</v>
      </c>
      <c r="AL25" s="339">
        <f t="shared" si="4"/>
        <v>0</v>
      </c>
      <c r="AM25" s="153"/>
      <c r="AN25" s="153"/>
      <c r="AO25" s="153"/>
    </row>
    <row r="26" spans="1:41" s="25" customFormat="1" ht="21" customHeight="1">
      <c r="A26" s="5">
        <v>20</v>
      </c>
      <c r="B26" s="39" t="s">
        <v>2390</v>
      </c>
      <c r="C26" s="40" t="s">
        <v>2391</v>
      </c>
      <c r="D26" s="41" t="s">
        <v>78</v>
      </c>
      <c r="E26" s="97"/>
      <c r="F26" s="96"/>
      <c r="G26" s="96"/>
      <c r="H26" s="96"/>
      <c r="I26" s="96"/>
      <c r="J26" s="96"/>
      <c r="K26" s="96"/>
      <c r="L26" s="96"/>
      <c r="M26" s="96"/>
      <c r="N26" s="96"/>
      <c r="O26" s="95"/>
      <c r="P26" s="96"/>
      <c r="Q26" s="96"/>
      <c r="R26" s="96"/>
      <c r="S26" s="96"/>
      <c r="T26" s="96"/>
      <c r="U26" s="96"/>
      <c r="V26" s="96"/>
      <c r="W26" s="96"/>
      <c r="X26" s="96"/>
      <c r="Y26" s="96"/>
      <c r="Z26" s="96"/>
      <c r="AA26" s="96"/>
      <c r="AB26" s="96"/>
      <c r="AC26" s="96"/>
      <c r="AD26" s="96"/>
      <c r="AE26" s="95"/>
      <c r="AF26" s="96"/>
      <c r="AG26" s="96"/>
      <c r="AH26" s="96"/>
      <c r="AI26" s="96"/>
      <c r="AJ26" s="19">
        <f t="shared" si="2"/>
        <v>0</v>
      </c>
      <c r="AK26" s="339">
        <f t="shared" si="3"/>
        <v>0</v>
      </c>
      <c r="AL26" s="339">
        <f t="shared" si="4"/>
        <v>0</v>
      </c>
      <c r="AM26" s="153"/>
      <c r="AN26" s="153"/>
      <c r="AO26" s="153"/>
    </row>
    <row r="27" spans="1:41" s="25" customFormat="1" ht="21" customHeight="1">
      <c r="A27" s="5">
        <v>21</v>
      </c>
      <c r="B27" s="39" t="s">
        <v>2392</v>
      </c>
      <c r="C27" s="40" t="s">
        <v>95</v>
      </c>
      <c r="D27" s="41" t="s">
        <v>2261</v>
      </c>
      <c r="E27" s="97"/>
      <c r="F27" s="96" t="s">
        <v>7</v>
      </c>
      <c r="G27" s="96"/>
      <c r="H27" s="96"/>
      <c r="I27" s="96"/>
      <c r="J27" s="96"/>
      <c r="K27" s="96" t="s">
        <v>7</v>
      </c>
      <c r="L27" s="96"/>
      <c r="M27" s="96"/>
      <c r="N27" s="96"/>
      <c r="O27" s="95"/>
      <c r="P27" s="96"/>
      <c r="Q27" s="96"/>
      <c r="R27" s="96"/>
      <c r="S27" s="96"/>
      <c r="T27" s="96"/>
      <c r="U27" s="96"/>
      <c r="V27" s="96"/>
      <c r="W27" s="96"/>
      <c r="X27" s="96"/>
      <c r="Y27" s="96"/>
      <c r="Z27" s="96"/>
      <c r="AA27" s="96"/>
      <c r="AB27" s="96"/>
      <c r="AC27" s="96"/>
      <c r="AD27" s="96"/>
      <c r="AE27" s="95"/>
      <c r="AF27" s="96"/>
      <c r="AG27" s="96"/>
      <c r="AH27" s="96"/>
      <c r="AI27" s="96"/>
      <c r="AJ27" s="19">
        <f t="shared" si="2"/>
        <v>0</v>
      </c>
      <c r="AK27" s="339">
        <f t="shared" si="3"/>
        <v>2</v>
      </c>
      <c r="AL27" s="339">
        <f t="shared" si="4"/>
        <v>0</v>
      </c>
      <c r="AM27" s="153"/>
      <c r="AN27" s="153"/>
      <c r="AO27" s="153"/>
    </row>
    <row r="28" spans="1:41" s="25" customFormat="1" ht="21" customHeight="1">
      <c r="A28" s="5">
        <v>22</v>
      </c>
      <c r="B28" s="39" t="s">
        <v>2393</v>
      </c>
      <c r="C28" s="40" t="s">
        <v>16</v>
      </c>
      <c r="D28" s="41" t="s">
        <v>43</v>
      </c>
      <c r="E28" s="97"/>
      <c r="F28" s="96" t="s">
        <v>6</v>
      </c>
      <c r="G28" s="96"/>
      <c r="H28" s="96"/>
      <c r="I28" s="96"/>
      <c r="J28" s="96"/>
      <c r="K28" s="96"/>
      <c r="L28" s="96"/>
      <c r="M28" s="96"/>
      <c r="N28" s="96"/>
      <c r="O28" s="95"/>
      <c r="P28" s="96"/>
      <c r="Q28" s="96"/>
      <c r="R28" s="96"/>
      <c r="S28" s="96"/>
      <c r="T28" s="96"/>
      <c r="U28" s="96"/>
      <c r="V28" s="96"/>
      <c r="W28" s="96"/>
      <c r="X28" s="96"/>
      <c r="Y28" s="96"/>
      <c r="Z28" s="96"/>
      <c r="AA28" s="96"/>
      <c r="AB28" s="96"/>
      <c r="AC28" s="96"/>
      <c r="AD28" s="96"/>
      <c r="AE28" s="95"/>
      <c r="AF28" s="96"/>
      <c r="AG28" s="96"/>
      <c r="AH28" s="96"/>
      <c r="AI28" s="96"/>
      <c r="AJ28" s="19">
        <f t="shared" si="2"/>
        <v>1</v>
      </c>
      <c r="AK28" s="339">
        <f t="shared" si="3"/>
        <v>0</v>
      </c>
      <c r="AL28" s="339">
        <f t="shared" si="4"/>
        <v>0</v>
      </c>
      <c r="AM28" s="153"/>
      <c r="AN28" s="153"/>
      <c r="AO28" s="153"/>
    </row>
    <row r="29" spans="1:41" s="25" customFormat="1" ht="21" customHeight="1">
      <c r="A29" s="5">
        <v>23</v>
      </c>
      <c r="B29" s="39" t="s">
        <v>2394</v>
      </c>
      <c r="C29" s="40" t="s">
        <v>310</v>
      </c>
      <c r="D29" s="41" t="s">
        <v>745</v>
      </c>
      <c r="E29" s="97"/>
      <c r="F29" s="96"/>
      <c r="G29" s="96"/>
      <c r="H29" s="96"/>
      <c r="I29" s="96"/>
      <c r="J29" s="96"/>
      <c r="K29" s="96"/>
      <c r="L29" s="96"/>
      <c r="M29" s="96"/>
      <c r="N29" s="96"/>
      <c r="O29" s="95"/>
      <c r="P29" s="96"/>
      <c r="Q29" s="96"/>
      <c r="R29" s="96"/>
      <c r="S29" s="96"/>
      <c r="T29" s="96"/>
      <c r="U29" s="96"/>
      <c r="V29" s="96"/>
      <c r="W29" s="96"/>
      <c r="X29" s="96"/>
      <c r="Y29" s="96"/>
      <c r="Z29" s="96"/>
      <c r="AA29" s="96"/>
      <c r="AB29" s="96"/>
      <c r="AC29" s="96"/>
      <c r="AD29" s="96"/>
      <c r="AE29" s="95"/>
      <c r="AF29" s="96"/>
      <c r="AG29" s="96"/>
      <c r="AH29" s="96"/>
      <c r="AI29" s="96"/>
      <c r="AJ29" s="19">
        <f t="shared" si="2"/>
        <v>0</v>
      </c>
      <c r="AK29" s="339">
        <f t="shared" si="3"/>
        <v>0</v>
      </c>
      <c r="AL29" s="339">
        <f t="shared" si="4"/>
        <v>0</v>
      </c>
      <c r="AM29" s="153"/>
      <c r="AN29" s="153"/>
      <c r="AO29" s="153"/>
    </row>
    <row r="30" spans="1:41" s="25" customFormat="1" ht="21" customHeight="1">
      <c r="A30" s="5">
        <v>24</v>
      </c>
      <c r="B30" s="39" t="s">
        <v>2395</v>
      </c>
      <c r="C30" s="40" t="s">
        <v>2396</v>
      </c>
      <c r="D30" s="41" t="s">
        <v>9</v>
      </c>
      <c r="E30" s="97"/>
      <c r="F30" s="96" t="s">
        <v>6</v>
      </c>
      <c r="G30" s="96"/>
      <c r="H30" s="96" t="s">
        <v>6</v>
      </c>
      <c r="I30" s="96" t="s">
        <v>6</v>
      </c>
      <c r="J30" s="96"/>
      <c r="K30" s="96" t="s">
        <v>6</v>
      </c>
      <c r="L30" s="96"/>
      <c r="M30" s="96" t="s">
        <v>6</v>
      </c>
      <c r="N30" s="96"/>
      <c r="O30" s="95" t="s">
        <v>7</v>
      </c>
      <c r="P30" s="96"/>
      <c r="Q30" s="96"/>
      <c r="R30" s="96"/>
      <c r="S30" s="96"/>
      <c r="T30" s="96"/>
      <c r="U30" s="96"/>
      <c r="V30" s="96" t="s">
        <v>6</v>
      </c>
      <c r="W30" s="96"/>
      <c r="X30" s="96"/>
      <c r="Y30" s="96"/>
      <c r="Z30" s="96"/>
      <c r="AA30" s="96"/>
      <c r="AB30" s="96"/>
      <c r="AC30" s="96"/>
      <c r="AD30" s="96"/>
      <c r="AE30" s="95"/>
      <c r="AF30" s="96"/>
      <c r="AG30" s="96"/>
      <c r="AH30" s="96"/>
      <c r="AI30" s="96"/>
      <c r="AJ30" s="19">
        <f t="shared" si="2"/>
        <v>6</v>
      </c>
      <c r="AK30" s="339">
        <f t="shared" si="3"/>
        <v>1</v>
      </c>
      <c r="AL30" s="339">
        <f t="shared" si="4"/>
        <v>0</v>
      </c>
      <c r="AM30" s="153"/>
      <c r="AN30" s="153"/>
      <c r="AO30" s="153"/>
    </row>
    <row r="31" spans="1:41" s="25" customFormat="1" ht="21" customHeight="1">
      <c r="A31" s="5">
        <v>25</v>
      </c>
      <c r="B31" s="39" t="s">
        <v>2397</v>
      </c>
      <c r="C31" s="40" t="s">
        <v>54</v>
      </c>
      <c r="D31" s="41" t="s">
        <v>9</v>
      </c>
      <c r="E31" s="97"/>
      <c r="F31" s="96"/>
      <c r="G31" s="96"/>
      <c r="H31" s="96"/>
      <c r="I31" s="96"/>
      <c r="J31" s="96"/>
      <c r="K31" s="96"/>
      <c r="L31" s="96"/>
      <c r="M31" s="96"/>
      <c r="N31" s="96"/>
      <c r="O31" s="95"/>
      <c r="P31" s="96"/>
      <c r="Q31" s="96"/>
      <c r="R31" s="96"/>
      <c r="S31" s="96"/>
      <c r="T31" s="96" t="s">
        <v>7</v>
      </c>
      <c r="U31" s="96"/>
      <c r="V31" s="96"/>
      <c r="W31" s="96"/>
      <c r="X31" s="96"/>
      <c r="Y31" s="96"/>
      <c r="Z31" s="96"/>
      <c r="AA31" s="96"/>
      <c r="AB31" s="96"/>
      <c r="AC31" s="96"/>
      <c r="AD31" s="96"/>
      <c r="AE31" s="95"/>
      <c r="AF31" s="96"/>
      <c r="AG31" s="96"/>
      <c r="AH31" s="96"/>
      <c r="AI31" s="96"/>
      <c r="AJ31" s="19">
        <f t="shared" si="2"/>
        <v>0</v>
      </c>
      <c r="AK31" s="339">
        <f t="shared" si="3"/>
        <v>1</v>
      </c>
      <c r="AL31" s="339">
        <f t="shared" si="4"/>
        <v>0</v>
      </c>
      <c r="AM31" s="153"/>
      <c r="AN31" s="153"/>
      <c r="AO31" s="153"/>
    </row>
    <row r="32" spans="1:41" s="25" customFormat="1" ht="21" customHeight="1">
      <c r="A32" s="5">
        <v>26</v>
      </c>
      <c r="B32" s="39" t="s">
        <v>2398</v>
      </c>
      <c r="C32" s="40" t="s">
        <v>2399</v>
      </c>
      <c r="D32" s="41" t="s">
        <v>825</v>
      </c>
      <c r="E32" s="97"/>
      <c r="F32" s="96"/>
      <c r="G32" s="96"/>
      <c r="H32" s="96"/>
      <c r="I32" s="96"/>
      <c r="J32" s="96"/>
      <c r="K32" s="96"/>
      <c r="L32" s="96"/>
      <c r="M32" s="96"/>
      <c r="N32" s="96"/>
      <c r="O32" s="95"/>
      <c r="P32" s="96"/>
      <c r="Q32" s="96"/>
      <c r="R32" s="96"/>
      <c r="S32" s="96"/>
      <c r="T32" s="96" t="s">
        <v>6</v>
      </c>
      <c r="U32" s="96"/>
      <c r="V32" s="96"/>
      <c r="W32" s="96"/>
      <c r="X32" s="96"/>
      <c r="Y32" s="96"/>
      <c r="Z32" s="96"/>
      <c r="AA32" s="96"/>
      <c r="AB32" s="96"/>
      <c r="AC32" s="96"/>
      <c r="AD32" s="96"/>
      <c r="AE32" s="95"/>
      <c r="AF32" s="96"/>
      <c r="AG32" s="96"/>
      <c r="AH32" s="96"/>
      <c r="AI32" s="96"/>
      <c r="AJ32" s="19">
        <f t="shared" si="2"/>
        <v>1</v>
      </c>
      <c r="AK32" s="339">
        <f t="shared" si="3"/>
        <v>0</v>
      </c>
      <c r="AL32" s="339">
        <f t="shared" si="4"/>
        <v>0</v>
      </c>
      <c r="AM32" s="153"/>
      <c r="AN32" s="153"/>
      <c r="AO32" s="153"/>
    </row>
    <row r="33" spans="1:44" s="25" customFormat="1" ht="21" customHeight="1">
      <c r="A33" s="5">
        <v>27</v>
      </c>
      <c r="B33" s="39" t="s">
        <v>2400</v>
      </c>
      <c r="C33" s="40" t="s">
        <v>2401</v>
      </c>
      <c r="D33" s="41" t="s">
        <v>84</v>
      </c>
      <c r="E33" s="97"/>
      <c r="F33" s="96" t="s">
        <v>6</v>
      </c>
      <c r="G33" s="96"/>
      <c r="H33" s="96"/>
      <c r="I33" s="96"/>
      <c r="J33" s="96"/>
      <c r="K33" s="96"/>
      <c r="L33" s="96"/>
      <c r="M33" s="96" t="s">
        <v>6</v>
      </c>
      <c r="N33" s="96"/>
      <c r="O33" s="95"/>
      <c r="P33" s="96"/>
      <c r="Q33" s="96"/>
      <c r="R33" s="96"/>
      <c r="S33" s="96" t="s">
        <v>7</v>
      </c>
      <c r="T33" s="96" t="s">
        <v>7</v>
      </c>
      <c r="U33" s="96"/>
      <c r="V33" s="96"/>
      <c r="W33" s="96"/>
      <c r="X33" s="96"/>
      <c r="Y33" s="96"/>
      <c r="Z33" s="96"/>
      <c r="AA33" s="96"/>
      <c r="AB33" s="96"/>
      <c r="AC33" s="96"/>
      <c r="AD33" s="96"/>
      <c r="AE33" s="95"/>
      <c r="AF33" s="96"/>
      <c r="AG33" s="96"/>
      <c r="AH33" s="96"/>
      <c r="AI33" s="96"/>
      <c r="AJ33" s="19">
        <f t="shared" si="2"/>
        <v>2</v>
      </c>
      <c r="AK33" s="339">
        <f t="shared" si="3"/>
        <v>2</v>
      </c>
      <c r="AL33" s="339">
        <f t="shared" si="4"/>
        <v>0</v>
      </c>
      <c r="AM33" s="153"/>
      <c r="AN33" s="153"/>
      <c r="AO33" s="153"/>
    </row>
    <row r="34" spans="1:44" s="25" customFormat="1" ht="21" customHeight="1">
      <c r="A34" s="5">
        <v>28</v>
      </c>
      <c r="B34" s="39" t="s">
        <v>2402</v>
      </c>
      <c r="C34" s="40" t="s">
        <v>335</v>
      </c>
      <c r="D34" s="41" t="s">
        <v>67</v>
      </c>
      <c r="E34" s="97"/>
      <c r="F34" s="96" t="s">
        <v>6</v>
      </c>
      <c r="G34" s="96"/>
      <c r="H34" s="96"/>
      <c r="I34" s="96"/>
      <c r="J34" s="96"/>
      <c r="K34" s="96" t="s">
        <v>2805</v>
      </c>
      <c r="L34" s="96"/>
      <c r="M34" s="96" t="s">
        <v>6</v>
      </c>
      <c r="N34" s="96"/>
      <c r="O34" s="95"/>
      <c r="P34" s="96"/>
      <c r="Q34" s="96"/>
      <c r="R34" s="96"/>
      <c r="S34" s="96"/>
      <c r="T34" s="96"/>
      <c r="U34" s="96"/>
      <c r="V34" s="96" t="s">
        <v>6</v>
      </c>
      <c r="W34" s="96" t="s">
        <v>6</v>
      </c>
      <c r="X34" s="96"/>
      <c r="Y34" s="96"/>
      <c r="Z34" s="96"/>
      <c r="AA34" s="96"/>
      <c r="AB34" s="96"/>
      <c r="AC34" s="96"/>
      <c r="AD34" s="96"/>
      <c r="AE34" s="95"/>
      <c r="AF34" s="96"/>
      <c r="AG34" s="96"/>
      <c r="AH34" s="96"/>
      <c r="AI34" s="96"/>
      <c r="AJ34" s="19">
        <f t="shared" si="2"/>
        <v>4</v>
      </c>
      <c r="AK34" s="339">
        <f t="shared" si="3"/>
        <v>2</v>
      </c>
      <c r="AL34" s="339">
        <f t="shared" si="4"/>
        <v>0</v>
      </c>
      <c r="AM34" s="153"/>
      <c r="AN34" s="153"/>
      <c r="AO34" s="153"/>
    </row>
    <row r="35" spans="1:44" s="25" customFormat="1" ht="21" customHeight="1">
      <c r="A35" s="5">
        <v>29</v>
      </c>
      <c r="B35" s="39" t="s">
        <v>2403</v>
      </c>
      <c r="C35" s="40" t="s">
        <v>312</v>
      </c>
      <c r="D35" s="41" t="s">
        <v>81</v>
      </c>
      <c r="E35" s="97"/>
      <c r="F35" s="96" t="s">
        <v>6</v>
      </c>
      <c r="G35" s="96"/>
      <c r="H35" s="96" t="s">
        <v>8</v>
      </c>
      <c r="I35" s="96" t="s">
        <v>6</v>
      </c>
      <c r="J35" s="96"/>
      <c r="K35" s="96" t="s">
        <v>6</v>
      </c>
      <c r="L35" s="96"/>
      <c r="M35" s="96" t="s">
        <v>6</v>
      </c>
      <c r="N35" s="96"/>
      <c r="O35" s="95"/>
      <c r="P35" s="96" t="s">
        <v>7</v>
      </c>
      <c r="Q35" s="96"/>
      <c r="R35" s="96"/>
      <c r="S35" s="96"/>
      <c r="T35" s="96" t="s">
        <v>6</v>
      </c>
      <c r="U35" s="96"/>
      <c r="V35" s="96"/>
      <c r="W35" s="96" t="s">
        <v>6</v>
      </c>
      <c r="X35" s="96"/>
      <c r="Y35" s="96"/>
      <c r="Z35" s="96"/>
      <c r="AA35" s="96"/>
      <c r="AB35" s="96"/>
      <c r="AC35" s="96"/>
      <c r="AD35" s="96"/>
      <c r="AE35" s="95"/>
      <c r="AF35" s="96"/>
      <c r="AG35" s="96"/>
      <c r="AH35" s="96"/>
      <c r="AI35" s="96"/>
      <c r="AJ35" s="19">
        <f t="shared" si="2"/>
        <v>6</v>
      </c>
      <c r="AK35" s="339">
        <f t="shared" si="3"/>
        <v>1</v>
      </c>
      <c r="AL35" s="339">
        <f t="shared" si="4"/>
        <v>1</v>
      </c>
      <c r="AM35" s="153"/>
      <c r="AN35" s="153"/>
      <c r="AO35" s="153"/>
    </row>
    <row r="36" spans="1:44" s="25" customFormat="1" ht="21" customHeight="1">
      <c r="A36" s="5">
        <v>30</v>
      </c>
      <c r="B36" s="39" t="s">
        <v>2404</v>
      </c>
      <c r="C36" s="40" t="s">
        <v>2405</v>
      </c>
      <c r="D36" s="41" t="s">
        <v>59</v>
      </c>
      <c r="E36" s="97"/>
      <c r="F36" s="96"/>
      <c r="G36" s="96"/>
      <c r="H36" s="96"/>
      <c r="I36" s="96"/>
      <c r="J36" s="96"/>
      <c r="K36" s="96"/>
      <c r="L36" s="96"/>
      <c r="M36" s="96"/>
      <c r="N36" s="96"/>
      <c r="O36" s="95"/>
      <c r="P36" s="96"/>
      <c r="Q36" s="96"/>
      <c r="R36" s="96"/>
      <c r="S36" s="96"/>
      <c r="T36" s="96"/>
      <c r="U36" s="96"/>
      <c r="V36" s="96"/>
      <c r="W36" s="96"/>
      <c r="X36" s="96"/>
      <c r="Y36" s="96"/>
      <c r="Z36" s="96"/>
      <c r="AA36" s="96"/>
      <c r="AB36" s="96"/>
      <c r="AC36" s="96"/>
      <c r="AD36" s="96"/>
      <c r="AE36" s="95"/>
      <c r="AF36" s="96"/>
      <c r="AG36" s="96"/>
      <c r="AH36" s="96"/>
      <c r="AI36" s="96"/>
      <c r="AJ36" s="19">
        <f t="shared" si="2"/>
        <v>0</v>
      </c>
      <c r="AK36" s="339">
        <f t="shared" si="3"/>
        <v>0</v>
      </c>
      <c r="AL36" s="339">
        <f t="shared" si="4"/>
        <v>0</v>
      </c>
      <c r="AM36" s="153"/>
      <c r="AN36" s="13"/>
      <c r="AO36" s="13"/>
      <c r="AP36" s="24"/>
      <c r="AQ36" s="24"/>
      <c r="AR36" s="24"/>
    </row>
    <row r="37" spans="1:44" s="25" customFormat="1" ht="21" customHeight="1">
      <c r="A37" s="5">
        <v>31</v>
      </c>
      <c r="B37" s="39" t="s">
        <v>2406</v>
      </c>
      <c r="C37" s="40" t="s">
        <v>1566</v>
      </c>
      <c r="D37" s="41" t="s">
        <v>68</v>
      </c>
      <c r="E37" s="97"/>
      <c r="F37" s="96"/>
      <c r="G37" s="96"/>
      <c r="H37" s="96"/>
      <c r="I37" s="96"/>
      <c r="J37" s="96"/>
      <c r="K37" s="96"/>
      <c r="L37" s="96"/>
      <c r="M37" s="96"/>
      <c r="N37" s="96"/>
      <c r="O37" s="95"/>
      <c r="P37" s="96"/>
      <c r="Q37" s="96"/>
      <c r="R37" s="96"/>
      <c r="S37" s="96"/>
      <c r="T37" s="96"/>
      <c r="U37" s="96"/>
      <c r="V37" s="96"/>
      <c r="W37" s="96"/>
      <c r="X37" s="96"/>
      <c r="Y37" s="96"/>
      <c r="Z37" s="96"/>
      <c r="AA37" s="96"/>
      <c r="AB37" s="96"/>
      <c r="AC37" s="96"/>
      <c r="AD37" s="96"/>
      <c r="AE37" s="95"/>
      <c r="AF37" s="96"/>
      <c r="AG37" s="96"/>
      <c r="AH37" s="96"/>
      <c r="AI37" s="96"/>
      <c r="AJ37" s="19">
        <f t="shared" si="2"/>
        <v>0</v>
      </c>
      <c r="AK37" s="339">
        <f t="shared" si="3"/>
        <v>0</v>
      </c>
      <c r="AL37" s="339">
        <f t="shared" si="4"/>
        <v>0</v>
      </c>
      <c r="AM37" s="153"/>
      <c r="AN37" s="153"/>
      <c r="AO37" s="153"/>
    </row>
    <row r="38" spans="1:44" s="25" customFormat="1" ht="21" customHeight="1">
      <c r="A38" s="5">
        <v>32</v>
      </c>
      <c r="B38" s="39" t="s">
        <v>2407</v>
      </c>
      <c r="C38" s="40" t="s">
        <v>1283</v>
      </c>
      <c r="D38" s="41" t="s">
        <v>100</v>
      </c>
      <c r="E38" s="150"/>
      <c r="F38" s="96"/>
      <c r="G38" s="96"/>
      <c r="H38" s="96"/>
      <c r="I38" s="96"/>
      <c r="J38" s="96"/>
      <c r="K38" s="96"/>
      <c r="L38" s="96"/>
      <c r="M38" s="96"/>
      <c r="N38" s="96"/>
      <c r="O38" s="95"/>
      <c r="P38" s="96"/>
      <c r="Q38" s="96"/>
      <c r="R38" s="96"/>
      <c r="S38" s="96"/>
      <c r="T38" s="96"/>
      <c r="U38" s="96"/>
      <c r="V38" s="96"/>
      <c r="W38" s="96"/>
      <c r="X38" s="96"/>
      <c r="Y38" s="96"/>
      <c r="Z38" s="96"/>
      <c r="AA38" s="96"/>
      <c r="AB38" s="96"/>
      <c r="AC38" s="96"/>
      <c r="AD38" s="96"/>
      <c r="AE38" s="95"/>
      <c r="AF38" s="96"/>
      <c r="AG38" s="96"/>
      <c r="AH38" s="96"/>
      <c r="AI38" s="96"/>
      <c r="AJ38" s="19">
        <f t="shared" si="2"/>
        <v>0</v>
      </c>
      <c r="AK38" s="339">
        <f t="shared" si="3"/>
        <v>0</v>
      </c>
      <c r="AL38" s="339">
        <f t="shared" si="4"/>
        <v>0</v>
      </c>
      <c r="AM38" s="268"/>
      <c r="AN38" s="268"/>
      <c r="AO38" s="268"/>
    </row>
    <row r="39" spans="1:44" s="25" customFormat="1" ht="21" customHeight="1">
      <c r="A39" s="5">
        <v>33</v>
      </c>
      <c r="B39" s="39" t="s">
        <v>2408</v>
      </c>
      <c r="C39" s="40" t="s">
        <v>2409</v>
      </c>
      <c r="D39" s="41" t="s">
        <v>1969</v>
      </c>
      <c r="E39" s="150"/>
      <c r="F39" s="96"/>
      <c r="G39" s="96"/>
      <c r="H39" s="96"/>
      <c r="I39" s="96"/>
      <c r="J39" s="96"/>
      <c r="K39" s="96"/>
      <c r="L39" s="96"/>
      <c r="M39" s="96"/>
      <c r="N39" s="96"/>
      <c r="O39" s="95"/>
      <c r="P39" s="96"/>
      <c r="Q39" s="96"/>
      <c r="R39" s="96"/>
      <c r="S39" s="96" t="s">
        <v>7</v>
      </c>
      <c r="T39" s="96"/>
      <c r="U39" s="96"/>
      <c r="V39" s="96"/>
      <c r="W39" s="96"/>
      <c r="X39" s="96"/>
      <c r="Y39" s="96"/>
      <c r="Z39" s="96"/>
      <c r="AA39" s="96"/>
      <c r="AB39" s="96"/>
      <c r="AC39" s="96"/>
      <c r="AD39" s="96"/>
      <c r="AE39" s="95"/>
      <c r="AF39" s="96"/>
      <c r="AG39" s="96"/>
      <c r="AH39" s="96"/>
      <c r="AI39" s="96"/>
      <c r="AJ39" s="19">
        <f t="shared" si="2"/>
        <v>0</v>
      </c>
      <c r="AK39" s="339">
        <f t="shared" si="3"/>
        <v>1</v>
      </c>
      <c r="AL39" s="339">
        <f t="shared" si="4"/>
        <v>0</v>
      </c>
      <c r="AM39" s="269"/>
      <c r="AN39" s="270"/>
      <c r="AO39" s="270"/>
    </row>
    <row r="40" spans="1:44" s="25" customFormat="1" ht="21" customHeight="1">
      <c r="A40" s="529" t="s">
        <v>10</v>
      </c>
      <c r="B40" s="530"/>
      <c r="C40" s="530"/>
      <c r="D40" s="530"/>
      <c r="E40" s="530"/>
      <c r="F40" s="530"/>
      <c r="G40" s="530"/>
      <c r="H40" s="530"/>
      <c r="I40" s="530"/>
      <c r="J40" s="530"/>
      <c r="K40" s="530"/>
      <c r="L40" s="530"/>
      <c r="M40" s="530"/>
      <c r="N40" s="530"/>
      <c r="O40" s="530"/>
      <c r="P40" s="530"/>
      <c r="Q40" s="530"/>
      <c r="R40" s="530"/>
      <c r="S40" s="530"/>
      <c r="T40" s="530"/>
      <c r="U40" s="530"/>
      <c r="V40" s="530"/>
      <c r="W40" s="530"/>
      <c r="X40" s="530"/>
      <c r="Y40" s="530"/>
      <c r="Z40" s="530"/>
      <c r="AA40" s="530"/>
      <c r="AB40" s="530"/>
      <c r="AC40" s="530"/>
      <c r="AD40" s="530"/>
      <c r="AE40" s="530"/>
      <c r="AF40" s="530"/>
      <c r="AG40" s="530"/>
      <c r="AH40" s="530"/>
      <c r="AI40" s="531"/>
      <c r="AJ40" s="19">
        <f>SUM(AJ7:AJ39)</f>
        <v>53</v>
      </c>
      <c r="AK40" s="19">
        <f>SUM(AK7:AK39)</f>
        <v>15</v>
      </c>
      <c r="AL40" s="19">
        <f>SUM(AL7:AL39)</f>
        <v>13</v>
      </c>
      <c r="AM40" s="153"/>
      <c r="AN40" s="153"/>
    </row>
    <row r="41" spans="1:44" s="25" customFormat="1" ht="21" customHeight="1">
      <c r="A41" s="429" t="s">
        <v>2804</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31"/>
      <c r="AM41" s="338"/>
      <c r="AN41" s="338"/>
    </row>
    <row r="42" spans="1:44">
      <c r="C42" s="425"/>
      <c r="D42" s="425"/>
      <c r="E42" s="425"/>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44">
      <c r="C43" s="425"/>
      <c r="D43" s="425"/>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sheetData>
  <mergeCells count="21">
    <mergeCell ref="I4:L4"/>
    <mergeCell ref="M4:N4"/>
    <mergeCell ref="O4:Q4"/>
    <mergeCell ref="R4:T4"/>
    <mergeCell ref="AJ5:AJ6"/>
    <mergeCell ref="AK5:AK6"/>
    <mergeCell ref="AL5:AL6"/>
    <mergeCell ref="A41:AL41"/>
    <mergeCell ref="C43:D43"/>
    <mergeCell ref="AM20:AN20"/>
    <mergeCell ref="A40:AI40"/>
    <mergeCell ref="C42:E42"/>
    <mergeCell ref="A5:A6"/>
    <mergeCell ref="B5:B6"/>
    <mergeCell ref="C5:D6"/>
    <mergeCell ref="E17:AI17"/>
    <mergeCell ref="A1:P1"/>
    <mergeCell ref="Q1:AL1"/>
    <mergeCell ref="A2:P2"/>
    <mergeCell ref="Q2:AL2"/>
    <mergeCell ref="A3:AL3"/>
  </mergeCells>
  <conditionalFormatting sqref="E6:AI16 E18:AI39">
    <cfRule type="expression" dxfId="33" priority="1">
      <formula>IF(E$6="CN",1,0)</formula>
    </cfRule>
  </conditionalFormatting>
  <conditionalFormatting sqref="E17">
    <cfRule type="expression" dxfId="32" priority="275">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F42F8111-B032-422E-9BEF-B1DADA6E69C8}">
            <xm:f>IF('TQW20'!E$6="CN",1,0)</xm:f>
            <x14:dxf>
              <fill>
                <patternFill>
                  <bgColor theme="8" tint="0.59996337778862885"/>
                </patternFill>
              </fill>
            </x14:dxf>
          </x14:cfRule>
          <xm:sqref>E6:AI6</xm:sqref>
        </x14:conditionalFormatting>
        <x14:conditionalFormatting xmlns:xm="http://schemas.microsoft.com/office/excel/2006/main">
          <x14:cfRule type="expression" priority="2" id="{68016849-0F36-4B99-87FE-C24DAEC4045F}">
            <xm:f>IF('TQW20'!E$6="CN",1,0)</xm:f>
            <x14:dxf>
              <fill>
                <patternFill>
                  <bgColor theme="8" tint="0.79998168889431442"/>
                </patternFill>
              </fill>
            </x14:dxf>
          </x14:cfRule>
          <xm:sqref>E6:AI6</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M46"/>
  <sheetViews>
    <sheetView topLeftCell="A13" zoomScale="98" zoomScaleNormal="98" workbookViewId="0">
      <selection activeCell="W20" sqref="W20"/>
    </sheetView>
  </sheetViews>
  <sheetFormatPr defaultColWidth="9" defaultRowHeight="15.75"/>
  <cols>
    <col min="1" max="1" width="6.83203125" customWidth="1"/>
    <col min="2" max="2" width="17.6640625" customWidth="1"/>
    <col min="3" max="3" width="26.5" customWidth="1"/>
    <col min="4" max="4" width="9.6640625" customWidth="1"/>
    <col min="5" max="35" width="4" customWidth="1"/>
    <col min="36" max="38" width="6.6640625" customWidth="1"/>
  </cols>
  <sheetData>
    <row r="1" spans="1:38" s="24" customFormat="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s="24" customFormat="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s="24" customFormat="1" ht="31.5" customHeight="1">
      <c r="A3" s="443" t="s">
        <v>898</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39" t="s">
        <v>836</v>
      </c>
      <c r="C7" s="40" t="s">
        <v>16</v>
      </c>
      <c r="D7" s="41" t="s">
        <v>37</v>
      </c>
      <c r="E7" s="135"/>
      <c r="F7" s="136" t="s">
        <v>7</v>
      </c>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9">
        <f>COUNTIF(E7:AI7,"K")+2*COUNTIF(E7:AI7,"2K")+COUNTIF(E7:AI7,"TK")+COUNTIF(E7:AI7,"KT")+COUNTIF(E7:AI7,"PK")+COUNTIF(E7:AI7,"KP")+2*COUNTIF(E7:AI7,"K2")</f>
        <v>0</v>
      </c>
      <c r="AK7" s="335">
        <f>COUNTIF(F7:AJ7,"P")+2*COUNTIF(F7:AJ7,"2P")+COUNTIF(F7:AJ7,"TP")+COUNTIF(F7:AJ7,"PT")+COUNTIF(F7:AJ7,"PK")+COUNTIF(F7:AJ7,"KP")+2*COUNTIF(F7:AJ7,"P2")</f>
        <v>1</v>
      </c>
      <c r="AL7" s="335">
        <f>COUNTIF(E7:AI7,"T")+2*COUNTIF(E7:AI7,"2T")+2*COUNTIF(E7:AI7,"T2")+COUNTIF(E7:AI7,"PT")+COUNTIF(E7:AI7,"TP")</f>
        <v>0</v>
      </c>
    </row>
    <row r="8" spans="1:38" s="1" customFormat="1" ht="21" customHeight="1">
      <c r="A8" s="5">
        <v>2</v>
      </c>
      <c r="B8" s="39" t="s">
        <v>713</v>
      </c>
      <c r="C8" s="40" t="s">
        <v>714</v>
      </c>
      <c r="D8" s="41" t="s">
        <v>715</v>
      </c>
      <c r="E8" s="135"/>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9">
        <f t="shared" ref="AJ8:AJ38" si="2">COUNTIF(E8:AI8,"K")+2*COUNTIF(E8:AI8,"2K")+COUNTIF(E8:AI8,"TK")+COUNTIF(E8:AI8,"KT")+COUNTIF(E8:AI8,"PK")+COUNTIF(E8:AI8,"KP")+2*COUNTIF(E8:AI8,"K2")</f>
        <v>0</v>
      </c>
      <c r="AK8" s="335">
        <f t="shared" ref="AK8:AK38" si="3">COUNTIF(F8:AJ8,"P")+2*COUNTIF(F8:AJ8,"2P")+COUNTIF(F8:AJ8,"TP")+COUNTIF(F8:AJ8,"PT")+COUNTIF(F8:AJ8,"PK")+COUNTIF(F8:AJ8,"KP")+2*COUNTIF(F8:AJ8,"P2")</f>
        <v>0</v>
      </c>
      <c r="AL8" s="335">
        <f t="shared" ref="AL8:AL38" si="4">COUNTIF(E8:AI8,"T")+2*COUNTIF(E8:AI8,"2T")+2*COUNTIF(E8:AI8,"T2")+COUNTIF(E8:AI8,"PT")+COUNTIF(E8:AI8,"TP")</f>
        <v>0</v>
      </c>
    </row>
    <row r="9" spans="1:38" s="1" customFormat="1" ht="21" customHeight="1">
      <c r="A9" s="5">
        <v>3</v>
      </c>
      <c r="B9" s="39" t="s">
        <v>716</v>
      </c>
      <c r="C9" s="40" t="s">
        <v>717</v>
      </c>
      <c r="D9" s="41" t="s">
        <v>113</v>
      </c>
      <c r="E9" s="135"/>
      <c r="F9" s="136" t="s">
        <v>7</v>
      </c>
      <c r="G9" s="136"/>
      <c r="H9" s="136"/>
      <c r="I9" s="136"/>
      <c r="J9" s="136"/>
      <c r="K9" s="136"/>
      <c r="L9" s="136"/>
      <c r="M9" s="136"/>
      <c r="N9" s="136"/>
      <c r="O9" s="136" t="s">
        <v>6</v>
      </c>
      <c r="P9" s="136"/>
      <c r="Q9" s="136" t="s">
        <v>6</v>
      </c>
      <c r="R9" s="136"/>
      <c r="S9" s="136"/>
      <c r="T9" s="136"/>
      <c r="U9" s="136"/>
      <c r="V9" s="136" t="s">
        <v>6</v>
      </c>
      <c r="W9" s="136" t="s">
        <v>7</v>
      </c>
      <c r="X9" s="136"/>
      <c r="Y9" s="136"/>
      <c r="Z9" s="136"/>
      <c r="AA9" s="136"/>
      <c r="AB9" s="136"/>
      <c r="AC9" s="136"/>
      <c r="AD9" s="136"/>
      <c r="AE9" s="136"/>
      <c r="AF9" s="136"/>
      <c r="AG9" s="136"/>
      <c r="AH9" s="136"/>
      <c r="AI9" s="136"/>
      <c r="AJ9" s="19">
        <f t="shared" si="2"/>
        <v>3</v>
      </c>
      <c r="AK9" s="335">
        <f t="shared" si="3"/>
        <v>2</v>
      </c>
      <c r="AL9" s="335">
        <f t="shared" si="4"/>
        <v>0</v>
      </c>
    </row>
    <row r="10" spans="1:38" s="1" customFormat="1" ht="21" customHeight="1">
      <c r="A10" s="5">
        <v>4</v>
      </c>
      <c r="B10" s="73" t="s">
        <v>718</v>
      </c>
      <c r="C10" s="74" t="s">
        <v>719</v>
      </c>
      <c r="D10" s="75" t="s">
        <v>40</v>
      </c>
      <c r="E10" s="135"/>
      <c r="F10" s="136" t="s">
        <v>7</v>
      </c>
      <c r="G10" s="136"/>
      <c r="H10" s="136"/>
      <c r="I10" s="136"/>
      <c r="J10" s="136"/>
      <c r="K10" s="136"/>
      <c r="L10" s="136"/>
      <c r="M10" s="136"/>
      <c r="N10" s="136"/>
      <c r="O10" s="136" t="s">
        <v>6</v>
      </c>
      <c r="P10" s="136"/>
      <c r="Q10" s="136" t="s">
        <v>7</v>
      </c>
      <c r="R10" s="136"/>
      <c r="S10" s="136"/>
      <c r="T10" s="136"/>
      <c r="U10" s="136"/>
      <c r="V10" s="136" t="s">
        <v>6</v>
      </c>
      <c r="W10" s="136"/>
      <c r="X10" s="136"/>
      <c r="Y10" s="136"/>
      <c r="Z10" s="136"/>
      <c r="AA10" s="136"/>
      <c r="AB10" s="136"/>
      <c r="AC10" s="136"/>
      <c r="AD10" s="136"/>
      <c r="AE10" s="136"/>
      <c r="AF10" s="136"/>
      <c r="AG10" s="136"/>
      <c r="AH10" s="136"/>
      <c r="AI10" s="136"/>
      <c r="AJ10" s="19">
        <f t="shared" si="2"/>
        <v>2</v>
      </c>
      <c r="AK10" s="335">
        <f t="shared" si="3"/>
        <v>2</v>
      </c>
      <c r="AL10" s="335">
        <f t="shared" si="4"/>
        <v>0</v>
      </c>
    </row>
    <row r="11" spans="1:38" s="1" customFormat="1" ht="21" customHeight="1">
      <c r="A11" s="5">
        <v>5</v>
      </c>
      <c r="B11" s="39" t="s">
        <v>720</v>
      </c>
      <c r="C11" s="40" t="s">
        <v>721</v>
      </c>
      <c r="D11" s="41" t="s">
        <v>40</v>
      </c>
      <c r="E11" s="135"/>
      <c r="F11" s="136"/>
      <c r="G11" s="136"/>
      <c r="H11" s="136"/>
      <c r="I11" s="136"/>
      <c r="J11" s="136"/>
      <c r="K11" s="136"/>
      <c r="L11" s="136"/>
      <c r="M11" s="136"/>
      <c r="N11" s="136"/>
      <c r="O11" s="136"/>
      <c r="P11" s="136"/>
      <c r="Q11" s="136"/>
      <c r="R11" s="136"/>
      <c r="S11" s="136"/>
      <c r="T11" s="136"/>
      <c r="U11" s="136"/>
      <c r="V11" s="136" t="s">
        <v>6</v>
      </c>
      <c r="W11" s="136"/>
      <c r="X11" s="136"/>
      <c r="Y11" s="136"/>
      <c r="Z11" s="136"/>
      <c r="AA11" s="136"/>
      <c r="AB11" s="136"/>
      <c r="AC11" s="136"/>
      <c r="AD11" s="136"/>
      <c r="AE11" s="136"/>
      <c r="AF11" s="136"/>
      <c r="AG11" s="136"/>
      <c r="AH11" s="136"/>
      <c r="AI11" s="136"/>
      <c r="AJ11" s="19">
        <f t="shared" si="2"/>
        <v>1</v>
      </c>
      <c r="AK11" s="335">
        <f t="shared" si="3"/>
        <v>0</v>
      </c>
      <c r="AL11" s="335">
        <f t="shared" si="4"/>
        <v>0</v>
      </c>
    </row>
    <row r="12" spans="1:38" s="1" customFormat="1" ht="21" customHeight="1">
      <c r="A12" s="5">
        <v>6</v>
      </c>
      <c r="B12" s="39" t="s">
        <v>722</v>
      </c>
      <c r="C12" s="40" t="s">
        <v>723</v>
      </c>
      <c r="D12" s="41" t="s">
        <v>136</v>
      </c>
      <c r="E12" s="135"/>
      <c r="F12" s="136"/>
      <c r="G12" s="136"/>
      <c r="H12" s="136"/>
      <c r="I12" s="136"/>
      <c r="J12" s="136"/>
      <c r="K12" s="136"/>
      <c r="L12" s="136"/>
      <c r="M12" s="136"/>
      <c r="N12" s="136"/>
      <c r="O12" s="136"/>
      <c r="P12" s="136"/>
      <c r="Q12" s="136"/>
      <c r="R12" s="136"/>
      <c r="S12" s="136"/>
      <c r="T12" s="136"/>
      <c r="U12" s="136"/>
      <c r="V12" s="136" t="s">
        <v>6</v>
      </c>
      <c r="W12" s="136"/>
      <c r="X12" s="136"/>
      <c r="Y12" s="136"/>
      <c r="Z12" s="136"/>
      <c r="AA12" s="136"/>
      <c r="AB12" s="136"/>
      <c r="AC12" s="136"/>
      <c r="AD12" s="136"/>
      <c r="AE12" s="136"/>
      <c r="AF12" s="136"/>
      <c r="AG12" s="136"/>
      <c r="AH12" s="136"/>
      <c r="AI12" s="136"/>
      <c r="AJ12" s="19">
        <f t="shared" si="2"/>
        <v>1</v>
      </c>
      <c r="AK12" s="335">
        <f t="shared" si="3"/>
        <v>0</v>
      </c>
      <c r="AL12" s="335">
        <f t="shared" si="4"/>
        <v>0</v>
      </c>
    </row>
    <row r="13" spans="1:38" s="1" customFormat="1" ht="21" customHeight="1">
      <c r="A13" s="5">
        <v>7</v>
      </c>
      <c r="B13" s="39" t="s">
        <v>724</v>
      </c>
      <c r="C13" s="40" t="s">
        <v>725</v>
      </c>
      <c r="D13" s="41" t="s">
        <v>344</v>
      </c>
      <c r="E13" s="135"/>
      <c r="F13" s="136"/>
      <c r="G13" s="136"/>
      <c r="H13" s="136"/>
      <c r="I13" s="136" t="s">
        <v>6</v>
      </c>
      <c r="J13" s="136"/>
      <c r="K13" s="136"/>
      <c r="L13" s="136"/>
      <c r="M13" s="136"/>
      <c r="N13" s="136"/>
      <c r="O13" s="136" t="s">
        <v>6</v>
      </c>
      <c r="P13" s="136"/>
      <c r="Q13" s="136"/>
      <c r="R13" s="136"/>
      <c r="S13" s="136"/>
      <c r="T13" s="136"/>
      <c r="U13" s="136"/>
      <c r="V13" s="136"/>
      <c r="W13" s="136"/>
      <c r="X13" s="136"/>
      <c r="Y13" s="136"/>
      <c r="Z13" s="136"/>
      <c r="AA13" s="136"/>
      <c r="AB13" s="136"/>
      <c r="AC13" s="136"/>
      <c r="AD13" s="136"/>
      <c r="AE13" s="136"/>
      <c r="AF13" s="136"/>
      <c r="AG13" s="136"/>
      <c r="AH13" s="136"/>
      <c r="AI13" s="136"/>
      <c r="AJ13" s="19">
        <f t="shared" si="2"/>
        <v>2</v>
      </c>
      <c r="AK13" s="335">
        <f t="shared" si="3"/>
        <v>0</v>
      </c>
      <c r="AL13" s="335">
        <f t="shared" si="4"/>
        <v>0</v>
      </c>
    </row>
    <row r="14" spans="1:38" s="1" customFormat="1" ht="21" customHeight="1">
      <c r="A14" s="5">
        <v>8</v>
      </c>
      <c r="B14" s="39" t="s">
        <v>726</v>
      </c>
      <c r="C14" s="40" t="s">
        <v>368</v>
      </c>
      <c r="D14" s="41" t="s">
        <v>48</v>
      </c>
      <c r="E14" s="137"/>
      <c r="F14" s="138" t="s">
        <v>8</v>
      </c>
      <c r="G14" s="138"/>
      <c r="H14" s="138"/>
      <c r="I14" s="138"/>
      <c r="J14" s="138"/>
      <c r="K14" s="138"/>
      <c r="L14" s="138"/>
      <c r="M14" s="138"/>
      <c r="N14" s="138"/>
      <c r="O14" s="138"/>
      <c r="P14" s="138" t="s">
        <v>8</v>
      </c>
      <c r="Q14" s="138" t="s">
        <v>6</v>
      </c>
      <c r="R14" s="138"/>
      <c r="S14" s="138"/>
      <c r="T14" s="138"/>
      <c r="U14" s="138"/>
      <c r="V14" s="138" t="s">
        <v>8</v>
      </c>
      <c r="W14" s="138"/>
      <c r="X14" s="138"/>
      <c r="Y14" s="138"/>
      <c r="Z14" s="138"/>
      <c r="AA14" s="138"/>
      <c r="AB14" s="138"/>
      <c r="AC14" s="138"/>
      <c r="AD14" s="138"/>
      <c r="AE14" s="138"/>
      <c r="AF14" s="138"/>
      <c r="AG14" s="138"/>
      <c r="AH14" s="138"/>
      <c r="AI14" s="138"/>
      <c r="AJ14" s="19">
        <f t="shared" si="2"/>
        <v>1</v>
      </c>
      <c r="AK14" s="335">
        <f t="shared" si="3"/>
        <v>0</v>
      </c>
      <c r="AL14" s="335">
        <f t="shared" si="4"/>
        <v>3</v>
      </c>
    </row>
    <row r="15" spans="1:38" s="1" customFormat="1" ht="21" customHeight="1">
      <c r="A15" s="5">
        <v>9</v>
      </c>
      <c r="B15" s="39" t="s">
        <v>727</v>
      </c>
      <c r="C15" s="40" t="s">
        <v>118</v>
      </c>
      <c r="D15" s="41" t="s">
        <v>48</v>
      </c>
      <c r="E15" s="137"/>
      <c r="F15" s="138"/>
      <c r="G15" s="138"/>
      <c r="H15" s="138"/>
      <c r="I15" s="138"/>
      <c r="J15" s="138" t="s">
        <v>6</v>
      </c>
      <c r="K15" s="138"/>
      <c r="L15" s="138"/>
      <c r="M15" s="138"/>
      <c r="N15" s="138"/>
      <c r="O15" s="138" t="s">
        <v>6</v>
      </c>
      <c r="P15" s="138"/>
      <c r="Q15" s="138" t="s">
        <v>6</v>
      </c>
      <c r="R15" s="138"/>
      <c r="S15" s="138"/>
      <c r="T15" s="138"/>
      <c r="U15" s="138"/>
      <c r="V15" s="138" t="s">
        <v>6</v>
      </c>
      <c r="W15" s="138"/>
      <c r="X15" s="138"/>
      <c r="Y15" s="138"/>
      <c r="Z15" s="138"/>
      <c r="AA15" s="138"/>
      <c r="AB15" s="138"/>
      <c r="AC15" s="138"/>
      <c r="AD15" s="138"/>
      <c r="AE15" s="138"/>
      <c r="AF15" s="138"/>
      <c r="AG15" s="138"/>
      <c r="AH15" s="138"/>
      <c r="AI15" s="138"/>
      <c r="AJ15" s="19">
        <f t="shared" si="2"/>
        <v>4</v>
      </c>
      <c r="AK15" s="335">
        <f t="shared" si="3"/>
        <v>0</v>
      </c>
      <c r="AL15" s="335">
        <f t="shared" si="4"/>
        <v>0</v>
      </c>
    </row>
    <row r="16" spans="1:38" s="1" customFormat="1" ht="21" customHeight="1">
      <c r="A16" s="5">
        <v>10</v>
      </c>
      <c r="B16" s="39" t="s">
        <v>728</v>
      </c>
      <c r="C16" s="40" t="s">
        <v>729</v>
      </c>
      <c r="D16" s="41" t="s">
        <v>50</v>
      </c>
      <c r="E16" s="135"/>
      <c r="F16" s="136" t="s">
        <v>6</v>
      </c>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9">
        <f t="shared" si="2"/>
        <v>1</v>
      </c>
      <c r="AK16" s="335">
        <f t="shared" si="3"/>
        <v>0</v>
      </c>
      <c r="AL16" s="335">
        <f t="shared" si="4"/>
        <v>0</v>
      </c>
    </row>
    <row r="17" spans="1:38" s="1" customFormat="1" ht="21" customHeight="1">
      <c r="A17" s="5">
        <v>11</v>
      </c>
      <c r="B17" s="39" t="s">
        <v>730</v>
      </c>
      <c r="C17" s="40" t="s">
        <v>731</v>
      </c>
      <c r="D17" s="41" t="s">
        <v>732</v>
      </c>
      <c r="E17" s="135"/>
      <c r="F17" s="136"/>
      <c r="G17" s="136"/>
      <c r="H17" s="136" t="s">
        <v>6</v>
      </c>
      <c r="I17" s="136"/>
      <c r="J17" s="136"/>
      <c r="K17" s="136"/>
      <c r="L17" s="136"/>
      <c r="M17" s="136"/>
      <c r="N17" s="136"/>
      <c r="O17" s="136" t="s">
        <v>6</v>
      </c>
      <c r="P17" s="136"/>
      <c r="Q17" s="136"/>
      <c r="R17" s="136"/>
      <c r="S17" s="136"/>
      <c r="T17" s="136"/>
      <c r="U17" s="136"/>
      <c r="V17" s="136" t="s">
        <v>6</v>
      </c>
      <c r="W17" s="136"/>
      <c r="X17" s="136"/>
      <c r="Y17" s="136"/>
      <c r="Z17" s="136"/>
      <c r="AA17" s="136"/>
      <c r="AB17" s="136"/>
      <c r="AC17" s="136"/>
      <c r="AD17" s="136"/>
      <c r="AE17" s="136"/>
      <c r="AF17" s="136"/>
      <c r="AG17" s="136"/>
      <c r="AH17" s="136"/>
      <c r="AI17" s="136"/>
      <c r="AJ17" s="19">
        <f t="shared" si="2"/>
        <v>3</v>
      </c>
      <c r="AK17" s="335">
        <f t="shared" si="3"/>
        <v>0</v>
      </c>
      <c r="AL17" s="335">
        <f t="shared" si="4"/>
        <v>0</v>
      </c>
    </row>
    <row r="18" spans="1:38" s="1" customFormat="1" ht="21" customHeight="1">
      <c r="A18" s="5">
        <v>12</v>
      </c>
      <c r="B18" s="39" t="s">
        <v>733</v>
      </c>
      <c r="C18" s="40" t="s">
        <v>734</v>
      </c>
      <c r="D18" s="41" t="s">
        <v>396</v>
      </c>
      <c r="E18" s="135"/>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9">
        <f t="shared" si="2"/>
        <v>0</v>
      </c>
      <c r="AK18" s="335">
        <f t="shared" si="3"/>
        <v>0</v>
      </c>
      <c r="AL18" s="335">
        <f t="shared" si="4"/>
        <v>0</v>
      </c>
    </row>
    <row r="19" spans="1:38" s="1" customFormat="1" ht="21" customHeight="1">
      <c r="A19" s="5">
        <v>13</v>
      </c>
      <c r="B19" s="39">
        <v>2010120037</v>
      </c>
      <c r="C19" s="40" t="s">
        <v>16</v>
      </c>
      <c r="D19" s="41" t="s">
        <v>15</v>
      </c>
      <c r="E19" s="139"/>
      <c r="F19" s="139"/>
      <c r="G19" s="139"/>
      <c r="H19" s="139"/>
      <c r="I19" s="139"/>
      <c r="J19" s="139"/>
      <c r="K19" s="139"/>
      <c r="L19" s="139"/>
      <c r="M19" s="139"/>
      <c r="N19" s="139"/>
      <c r="O19" s="139"/>
      <c r="P19" s="139"/>
      <c r="Q19" s="139"/>
      <c r="R19" s="139"/>
      <c r="S19" s="139"/>
      <c r="T19" s="139"/>
      <c r="U19" s="139"/>
      <c r="V19" s="139"/>
      <c r="W19" s="139" t="s">
        <v>6</v>
      </c>
      <c r="X19" s="139"/>
      <c r="Y19" s="139"/>
      <c r="Z19" s="139"/>
      <c r="AA19" s="139"/>
      <c r="AB19" s="139"/>
      <c r="AC19" s="139"/>
      <c r="AD19" s="139"/>
      <c r="AE19" s="139"/>
      <c r="AF19" s="139"/>
      <c r="AG19" s="139"/>
      <c r="AH19" s="139"/>
      <c r="AI19" s="139"/>
      <c r="AJ19" s="19">
        <f t="shared" si="2"/>
        <v>1</v>
      </c>
      <c r="AK19" s="335">
        <f t="shared" si="3"/>
        <v>0</v>
      </c>
      <c r="AL19" s="335">
        <f t="shared" si="4"/>
        <v>0</v>
      </c>
    </row>
    <row r="20" spans="1:38" s="1" customFormat="1" ht="21" customHeight="1">
      <c r="A20" s="5">
        <v>14</v>
      </c>
      <c r="B20" s="39" t="s">
        <v>735</v>
      </c>
      <c r="C20" s="40" t="s">
        <v>736</v>
      </c>
      <c r="D20" s="41" t="s">
        <v>737</v>
      </c>
      <c r="E20" s="135"/>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9">
        <f t="shared" si="2"/>
        <v>0</v>
      </c>
      <c r="AK20" s="335">
        <f t="shared" si="3"/>
        <v>0</v>
      </c>
      <c r="AL20" s="335">
        <f t="shared" si="4"/>
        <v>0</v>
      </c>
    </row>
    <row r="21" spans="1:38" s="1" customFormat="1" ht="21" customHeight="1">
      <c r="A21" s="5">
        <v>15</v>
      </c>
      <c r="B21" s="39" t="s">
        <v>738</v>
      </c>
      <c r="C21" s="40" t="s">
        <v>739</v>
      </c>
      <c r="D21" s="41" t="s">
        <v>53</v>
      </c>
      <c r="E21" s="135"/>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9">
        <f t="shared" si="2"/>
        <v>0</v>
      </c>
      <c r="AK21" s="335">
        <f t="shared" si="3"/>
        <v>0</v>
      </c>
      <c r="AL21" s="335">
        <f t="shared" si="4"/>
        <v>0</v>
      </c>
    </row>
    <row r="22" spans="1:38" s="1" customFormat="1" ht="21" customHeight="1">
      <c r="A22" s="5">
        <v>16</v>
      </c>
      <c r="B22" s="39" t="s">
        <v>740</v>
      </c>
      <c r="C22" s="40" t="s">
        <v>741</v>
      </c>
      <c r="D22" s="41" t="s">
        <v>26</v>
      </c>
      <c r="E22" s="135"/>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9">
        <f t="shared" si="2"/>
        <v>0</v>
      </c>
      <c r="AK22" s="335">
        <f t="shared" si="3"/>
        <v>0</v>
      </c>
      <c r="AL22" s="335">
        <f t="shared" si="4"/>
        <v>0</v>
      </c>
    </row>
    <row r="23" spans="1:38" s="1" customFormat="1" ht="21" customHeight="1">
      <c r="A23" s="5">
        <v>17</v>
      </c>
      <c r="B23" s="39" t="s">
        <v>711</v>
      </c>
      <c r="C23" s="40" t="s">
        <v>712</v>
      </c>
      <c r="D23" s="41" t="s">
        <v>363</v>
      </c>
      <c r="E23" s="135"/>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9">
        <f t="shared" si="2"/>
        <v>0</v>
      </c>
      <c r="AK23" s="335">
        <f t="shared" si="3"/>
        <v>0</v>
      </c>
      <c r="AL23" s="335">
        <f t="shared" si="4"/>
        <v>0</v>
      </c>
    </row>
    <row r="24" spans="1:38" s="1" customFormat="1" ht="21" customHeight="1">
      <c r="A24" s="5">
        <v>18</v>
      </c>
      <c r="B24" s="39" t="s">
        <v>742</v>
      </c>
      <c r="C24" s="40" t="s">
        <v>360</v>
      </c>
      <c r="D24" s="41" t="s">
        <v>78</v>
      </c>
      <c r="E24" s="135"/>
      <c r="F24" s="136"/>
      <c r="G24" s="136"/>
      <c r="H24" s="136" t="s">
        <v>7</v>
      </c>
      <c r="I24" s="136"/>
      <c r="J24" s="136"/>
      <c r="K24" s="136"/>
      <c r="L24" s="136"/>
      <c r="M24" s="136"/>
      <c r="N24" s="136"/>
      <c r="O24" s="136"/>
      <c r="P24" s="136"/>
      <c r="Q24" s="136"/>
      <c r="R24" s="136"/>
      <c r="S24" s="136"/>
      <c r="T24" s="136"/>
      <c r="U24" s="136"/>
      <c r="V24" s="136" t="s">
        <v>6</v>
      </c>
      <c r="W24" s="136"/>
      <c r="X24" s="136"/>
      <c r="Y24" s="136"/>
      <c r="Z24" s="136"/>
      <c r="AA24" s="136"/>
      <c r="AB24" s="136"/>
      <c r="AC24" s="136"/>
      <c r="AD24" s="136"/>
      <c r="AE24" s="136"/>
      <c r="AF24" s="136"/>
      <c r="AG24" s="136"/>
      <c r="AH24" s="136"/>
      <c r="AI24" s="136"/>
      <c r="AJ24" s="19">
        <f t="shared" si="2"/>
        <v>1</v>
      </c>
      <c r="AK24" s="335">
        <f t="shared" si="3"/>
        <v>1</v>
      </c>
      <c r="AL24" s="335">
        <f t="shared" si="4"/>
        <v>0</v>
      </c>
    </row>
    <row r="25" spans="1:38" s="1" customFormat="1" ht="21" customHeight="1">
      <c r="A25" s="5">
        <v>19</v>
      </c>
      <c r="B25" s="39" t="s">
        <v>743</v>
      </c>
      <c r="C25" s="40" t="s">
        <v>744</v>
      </c>
      <c r="D25" s="41" t="s">
        <v>745</v>
      </c>
      <c r="E25" s="135"/>
      <c r="F25" s="136"/>
      <c r="G25" s="136"/>
      <c r="H25" s="136"/>
      <c r="I25" s="136"/>
      <c r="J25" s="136"/>
      <c r="K25" s="136"/>
      <c r="L25" s="136"/>
      <c r="M25" s="136"/>
      <c r="N25" s="136"/>
      <c r="O25" s="136"/>
      <c r="P25" s="136"/>
      <c r="Q25" s="136"/>
      <c r="R25" s="136"/>
      <c r="S25" s="136"/>
      <c r="T25" s="136"/>
      <c r="U25" s="136"/>
      <c r="V25" s="136" t="s">
        <v>6</v>
      </c>
      <c r="W25" s="136"/>
      <c r="X25" s="136"/>
      <c r="Y25" s="136"/>
      <c r="Z25" s="136"/>
      <c r="AA25" s="136"/>
      <c r="AB25" s="136"/>
      <c r="AC25" s="136"/>
      <c r="AD25" s="136"/>
      <c r="AE25" s="136"/>
      <c r="AF25" s="136"/>
      <c r="AG25" s="136"/>
      <c r="AH25" s="136"/>
      <c r="AI25" s="136"/>
      <c r="AJ25" s="19">
        <f t="shared" si="2"/>
        <v>1</v>
      </c>
      <c r="AK25" s="335">
        <f t="shared" si="3"/>
        <v>0</v>
      </c>
      <c r="AL25" s="335">
        <f t="shared" si="4"/>
        <v>0</v>
      </c>
    </row>
    <row r="26" spans="1:38" s="1" customFormat="1" ht="21" customHeight="1">
      <c r="A26" s="5">
        <v>20</v>
      </c>
      <c r="B26" s="39" t="s">
        <v>746</v>
      </c>
      <c r="C26" s="40" t="s">
        <v>74</v>
      </c>
      <c r="D26" s="41" t="s">
        <v>120</v>
      </c>
      <c r="E26" s="135"/>
      <c r="F26" s="136"/>
      <c r="G26" s="136"/>
      <c r="H26" s="136"/>
      <c r="I26" s="136"/>
      <c r="J26" s="136"/>
      <c r="K26" s="136"/>
      <c r="L26" s="136"/>
      <c r="M26" s="136"/>
      <c r="N26" s="136"/>
      <c r="O26" s="136"/>
      <c r="P26" s="136" t="s">
        <v>8</v>
      </c>
      <c r="Q26" s="136"/>
      <c r="R26" s="136"/>
      <c r="S26" s="136"/>
      <c r="T26" s="136"/>
      <c r="U26" s="136"/>
      <c r="V26" s="136" t="s">
        <v>6</v>
      </c>
      <c r="W26" s="136" t="s">
        <v>6</v>
      </c>
      <c r="X26" s="136"/>
      <c r="Y26" s="136"/>
      <c r="Z26" s="136"/>
      <c r="AA26" s="136"/>
      <c r="AB26" s="136"/>
      <c r="AC26" s="136"/>
      <c r="AD26" s="136"/>
      <c r="AE26" s="136"/>
      <c r="AF26" s="136"/>
      <c r="AG26" s="136"/>
      <c r="AH26" s="136"/>
      <c r="AI26" s="136"/>
      <c r="AJ26" s="19">
        <f t="shared" si="2"/>
        <v>2</v>
      </c>
      <c r="AK26" s="335">
        <f t="shared" si="3"/>
        <v>0</v>
      </c>
      <c r="AL26" s="335">
        <f t="shared" si="4"/>
        <v>1</v>
      </c>
    </row>
    <row r="27" spans="1:38" s="1" customFormat="1" ht="21" customHeight="1">
      <c r="A27" s="5">
        <v>21</v>
      </c>
      <c r="B27" s="39" t="s">
        <v>747</v>
      </c>
      <c r="C27" s="40" t="s">
        <v>748</v>
      </c>
      <c r="D27" s="41" t="s">
        <v>99</v>
      </c>
      <c r="E27" s="135"/>
      <c r="F27" s="136"/>
      <c r="G27" s="136"/>
      <c r="H27" s="136"/>
      <c r="I27" s="136"/>
      <c r="J27" s="136"/>
      <c r="K27" s="136"/>
      <c r="L27" s="136"/>
      <c r="M27" s="136"/>
      <c r="N27" s="136"/>
      <c r="O27" s="136"/>
      <c r="P27" s="136"/>
      <c r="Q27" s="136"/>
      <c r="R27" s="136"/>
      <c r="S27" s="136"/>
      <c r="T27" s="136"/>
      <c r="U27" s="136"/>
      <c r="V27" s="136" t="s">
        <v>8</v>
      </c>
      <c r="W27" s="136"/>
      <c r="X27" s="136"/>
      <c r="Y27" s="136"/>
      <c r="Z27" s="136"/>
      <c r="AA27" s="136"/>
      <c r="AB27" s="136"/>
      <c r="AC27" s="136"/>
      <c r="AD27" s="136"/>
      <c r="AE27" s="136"/>
      <c r="AF27" s="136"/>
      <c r="AG27" s="136"/>
      <c r="AH27" s="136"/>
      <c r="AI27" s="136"/>
      <c r="AJ27" s="19">
        <f t="shared" si="2"/>
        <v>0</v>
      </c>
      <c r="AK27" s="335">
        <f t="shared" si="3"/>
        <v>0</v>
      </c>
      <c r="AL27" s="335">
        <f t="shared" si="4"/>
        <v>1</v>
      </c>
    </row>
    <row r="28" spans="1:38" s="1" customFormat="1" ht="21" customHeight="1">
      <c r="A28" s="5">
        <v>22</v>
      </c>
      <c r="B28" s="39" t="s">
        <v>749</v>
      </c>
      <c r="C28" s="40" t="s">
        <v>750</v>
      </c>
      <c r="D28" s="41" t="s">
        <v>46</v>
      </c>
      <c r="E28" s="135"/>
      <c r="F28" s="136" t="s">
        <v>6</v>
      </c>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9">
        <f t="shared" si="2"/>
        <v>1</v>
      </c>
      <c r="AK28" s="335">
        <f t="shared" si="3"/>
        <v>0</v>
      </c>
      <c r="AL28" s="335">
        <f t="shared" si="4"/>
        <v>0</v>
      </c>
    </row>
    <row r="29" spans="1:38" s="1" customFormat="1" ht="21" customHeight="1">
      <c r="A29" s="5">
        <v>23</v>
      </c>
      <c r="B29" s="39" t="s">
        <v>751</v>
      </c>
      <c r="C29" s="40" t="s">
        <v>80</v>
      </c>
      <c r="D29" s="41" t="s">
        <v>84</v>
      </c>
      <c r="E29" s="135"/>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9">
        <f t="shared" si="2"/>
        <v>0</v>
      </c>
      <c r="AK29" s="335">
        <f t="shared" si="3"/>
        <v>0</v>
      </c>
      <c r="AL29" s="335">
        <f t="shared" si="4"/>
        <v>0</v>
      </c>
    </row>
    <row r="30" spans="1:38" s="1" customFormat="1" ht="21" customHeight="1">
      <c r="A30" s="5">
        <v>24</v>
      </c>
      <c r="B30" s="39" t="s">
        <v>752</v>
      </c>
      <c r="C30" s="40" t="s">
        <v>753</v>
      </c>
      <c r="D30" s="41" t="s">
        <v>754</v>
      </c>
      <c r="E30" s="135"/>
      <c r="F30" s="136" t="s">
        <v>6</v>
      </c>
      <c r="G30" s="136"/>
      <c r="H30" s="136" t="s">
        <v>6</v>
      </c>
      <c r="I30" s="136" t="s">
        <v>6</v>
      </c>
      <c r="J30" s="136" t="s">
        <v>6</v>
      </c>
      <c r="K30" s="136"/>
      <c r="L30" s="136"/>
      <c r="M30" s="136"/>
      <c r="N30" s="136"/>
      <c r="O30" s="136" t="s">
        <v>6</v>
      </c>
      <c r="P30" s="136" t="s">
        <v>6</v>
      </c>
      <c r="Q30" s="136" t="s">
        <v>6</v>
      </c>
      <c r="R30" s="136"/>
      <c r="S30" s="136"/>
      <c r="T30" s="136" t="s">
        <v>6</v>
      </c>
      <c r="U30" s="136"/>
      <c r="V30" s="136" t="s">
        <v>6</v>
      </c>
      <c r="W30" s="136" t="s">
        <v>6</v>
      </c>
      <c r="X30" s="136"/>
      <c r="Y30" s="136"/>
      <c r="Z30" s="136"/>
      <c r="AA30" s="136"/>
      <c r="AB30" s="136"/>
      <c r="AC30" s="136"/>
      <c r="AD30" s="136"/>
      <c r="AE30" s="136"/>
      <c r="AF30" s="136"/>
      <c r="AG30" s="136"/>
      <c r="AH30" s="136"/>
      <c r="AI30" s="136"/>
      <c r="AJ30" s="19">
        <f t="shared" si="2"/>
        <v>10</v>
      </c>
      <c r="AK30" s="335">
        <f t="shared" si="3"/>
        <v>0</v>
      </c>
      <c r="AL30" s="335">
        <f t="shared" si="4"/>
        <v>0</v>
      </c>
    </row>
    <row r="31" spans="1:38" s="1" customFormat="1" ht="21" customHeight="1">
      <c r="A31" s="5">
        <v>25</v>
      </c>
      <c r="B31" s="39">
        <v>2010120041</v>
      </c>
      <c r="C31" s="40" t="s">
        <v>896</v>
      </c>
      <c r="D31" s="41" t="s">
        <v>66</v>
      </c>
      <c r="E31" s="87"/>
      <c r="F31" s="86" t="s">
        <v>6</v>
      </c>
      <c r="G31" s="86"/>
      <c r="H31" s="86" t="s">
        <v>8</v>
      </c>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19">
        <f t="shared" si="2"/>
        <v>1</v>
      </c>
      <c r="AK31" s="335">
        <f t="shared" si="3"/>
        <v>0</v>
      </c>
      <c r="AL31" s="335">
        <f t="shared" si="4"/>
        <v>1</v>
      </c>
    </row>
    <row r="32" spans="1:38" s="1" customFormat="1" ht="21" customHeight="1">
      <c r="A32" s="5">
        <v>26</v>
      </c>
      <c r="B32" s="39" t="s">
        <v>755</v>
      </c>
      <c r="C32" s="40" t="s">
        <v>38</v>
      </c>
      <c r="D32" s="41" t="s">
        <v>66</v>
      </c>
      <c r="E32" s="135"/>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9">
        <f t="shared" si="2"/>
        <v>0</v>
      </c>
      <c r="AK32" s="335">
        <f t="shared" si="3"/>
        <v>0</v>
      </c>
      <c r="AL32" s="335">
        <f t="shared" si="4"/>
        <v>0</v>
      </c>
    </row>
    <row r="33" spans="1:39" s="1" customFormat="1" ht="21" customHeight="1">
      <c r="A33" s="5">
        <v>27</v>
      </c>
      <c r="B33" s="39" t="s">
        <v>756</v>
      </c>
      <c r="C33" s="40" t="s">
        <v>757</v>
      </c>
      <c r="D33" s="41" t="s">
        <v>72</v>
      </c>
      <c r="E33" s="135"/>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9">
        <f t="shared" si="2"/>
        <v>0</v>
      </c>
      <c r="AK33" s="335">
        <f t="shared" si="3"/>
        <v>0</v>
      </c>
      <c r="AL33" s="335">
        <f t="shared" si="4"/>
        <v>0</v>
      </c>
    </row>
    <row r="34" spans="1:39" s="1" customFormat="1" ht="21" customHeight="1">
      <c r="A34" s="5">
        <v>28</v>
      </c>
      <c r="B34" s="39" t="s">
        <v>758</v>
      </c>
      <c r="C34" s="40" t="s">
        <v>759</v>
      </c>
      <c r="D34" s="41" t="s">
        <v>760</v>
      </c>
      <c r="E34" s="135"/>
      <c r="F34" s="136"/>
      <c r="G34" s="136"/>
      <c r="H34" s="136"/>
      <c r="I34" s="136"/>
      <c r="J34" s="136"/>
      <c r="K34" s="136"/>
      <c r="L34" s="136"/>
      <c r="M34" s="136"/>
      <c r="N34" s="136"/>
      <c r="O34" s="136"/>
      <c r="P34" s="136" t="s">
        <v>6</v>
      </c>
      <c r="Q34" s="136"/>
      <c r="R34" s="136"/>
      <c r="S34" s="136"/>
      <c r="T34" s="136"/>
      <c r="U34" s="136"/>
      <c r="V34" s="136" t="s">
        <v>6</v>
      </c>
      <c r="W34" s="136"/>
      <c r="X34" s="136"/>
      <c r="Y34" s="136"/>
      <c r="Z34" s="136"/>
      <c r="AA34" s="136"/>
      <c r="AB34" s="136"/>
      <c r="AC34" s="136"/>
      <c r="AD34" s="136"/>
      <c r="AE34" s="136"/>
      <c r="AF34" s="136"/>
      <c r="AG34" s="136"/>
      <c r="AH34" s="136"/>
      <c r="AI34" s="136"/>
      <c r="AJ34" s="19">
        <f t="shared" si="2"/>
        <v>2</v>
      </c>
      <c r="AK34" s="335">
        <f t="shared" si="3"/>
        <v>0</v>
      </c>
      <c r="AL34" s="335">
        <f t="shared" si="4"/>
        <v>0</v>
      </c>
    </row>
    <row r="35" spans="1:39" s="1" customFormat="1" ht="21" customHeight="1">
      <c r="A35" s="5">
        <v>29</v>
      </c>
      <c r="B35" s="39" t="s">
        <v>761</v>
      </c>
      <c r="C35" s="40" t="s">
        <v>762</v>
      </c>
      <c r="D35" s="41" t="s">
        <v>59</v>
      </c>
      <c r="E35" s="135"/>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9">
        <f t="shared" si="2"/>
        <v>0</v>
      </c>
      <c r="AK35" s="335">
        <f t="shared" si="3"/>
        <v>0</v>
      </c>
      <c r="AL35" s="335">
        <f t="shared" si="4"/>
        <v>0</v>
      </c>
    </row>
    <row r="36" spans="1:39" s="1" customFormat="1" ht="21" customHeight="1">
      <c r="A36" s="5">
        <v>30</v>
      </c>
      <c r="B36" s="39" t="s">
        <v>763</v>
      </c>
      <c r="C36" s="40" t="s">
        <v>764</v>
      </c>
      <c r="D36" s="41" t="s">
        <v>68</v>
      </c>
      <c r="E36" s="135"/>
      <c r="F36" s="136"/>
      <c r="G36" s="136"/>
      <c r="H36" s="136"/>
      <c r="I36" s="136"/>
      <c r="J36" s="136" t="s">
        <v>6</v>
      </c>
      <c r="K36" s="136"/>
      <c r="L36" s="136"/>
      <c r="M36" s="136"/>
      <c r="N36" s="136"/>
      <c r="O36" s="136"/>
      <c r="P36" s="136"/>
      <c r="Q36" s="136" t="s">
        <v>6</v>
      </c>
      <c r="R36" s="136"/>
      <c r="S36" s="136"/>
      <c r="T36" s="136"/>
      <c r="U36" s="136"/>
      <c r="V36" s="136" t="s">
        <v>8</v>
      </c>
      <c r="W36" s="136"/>
      <c r="X36" s="136"/>
      <c r="Y36" s="136"/>
      <c r="Z36" s="136"/>
      <c r="AA36" s="136"/>
      <c r="AB36" s="136"/>
      <c r="AC36" s="136"/>
      <c r="AD36" s="136"/>
      <c r="AE36" s="136"/>
      <c r="AF36" s="136"/>
      <c r="AG36" s="136"/>
      <c r="AH36" s="136"/>
      <c r="AI36" s="136"/>
      <c r="AJ36" s="19">
        <f t="shared" si="2"/>
        <v>2</v>
      </c>
      <c r="AK36" s="335">
        <f t="shared" si="3"/>
        <v>0</v>
      </c>
      <c r="AL36" s="335">
        <f t="shared" si="4"/>
        <v>1</v>
      </c>
    </row>
    <row r="37" spans="1:39" s="1" customFormat="1" ht="21" customHeight="1">
      <c r="A37" s="5">
        <v>31</v>
      </c>
      <c r="B37" s="39" t="s">
        <v>765</v>
      </c>
      <c r="C37" s="40" t="s">
        <v>766</v>
      </c>
      <c r="D37" s="41" t="s">
        <v>68</v>
      </c>
      <c r="E37" s="135"/>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9">
        <f t="shared" si="2"/>
        <v>0</v>
      </c>
      <c r="AK37" s="335">
        <f t="shared" si="3"/>
        <v>0</v>
      </c>
      <c r="AL37" s="335">
        <f t="shared" si="4"/>
        <v>0</v>
      </c>
    </row>
    <row r="38" spans="1:39" s="1" customFormat="1" ht="21" customHeight="1">
      <c r="A38" s="5">
        <v>32</v>
      </c>
      <c r="B38" s="39" t="s">
        <v>767</v>
      </c>
      <c r="C38" s="40" t="s">
        <v>768</v>
      </c>
      <c r="D38" s="41" t="s">
        <v>68</v>
      </c>
      <c r="E38" s="135"/>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9">
        <f t="shared" si="2"/>
        <v>0</v>
      </c>
      <c r="AK38" s="335">
        <f t="shared" si="3"/>
        <v>0</v>
      </c>
      <c r="AL38" s="335">
        <f t="shared" si="4"/>
        <v>0</v>
      </c>
    </row>
    <row r="39" spans="1:39" s="1" customFormat="1" ht="21" customHeight="1">
      <c r="A39" s="451" t="s">
        <v>10</v>
      </c>
      <c r="B39" s="451"/>
      <c r="C39" s="451"/>
      <c r="D39" s="451"/>
      <c r="E39" s="451"/>
      <c r="F39" s="451"/>
      <c r="G39" s="451"/>
      <c r="H39" s="451"/>
      <c r="I39" s="451"/>
      <c r="J39" s="451"/>
      <c r="K39" s="451"/>
      <c r="L39" s="451"/>
      <c r="M39" s="451"/>
      <c r="N39" s="451"/>
      <c r="O39" s="451"/>
      <c r="P39" s="451"/>
      <c r="Q39" s="451"/>
      <c r="R39" s="451"/>
      <c r="S39" s="451"/>
      <c r="T39" s="451"/>
      <c r="U39" s="451"/>
      <c r="V39" s="451"/>
      <c r="W39" s="451"/>
      <c r="X39" s="451"/>
      <c r="Y39" s="451"/>
      <c r="Z39" s="451"/>
      <c r="AA39" s="451"/>
      <c r="AB39" s="451"/>
      <c r="AC39" s="451"/>
      <c r="AD39" s="451"/>
      <c r="AE39" s="451"/>
      <c r="AF39" s="451"/>
      <c r="AG39" s="451"/>
      <c r="AH39" s="451"/>
      <c r="AI39" s="451"/>
      <c r="AJ39" s="114">
        <f>SUM(AJ7:AJ38)</f>
        <v>39</v>
      </c>
      <c r="AK39" s="114">
        <f>SUM(AK7:AK38)</f>
        <v>6</v>
      </c>
      <c r="AL39" s="114">
        <f>SUM(AL7:AL38)</f>
        <v>7</v>
      </c>
      <c r="AM39" s="12"/>
    </row>
    <row r="40" spans="1:39" s="25" customFormat="1" ht="21" customHeight="1">
      <c r="A40" s="429" t="s">
        <v>2804</v>
      </c>
      <c r="B40" s="430"/>
      <c r="C40" s="430"/>
      <c r="D40" s="430"/>
      <c r="E40" s="430"/>
      <c r="F40" s="430"/>
      <c r="G40" s="430"/>
      <c r="H40" s="430"/>
      <c r="I40" s="430"/>
      <c r="J40" s="430"/>
      <c r="K40" s="430"/>
      <c r="L40" s="430"/>
      <c r="M40" s="430"/>
      <c r="N40" s="430"/>
      <c r="O40" s="430"/>
      <c r="P40" s="430"/>
      <c r="Q40" s="430"/>
      <c r="R40" s="430"/>
      <c r="S40" s="430"/>
      <c r="T40" s="430"/>
      <c r="U40" s="430"/>
      <c r="V40" s="430"/>
      <c r="W40" s="430"/>
      <c r="X40" s="430"/>
      <c r="Y40" s="430"/>
      <c r="Z40" s="430"/>
      <c r="AA40" s="430"/>
      <c r="AB40" s="430"/>
      <c r="AC40" s="430"/>
      <c r="AD40" s="430"/>
      <c r="AE40" s="430"/>
      <c r="AF40" s="430"/>
      <c r="AG40" s="430"/>
      <c r="AH40" s="430"/>
      <c r="AI40" s="430"/>
      <c r="AJ40" s="430"/>
      <c r="AK40" s="430"/>
      <c r="AL40" s="431"/>
      <c r="AM40" s="338"/>
    </row>
    <row r="41" spans="1:39" ht="19.5">
      <c r="C41" s="21"/>
      <c r="D41" s="16"/>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row r="42" spans="1:39" ht="19.5">
      <c r="C42" s="21"/>
      <c r="D42" s="16"/>
      <c r="E42" s="16"/>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row>
    <row r="43" spans="1:39" ht="19.5">
      <c r="C43" s="425"/>
      <c r="D43" s="425"/>
      <c r="E43" s="16"/>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row>
    <row r="44" spans="1:39" ht="19.5">
      <c r="C44" s="425"/>
      <c r="D44" s="425"/>
      <c r="E44" s="425"/>
      <c r="F44" s="425"/>
      <c r="G44" s="425"/>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row>
    <row r="45" spans="1:39" ht="19.5">
      <c r="C45" s="425"/>
      <c r="D45" s="425"/>
      <c r="E45" s="425"/>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row>
    <row r="46" spans="1:39" ht="19.5">
      <c r="C46" s="425"/>
      <c r="D46" s="425"/>
      <c r="E46" s="16"/>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row>
  </sheetData>
  <mergeCells count="21">
    <mergeCell ref="AJ5:AJ6"/>
    <mergeCell ref="AK5:AK6"/>
    <mergeCell ref="AL5:AL6"/>
    <mergeCell ref="A1:P1"/>
    <mergeCell ref="Q1:AL1"/>
    <mergeCell ref="A2:P2"/>
    <mergeCell ref="Q2:AL2"/>
    <mergeCell ref="A3:AL3"/>
    <mergeCell ref="A39:AI39"/>
    <mergeCell ref="I4:L4"/>
    <mergeCell ref="M4:N4"/>
    <mergeCell ref="O4:Q4"/>
    <mergeCell ref="R4:T4"/>
    <mergeCell ref="A5:A6"/>
    <mergeCell ref="B5:B6"/>
    <mergeCell ref="C5:D6"/>
    <mergeCell ref="A40:AL40"/>
    <mergeCell ref="C45:E45"/>
    <mergeCell ref="C46:D46"/>
    <mergeCell ref="C44:G44"/>
    <mergeCell ref="C43:D43"/>
  </mergeCells>
  <conditionalFormatting sqref="E6:AI6">
    <cfRule type="expression" dxfId="172" priority="5">
      <formula>IF(E$6="CN",1,0)</formula>
    </cfRule>
  </conditionalFormatting>
  <conditionalFormatting sqref="E6:AI6">
    <cfRule type="expression" dxfId="171" priority="4">
      <formula>IF(E$6="CN",1,0)</formula>
    </cfRule>
  </conditionalFormatting>
  <conditionalFormatting sqref="E6:AI38">
    <cfRule type="expression" dxfId="170" priority="1">
      <formula>IF(E$6="CN",1,0)</formula>
    </cfRule>
    <cfRule type="expression" dxfId="169" priority="3">
      <formula>IF(E$6="CN",1,0)</formula>
    </cfRule>
  </conditionalFormatting>
  <conditionalFormatting sqref="E6:AH38">
    <cfRule type="expression" dxfId="168" priority="2">
      <formula>IF(E$6="CN",1,0)</formula>
    </cfRule>
  </conditionalFormatting>
  <pageMargins left="0.30902777777777801" right="0.25" top="0.30902777777777801" bottom="0.16875000000000001" header="0.5" footer="0.5"/>
  <pageSetup scale="47" orientation="landscape" r:id="rId1"/>
  <headerFooter alignWithMargins="0"/>
  <drawing r:id="rId2"/>
  <legacyDrawing r:id="rId3"/>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2"/>
  <sheetViews>
    <sheetView zoomScale="77" zoomScaleNormal="77" workbookViewId="0">
      <selection activeCell="AF19" sqref="AF19"/>
    </sheetView>
  </sheetViews>
  <sheetFormatPr defaultColWidth="9.33203125" defaultRowHeight="18"/>
  <cols>
    <col min="1" max="1" width="6.83203125" style="24" customWidth="1"/>
    <col min="2" max="2" width="18.5" style="24" bestFit="1" customWidth="1"/>
    <col min="3" max="3" width="23" style="24" customWidth="1"/>
    <col min="4" max="4" width="10.6640625" style="24" customWidth="1"/>
    <col min="5" max="35" width="4" style="24" customWidth="1"/>
    <col min="36" max="36" width="4.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ht="2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ht="2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35.25" customHeight="1">
      <c r="A3" s="443" t="s">
        <v>2725</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34">
        <v>1</v>
      </c>
      <c r="B7" s="73" t="s">
        <v>2410</v>
      </c>
      <c r="C7" s="74" t="s">
        <v>2411</v>
      </c>
      <c r="D7" s="75" t="s">
        <v>2412</v>
      </c>
      <c r="E7" s="154"/>
      <c r="F7" s="6"/>
      <c r="G7" s="65"/>
      <c r="H7" s="6"/>
      <c r="I7" s="6"/>
      <c r="J7" s="6"/>
      <c r="K7" s="6"/>
      <c r="L7" s="6"/>
      <c r="M7" s="65"/>
      <c r="N7" s="65"/>
      <c r="O7" s="65"/>
      <c r="P7" s="6"/>
      <c r="Q7" s="6"/>
      <c r="R7" s="6"/>
      <c r="S7" s="6"/>
      <c r="T7" s="6"/>
      <c r="U7" s="6"/>
      <c r="V7" s="65"/>
      <c r="W7" s="65"/>
      <c r="X7" s="6"/>
      <c r="Y7" s="6"/>
      <c r="Z7" s="6"/>
      <c r="AA7" s="6"/>
      <c r="AB7" s="65"/>
      <c r="AC7" s="65"/>
      <c r="AD7" s="65"/>
      <c r="AE7" s="65"/>
      <c r="AF7" s="6"/>
      <c r="AG7" s="6"/>
      <c r="AH7" s="6"/>
      <c r="AI7" s="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 customHeight="1">
      <c r="A8" s="34">
        <v>2</v>
      </c>
      <c r="B8" s="73">
        <v>2010020148</v>
      </c>
      <c r="C8" s="74" t="s">
        <v>2413</v>
      </c>
      <c r="D8" s="75" t="s">
        <v>37</v>
      </c>
      <c r="E8" s="154"/>
      <c r="F8" s="6"/>
      <c r="G8" s="65"/>
      <c r="H8" s="6"/>
      <c r="I8" s="6"/>
      <c r="J8" s="6"/>
      <c r="K8" s="6"/>
      <c r="L8" s="6"/>
      <c r="M8" s="65"/>
      <c r="N8" s="65"/>
      <c r="O8" s="65"/>
      <c r="P8" s="6"/>
      <c r="Q8" s="6" t="s">
        <v>7</v>
      </c>
      <c r="R8" s="6"/>
      <c r="S8" s="6"/>
      <c r="T8" s="6"/>
      <c r="U8" s="6"/>
      <c r="V8" s="65"/>
      <c r="W8" s="65"/>
      <c r="X8" s="6"/>
      <c r="Y8" s="6"/>
      <c r="Z8" s="6"/>
      <c r="AA8" s="6"/>
      <c r="AB8" s="65"/>
      <c r="AC8" s="65"/>
      <c r="AD8" s="65"/>
      <c r="AE8" s="65"/>
      <c r="AF8" s="6"/>
      <c r="AG8" s="6"/>
      <c r="AH8" s="6"/>
      <c r="AI8" s="6"/>
      <c r="AJ8" s="19">
        <f t="shared" ref="AJ8:AJ34" si="2">COUNTIF(E8:AI8,"K")+2*COUNTIF(E8:AI8,"2K")+COUNTIF(E8:AI8,"TK")+COUNTIF(E8:AI8,"KT")+COUNTIF(E8:AI8,"PK")+COUNTIF(E8:AI8,"KP")+2*COUNTIF(E8:AI8,"K2")</f>
        <v>0</v>
      </c>
      <c r="AK8" s="339">
        <f t="shared" ref="AK8:AK34" si="3">COUNTIF(F8:AJ8,"P")+2*COUNTIF(F8:AJ8,"2P")+COUNTIF(F8:AJ8,"TP")+COUNTIF(F8:AJ8,"PT")+COUNTIF(F8:AJ8,"PK")+COUNTIF(F8:AJ8,"KP")+2*COUNTIF(F8:AJ8,"P2")</f>
        <v>1</v>
      </c>
      <c r="AL8" s="339">
        <f t="shared" ref="AL8:AL34" si="4">COUNTIF(E8:AI8,"T")+2*COUNTIF(E8:AI8,"2T")+2*COUNTIF(E8:AI8,"T2")+COUNTIF(E8:AI8,"PT")+COUNTIF(E8:AI8,"TP")</f>
        <v>0</v>
      </c>
      <c r="AM8" s="153"/>
      <c r="AN8" s="153"/>
      <c r="AO8" s="153"/>
    </row>
    <row r="9" spans="1:41" s="25" customFormat="1" ht="21" customHeight="1">
      <c r="A9" s="34">
        <v>3</v>
      </c>
      <c r="B9" s="73" t="s">
        <v>2414</v>
      </c>
      <c r="C9" s="74" t="s">
        <v>2415</v>
      </c>
      <c r="D9" s="75" t="s">
        <v>37</v>
      </c>
      <c r="E9" s="154"/>
      <c r="F9" s="6"/>
      <c r="G9" s="65"/>
      <c r="H9" s="6"/>
      <c r="I9" s="6"/>
      <c r="J9" s="6"/>
      <c r="K9" s="6"/>
      <c r="L9" s="6"/>
      <c r="M9" s="65"/>
      <c r="N9" s="65"/>
      <c r="O9" s="65"/>
      <c r="P9" s="6"/>
      <c r="Q9" s="6"/>
      <c r="R9" s="6"/>
      <c r="S9" s="6"/>
      <c r="T9" s="6"/>
      <c r="U9" s="6"/>
      <c r="V9" s="65" t="s">
        <v>7</v>
      </c>
      <c r="W9" s="65"/>
      <c r="X9" s="6"/>
      <c r="Y9" s="6"/>
      <c r="Z9" s="6"/>
      <c r="AA9" s="6"/>
      <c r="AB9" s="65"/>
      <c r="AC9" s="65"/>
      <c r="AD9" s="65"/>
      <c r="AE9" s="65"/>
      <c r="AF9" s="6"/>
      <c r="AG9" s="6"/>
      <c r="AH9" s="6"/>
      <c r="AI9" s="6"/>
      <c r="AJ9" s="19">
        <f t="shared" si="2"/>
        <v>0</v>
      </c>
      <c r="AK9" s="339">
        <f t="shared" si="3"/>
        <v>1</v>
      </c>
      <c r="AL9" s="339">
        <f t="shared" si="4"/>
        <v>0</v>
      </c>
      <c r="AM9" s="153"/>
      <c r="AN9" s="153"/>
      <c r="AO9" s="153"/>
    </row>
    <row r="10" spans="1:41" s="25" customFormat="1" ht="21" customHeight="1">
      <c r="A10" s="34">
        <v>4</v>
      </c>
      <c r="B10" s="73">
        <v>2010020150</v>
      </c>
      <c r="C10" s="74" t="s">
        <v>2416</v>
      </c>
      <c r="D10" s="75" t="s">
        <v>39</v>
      </c>
      <c r="E10" s="154"/>
      <c r="F10" s="6"/>
      <c r="G10" s="65"/>
      <c r="H10" s="6"/>
      <c r="I10" s="6" t="s">
        <v>7</v>
      </c>
      <c r="J10" s="6"/>
      <c r="K10" s="6"/>
      <c r="L10" s="6" t="s">
        <v>7</v>
      </c>
      <c r="M10" s="65"/>
      <c r="N10" s="65"/>
      <c r="O10" s="65"/>
      <c r="P10" s="6"/>
      <c r="Q10" s="6" t="s">
        <v>7</v>
      </c>
      <c r="R10" s="6"/>
      <c r="S10" s="6"/>
      <c r="T10" s="6"/>
      <c r="U10" s="6"/>
      <c r="V10" s="65"/>
      <c r="W10" s="65"/>
      <c r="X10" s="6"/>
      <c r="Y10" s="6"/>
      <c r="Z10" s="6"/>
      <c r="AA10" s="6"/>
      <c r="AB10" s="65"/>
      <c r="AC10" s="65"/>
      <c r="AD10" s="65"/>
      <c r="AE10" s="65"/>
      <c r="AF10" s="6"/>
      <c r="AG10" s="6"/>
      <c r="AH10" s="6"/>
      <c r="AI10" s="6"/>
      <c r="AJ10" s="19">
        <f t="shared" si="2"/>
        <v>0</v>
      </c>
      <c r="AK10" s="339">
        <f t="shared" si="3"/>
        <v>3</v>
      </c>
      <c r="AL10" s="339">
        <f t="shared" si="4"/>
        <v>0</v>
      </c>
      <c r="AM10" s="153"/>
      <c r="AN10" s="153"/>
      <c r="AO10" s="153"/>
    </row>
    <row r="11" spans="1:41" s="25" customFormat="1" ht="21" customHeight="1">
      <c r="A11" s="34">
        <v>5</v>
      </c>
      <c r="B11" s="73" t="s">
        <v>2417</v>
      </c>
      <c r="C11" s="74" t="s">
        <v>2418</v>
      </c>
      <c r="D11" s="75" t="s">
        <v>39</v>
      </c>
      <c r="E11" s="154"/>
      <c r="F11" s="6"/>
      <c r="G11" s="65"/>
      <c r="H11" s="6"/>
      <c r="I11" s="6" t="s">
        <v>7</v>
      </c>
      <c r="J11" s="6"/>
      <c r="K11" s="6"/>
      <c r="L11" s="6"/>
      <c r="M11" s="65"/>
      <c r="N11" s="65"/>
      <c r="O11" s="65"/>
      <c r="P11" s="6"/>
      <c r="Q11" s="6"/>
      <c r="R11" s="6"/>
      <c r="S11" s="6" t="s">
        <v>6</v>
      </c>
      <c r="T11" s="6"/>
      <c r="U11" s="6"/>
      <c r="V11" s="65"/>
      <c r="W11" s="65"/>
      <c r="X11" s="6"/>
      <c r="Y11" s="6"/>
      <c r="Z11" s="6"/>
      <c r="AA11" s="6"/>
      <c r="AB11" s="65"/>
      <c r="AC11" s="65"/>
      <c r="AD11" s="65"/>
      <c r="AE11" s="65"/>
      <c r="AF11" s="6"/>
      <c r="AG11" s="6"/>
      <c r="AH11" s="6"/>
      <c r="AI11" s="6"/>
      <c r="AJ11" s="19">
        <f t="shared" si="2"/>
        <v>1</v>
      </c>
      <c r="AK11" s="339">
        <f t="shared" si="3"/>
        <v>1</v>
      </c>
      <c r="AL11" s="339">
        <f t="shared" si="4"/>
        <v>0</v>
      </c>
      <c r="AM11" s="153"/>
      <c r="AN11" s="153"/>
      <c r="AO11" s="153"/>
    </row>
    <row r="12" spans="1:41" s="25" customFormat="1" ht="21" customHeight="1">
      <c r="A12" s="34">
        <v>6</v>
      </c>
      <c r="B12" s="73">
        <v>2010020146</v>
      </c>
      <c r="C12" s="74" t="s">
        <v>335</v>
      </c>
      <c r="D12" s="75" t="s">
        <v>50</v>
      </c>
      <c r="E12" s="154"/>
      <c r="F12" s="6" t="s">
        <v>7</v>
      </c>
      <c r="G12" s="65"/>
      <c r="H12" s="6"/>
      <c r="I12" s="6"/>
      <c r="J12" s="6"/>
      <c r="K12" s="6" t="s">
        <v>7</v>
      </c>
      <c r="L12" s="6"/>
      <c r="M12" s="65"/>
      <c r="N12" s="65"/>
      <c r="O12" s="65"/>
      <c r="P12" s="6"/>
      <c r="Q12" s="6"/>
      <c r="R12" s="6" t="s">
        <v>7</v>
      </c>
      <c r="S12" s="6" t="s">
        <v>6</v>
      </c>
      <c r="T12" s="6"/>
      <c r="U12" s="6"/>
      <c r="V12" s="65"/>
      <c r="W12" s="65"/>
      <c r="X12" s="6"/>
      <c r="Y12" s="6"/>
      <c r="Z12" s="6"/>
      <c r="AA12" s="6"/>
      <c r="AB12" s="65"/>
      <c r="AC12" s="65"/>
      <c r="AD12" s="65"/>
      <c r="AE12" s="65"/>
      <c r="AF12" s="6"/>
      <c r="AG12" s="6"/>
      <c r="AH12" s="6"/>
      <c r="AI12" s="6"/>
      <c r="AJ12" s="19">
        <f t="shared" si="2"/>
        <v>1</v>
      </c>
      <c r="AK12" s="339">
        <f t="shared" si="3"/>
        <v>3</v>
      </c>
      <c r="AL12" s="339">
        <f t="shared" si="4"/>
        <v>0</v>
      </c>
      <c r="AM12" s="153"/>
      <c r="AN12" s="153"/>
      <c r="AO12" s="153"/>
    </row>
    <row r="13" spans="1:41" s="33" customFormat="1" ht="21" customHeight="1">
      <c r="A13" s="34">
        <v>7</v>
      </c>
      <c r="B13" s="73">
        <v>2010020151</v>
      </c>
      <c r="C13" s="74" t="s">
        <v>236</v>
      </c>
      <c r="D13" s="75" t="s">
        <v>50</v>
      </c>
      <c r="E13" s="19"/>
      <c r="F13" s="20"/>
      <c r="G13" s="65"/>
      <c r="H13" s="20"/>
      <c r="I13" s="20"/>
      <c r="J13" s="20"/>
      <c r="K13" s="20"/>
      <c r="L13" s="20"/>
      <c r="M13" s="65"/>
      <c r="N13" s="65"/>
      <c r="O13" s="65"/>
      <c r="P13" s="20"/>
      <c r="Q13" s="20"/>
      <c r="R13" s="20"/>
      <c r="S13" s="20"/>
      <c r="T13" s="20"/>
      <c r="U13" s="20"/>
      <c r="V13" s="65"/>
      <c r="W13" s="65"/>
      <c r="X13" s="20"/>
      <c r="Y13" s="20"/>
      <c r="Z13" s="20"/>
      <c r="AA13" s="20"/>
      <c r="AB13" s="65"/>
      <c r="AC13" s="65"/>
      <c r="AD13" s="65"/>
      <c r="AE13" s="65"/>
      <c r="AF13" s="20"/>
      <c r="AG13" s="20"/>
      <c r="AH13" s="20"/>
      <c r="AI13" s="20"/>
      <c r="AJ13" s="19">
        <f t="shared" si="2"/>
        <v>0</v>
      </c>
      <c r="AK13" s="339">
        <f t="shared" si="3"/>
        <v>0</v>
      </c>
      <c r="AL13" s="339">
        <f t="shared" si="4"/>
        <v>0</v>
      </c>
      <c r="AM13" s="174"/>
      <c r="AN13" s="174"/>
      <c r="AO13" s="174"/>
    </row>
    <row r="14" spans="1:41" s="25" customFormat="1" ht="21" customHeight="1">
      <c r="A14" s="34">
        <v>8</v>
      </c>
      <c r="B14" s="73" t="s">
        <v>2419</v>
      </c>
      <c r="C14" s="74" t="s">
        <v>2420</v>
      </c>
      <c r="D14" s="75" t="s">
        <v>75</v>
      </c>
      <c r="E14" s="19"/>
      <c r="F14" s="20" t="s">
        <v>7</v>
      </c>
      <c r="G14" s="65"/>
      <c r="H14" s="20"/>
      <c r="I14" s="20"/>
      <c r="J14" s="20"/>
      <c r="K14" s="20"/>
      <c r="L14" s="20"/>
      <c r="M14" s="65"/>
      <c r="N14" s="65"/>
      <c r="O14" s="65"/>
      <c r="P14" s="20"/>
      <c r="Q14" s="20"/>
      <c r="R14" s="20"/>
      <c r="S14" s="20"/>
      <c r="T14" s="20"/>
      <c r="U14" s="20"/>
      <c r="V14" s="65" t="s">
        <v>6</v>
      </c>
      <c r="W14" s="65"/>
      <c r="X14" s="20"/>
      <c r="Y14" s="20"/>
      <c r="Z14" s="20"/>
      <c r="AA14" s="20"/>
      <c r="AB14" s="65"/>
      <c r="AC14" s="65"/>
      <c r="AD14" s="65"/>
      <c r="AE14" s="65"/>
      <c r="AF14" s="20"/>
      <c r="AG14" s="20"/>
      <c r="AH14" s="20"/>
      <c r="AI14" s="20"/>
      <c r="AJ14" s="19">
        <f t="shared" si="2"/>
        <v>1</v>
      </c>
      <c r="AK14" s="339">
        <f t="shared" si="3"/>
        <v>1</v>
      </c>
      <c r="AL14" s="339">
        <f t="shared" si="4"/>
        <v>0</v>
      </c>
      <c r="AM14" s="153"/>
      <c r="AN14" s="153"/>
      <c r="AO14" s="153"/>
    </row>
    <row r="15" spans="1:41" s="25" customFormat="1" ht="21" customHeight="1">
      <c r="A15" s="34">
        <v>9</v>
      </c>
      <c r="B15" s="73" t="s">
        <v>2421</v>
      </c>
      <c r="C15" s="74" t="s">
        <v>101</v>
      </c>
      <c r="D15" s="75" t="s">
        <v>75</v>
      </c>
      <c r="E15" s="19"/>
      <c r="F15" s="20"/>
      <c r="G15" s="65"/>
      <c r="H15" s="20"/>
      <c r="I15" s="20"/>
      <c r="J15" s="20"/>
      <c r="K15" s="20"/>
      <c r="L15" s="20"/>
      <c r="M15" s="65" t="s">
        <v>7</v>
      </c>
      <c r="N15" s="65"/>
      <c r="O15" s="65"/>
      <c r="P15" s="20"/>
      <c r="Q15" s="20"/>
      <c r="R15" s="20"/>
      <c r="S15" s="20"/>
      <c r="T15" s="20"/>
      <c r="U15" s="20"/>
      <c r="V15" s="65"/>
      <c r="W15" s="65"/>
      <c r="X15" s="20"/>
      <c r="Y15" s="20"/>
      <c r="Z15" s="20"/>
      <c r="AA15" s="20"/>
      <c r="AB15" s="65"/>
      <c r="AC15" s="65"/>
      <c r="AD15" s="65"/>
      <c r="AE15" s="65"/>
      <c r="AF15" s="20"/>
      <c r="AG15" s="20"/>
      <c r="AH15" s="20"/>
      <c r="AI15" s="20"/>
      <c r="AJ15" s="19">
        <f t="shared" si="2"/>
        <v>0</v>
      </c>
      <c r="AK15" s="339">
        <f t="shared" si="3"/>
        <v>1</v>
      </c>
      <c r="AL15" s="339">
        <f t="shared" si="4"/>
        <v>0</v>
      </c>
      <c r="AM15" s="153"/>
      <c r="AN15" s="153"/>
      <c r="AO15" s="153"/>
    </row>
    <row r="16" spans="1:41" s="25" customFormat="1" ht="21" customHeight="1">
      <c r="A16" s="34">
        <v>10</v>
      </c>
      <c r="B16" s="73" t="s">
        <v>2422</v>
      </c>
      <c r="C16" s="74" t="s">
        <v>2423</v>
      </c>
      <c r="D16" s="75" t="s">
        <v>1543</v>
      </c>
      <c r="E16" s="19"/>
      <c r="F16" s="20"/>
      <c r="G16" s="65"/>
      <c r="H16" s="20"/>
      <c r="I16" s="20"/>
      <c r="J16" s="20"/>
      <c r="K16" s="20" t="s">
        <v>7</v>
      </c>
      <c r="L16" s="20"/>
      <c r="M16" s="65"/>
      <c r="N16" s="65"/>
      <c r="O16" s="65"/>
      <c r="P16" s="20"/>
      <c r="Q16" s="20"/>
      <c r="R16" s="20" t="s">
        <v>7</v>
      </c>
      <c r="S16" s="20"/>
      <c r="T16" s="20"/>
      <c r="U16" s="20"/>
      <c r="V16" s="65" t="s">
        <v>6</v>
      </c>
      <c r="W16" s="65"/>
      <c r="X16" s="20"/>
      <c r="Y16" s="20"/>
      <c r="Z16" s="20"/>
      <c r="AA16" s="20"/>
      <c r="AB16" s="65"/>
      <c r="AC16" s="65"/>
      <c r="AD16" s="65"/>
      <c r="AE16" s="65"/>
      <c r="AF16" s="20"/>
      <c r="AG16" s="20"/>
      <c r="AH16" s="20"/>
      <c r="AI16" s="20"/>
      <c r="AJ16" s="19">
        <f t="shared" si="2"/>
        <v>1</v>
      </c>
      <c r="AK16" s="339">
        <f t="shared" si="3"/>
        <v>2</v>
      </c>
      <c r="AL16" s="339">
        <f t="shared" si="4"/>
        <v>0</v>
      </c>
      <c r="AM16" s="153"/>
      <c r="AN16" s="153"/>
      <c r="AO16" s="153"/>
    </row>
    <row r="17" spans="1:41" s="33" customFormat="1" ht="21" customHeight="1">
      <c r="A17" s="34">
        <v>11</v>
      </c>
      <c r="B17" s="73" t="s">
        <v>2424</v>
      </c>
      <c r="C17" s="74" t="s">
        <v>96</v>
      </c>
      <c r="D17" s="75" t="s">
        <v>30</v>
      </c>
      <c r="E17" s="19"/>
      <c r="F17" s="20"/>
      <c r="G17" s="65"/>
      <c r="H17" s="20"/>
      <c r="I17" s="20"/>
      <c r="J17" s="20"/>
      <c r="K17" s="20"/>
      <c r="L17" s="20"/>
      <c r="M17" s="65"/>
      <c r="N17" s="65"/>
      <c r="O17" s="65"/>
      <c r="P17" s="20"/>
      <c r="Q17" s="20"/>
      <c r="R17" s="20"/>
      <c r="S17" s="20"/>
      <c r="T17" s="20"/>
      <c r="U17" s="20"/>
      <c r="V17" s="65"/>
      <c r="W17" s="65"/>
      <c r="X17" s="20"/>
      <c r="Y17" s="20"/>
      <c r="Z17" s="20"/>
      <c r="AA17" s="20"/>
      <c r="AB17" s="65"/>
      <c r="AC17" s="65"/>
      <c r="AD17" s="65"/>
      <c r="AE17" s="65"/>
      <c r="AF17" s="20"/>
      <c r="AG17" s="20"/>
      <c r="AH17" s="20"/>
      <c r="AI17" s="20"/>
      <c r="AJ17" s="19">
        <f t="shared" si="2"/>
        <v>0</v>
      </c>
      <c r="AK17" s="339">
        <f t="shared" si="3"/>
        <v>0</v>
      </c>
      <c r="AL17" s="339">
        <f t="shared" si="4"/>
        <v>0</v>
      </c>
      <c r="AM17" s="174"/>
      <c r="AN17" s="174"/>
      <c r="AO17" s="174"/>
    </row>
    <row r="18" spans="1:41" s="145" customFormat="1" ht="21" customHeight="1">
      <c r="A18" s="34">
        <v>12</v>
      </c>
      <c r="B18" s="73" t="s">
        <v>2425</v>
      </c>
      <c r="C18" s="74" t="s">
        <v>76</v>
      </c>
      <c r="D18" s="75" t="s">
        <v>62</v>
      </c>
      <c r="E18" s="19"/>
      <c r="F18" s="20"/>
      <c r="G18" s="65"/>
      <c r="H18" s="20"/>
      <c r="I18" s="20"/>
      <c r="J18" s="20"/>
      <c r="K18" s="20"/>
      <c r="L18" s="20"/>
      <c r="M18" s="65"/>
      <c r="N18" s="65"/>
      <c r="O18" s="65"/>
      <c r="P18" s="20"/>
      <c r="Q18" s="20"/>
      <c r="R18" s="20"/>
      <c r="S18" s="20"/>
      <c r="T18" s="20"/>
      <c r="U18" s="20"/>
      <c r="V18" s="65"/>
      <c r="W18" s="65"/>
      <c r="X18" s="20"/>
      <c r="Y18" s="20"/>
      <c r="Z18" s="20"/>
      <c r="AA18" s="20"/>
      <c r="AB18" s="65"/>
      <c r="AC18" s="65"/>
      <c r="AD18" s="65"/>
      <c r="AE18" s="65"/>
      <c r="AF18" s="20"/>
      <c r="AG18" s="20"/>
      <c r="AH18" s="20"/>
      <c r="AI18" s="20"/>
      <c r="AJ18" s="19">
        <f t="shared" si="2"/>
        <v>0</v>
      </c>
      <c r="AK18" s="339">
        <f t="shared" si="3"/>
        <v>0</v>
      </c>
      <c r="AL18" s="339">
        <f t="shared" si="4"/>
        <v>0</v>
      </c>
      <c r="AM18" s="177"/>
      <c r="AN18" s="177"/>
      <c r="AO18" s="177"/>
    </row>
    <row r="19" spans="1:41" s="145" customFormat="1" ht="21" customHeight="1">
      <c r="A19" s="34">
        <v>13</v>
      </c>
      <c r="B19" s="73" t="s">
        <v>2426</v>
      </c>
      <c r="C19" s="74" t="s">
        <v>723</v>
      </c>
      <c r="D19" s="75" t="s">
        <v>20</v>
      </c>
      <c r="E19" s="19"/>
      <c r="F19" s="20"/>
      <c r="G19" s="65"/>
      <c r="H19" s="20"/>
      <c r="I19" s="20"/>
      <c r="J19" s="20"/>
      <c r="K19" s="20"/>
      <c r="L19" s="20"/>
      <c r="M19" s="65"/>
      <c r="N19" s="65"/>
      <c r="O19" s="65"/>
      <c r="P19" s="20"/>
      <c r="Q19" s="20"/>
      <c r="R19" s="20"/>
      <c r="S19" s="20"/>
      <c r="T19" s="20"/>
      <c r="U19" s="20"/>
      <c r="V19" s="65"/>
      <c r="W19" s="65"/>
      <c r="X19" s="20"/>
      <c r="Y19" s="20"/>
      <c r="Z19" s="20"/>
      <c r="AA19" s="20"/>
      <c r="AB19" s="65"/>
      <c r="AC19" s="65"/>
      <c r="AD19" s="65"/>
      <c r="AE19" s="65"/>
      <c r="AF19" s="20"/>
      <c r="AG19" s="20"/>
      <c r="AH19" s="20"/>
      <c r="AI19" s="20"/>
      <c r="AJ19" s="19">
        <f t="shared" si="2"/>
        <v>0</v>
      </c>
      <c r="AK19" s="339">
        <f t="shared" si="3"/>
        <v>0</v>
      </c>
      <c r="AL19" s="339">
        <f t="shared" si="4"/>
        <v>0</v>
      </c>
      <c r="AM19" s="527"/>
      <c r="AN19" s="528"/>
      <c r="AO19" s="177"/>
    </row>
    <row r="20" spans="1:41" s="145" customFormat="1" ht="21" customHeight="1">
      <c r="A20" s="34">
        <v>14</v>
      </c>
      <c r="B20" s="73" t="s">
        <v>2427</v>
      </c>
      <c r="C20" s="74" t="s">
        <v>2428</v>
      </c>
      <c r="D20" s="75" t="s">
        <v>1551</v>
      </c>
      <c r="E20" s="19"/>
      <c r="F20" s="20"/>
      <c r="G20" s="65"/>
      <c r="H20" s="20"/>
      <c r="I20" s="20"/>
      <c r="J20" s="20"/>
      <c r="K20" s="20"/>
      <c r="L20" s="20"/>
      <c r="M20" s="65"/>
      <c r="N20" s="65"/>
      <c r="O20" s="65"/>
      <c r="P20" s="20"/>
      <c r="Q20" s="20"/>
      <c r="R20" s="20"/>
      <c r="S20" s="20"/>
      <c r="T20" s="20"/>
      <c r="U20" s="20"/>
      <c r="V20" s="65"/>
      <c r="W20" s="65"/>
      <c r="X20" s="20"/>
      <c r="Y20" s="20"/>
      <c r="Z20" s="20"/>
      <c r="AA20" s="20"/>
      <c r="AB20" s="65"/>
      <c r="AC20" s="65"/>
      <c r="AD20" s="65"/>
      <c r="AE20" s="65"/>
      <c r="AF20" s="20"/>
      <c r="AG20" s="20"/>
      <c r="AH20" s="20"/>
      <c r="AI20" s="20"/>
      <c r="AJ20" s="19">
        <f t="shared" si="2"/>
        <v>0</v>
      </c>
      <c r="AK20" s="339">
        <f t="shared" si="3"/>
        <v>0</v>
      </c>
      <c r="AL20" s="339">
        <f t="shared" si="4"/>
        <v>0</v>
      </c>
      <c r="AM20" s="177"/>
      <c r="AN20" s="177"/>
      <c r="AO20" s="177"/>
    </row>
    <row r="21" spans="1:41" s="145" customFormat="1" ht="21" customHeight="1">
      <c r="A21" s="34">
        <v>15</v>
      </c>
      <c r="B21" s="73" t="s">
        <v>2429</v>
      </c>
      <c r="C21" s="74" t="s">
        <v>1484</v>
      </c>
      <c r="D21" s="75" t="s">
        <v>42</v>
      </c>
      <c r="E21" s="19"/>
      <c r="F21" s="20"/>
      <c r="G21" s="65"/>
      <c r="H21" s="20"/>
      <c r="I21" s="20"/>
      <c r="J21" s="20"/>
      <c r="K21" s="20"/>
      <c r="L21" s="20"/>
      <c r="M21" s="65"/>
      <c r="N21" s="65"/>
      <c r="O21" s="65"/>
      <c r="P21" s="20"/>
      <c r="Q21" s="20"/>
      <c r="R21" s="20"/>
      <c r="S21" s="20"/>
      <c r="T21" s="20"/>
      <c r="U21" s="20"/>
      <c r="V21" s="65"/>
      <c r="W21" s="65"/>
      <c r="X21" s="20"/>
      <c r="Y21" s="20"/>
      <c r="Z21" s="20"/>
      <c r="AA21" s="20"/>
      <c r="AB21" s="65"/>
      <c r="AC21" s="65"/>
      <c r="AD21" s="65"/>
      <c r="AE21" s="65"/>
      <c r="AF21" s="20"/>
      <c r="AG21" s="20"/>
      <c r="AH21" s="20"/>
      <c r="AI21" s="20"/>
      <c r="AJ21" s="19">
        <f t="shared" si="2"/>
        <v>0</v>
      </c>
      <c r="AK21" s="339">
        <f t="shared" si="3"/>
        <v>0</v>
      </c>
      <c r="AL21" s="339">
        <f t="shared" si="4"/>
        <v>0</v>
      </c>
      <c r="AM21" s="177"/>
      <c r="AN21" s="177"/>
      <c r="AO21" s="177"/>
    </row>
    <row r="22" spans="1:41" s="145" customFormat="1" ht="21" customHeight="1">
      <c r="A22" s="34">
        <v>16</v>
      </c>
      <c r="B22" s="73" t="s">
        <v>2430</v>
      </c>
      <c r="C22" s="74" t="s">
        <v>80</v>
      </c>
      <c r="D22" s="75" t="s">
        <v>170</v>
      </c>
      <c r="E22" s="19"/>
      <c r="F22" s="20"/>
      <c r="G22" s="65"/>
      <c r="H22" s="20"/>
      <c r="I22" s="20"/>
      <c r="J22" s="20"/>
      <c r="K22" s="20"/>
      <c r="L22" s="20"/>
      <c r="M22" s="65"/>
      <c r="N22" s="65"/>
      <c r="O22" s="65"/>
      <c r="P22" s="20"/>
      <c r="Q22" s="20"/>
      <c r="R22" s="20"/>
      <c r="S22" s="20"/>
      <c r="T22" s="20"/>
      <c r="U22" s="20"/>
      <c r="V22" s="65"/>
      <c r="W22" s="65"/>
      <c r="X22" s="20"/>
      <c r="Y22" s="20"/>
      <c r="Z22" s="20"/>
      <c r="AA22" s="20"/>
      <c r="AB22" s="65"/>
      <c r="AC22" s="65"/>
      <c r="AD22" s="65"/>
      <c r="AE22" s="65"/>
      <c r="AF22" s="20"/>
      <c r="AG22" s="20"/>
      <c r="AH22" s="20"/>
      <c r="AI22" s="20"/>
      <c r="AJ22" s="19">
        <f t="shared" si="2"/>
        <v>0</v>
      </c>
      <c r="AK22" s="339">
        <f t="shared" si="3"/>
        <v>0</v>
      </c>
      <c r="AL22" s="339">
        <f t="shared" si="4"/>
        <v>0</v>
      </c>
      <c r="AM22" s="177"/>
      <c r="AN22" s="177"/>
      <c r="AO22" s="177"/>
    </row>
    <row r="23" spans="1:41" s="145" customFormat="1" ht="21" customHeight="1">
      <c r="A23" s="34">
        <v>17</v>
      </c>
      <c r="B23" s="73" t="s">
        <v>2431</v>
      </c>
      <c r="C23" s="74" t="s">
        <v>2432</v>
      </c>
      <c r="D23" s="75" t="s">
        <v>55</v>
      </c>
      <c r="E23" s="154"/>
      <c r="F23" s="6" t="s">
        <v>7</v>
      </c>
      <c r="G23" s="65"/>
      <c r="H23" s="6"/>
      <c r="I23" s="6"/>
      <c r="J23" s="6"/>
      <c r="K23" s="6" t="s">
        <v>8</v>
      </c>
      <c r="L23" s="6" t="s">
        <v>6</v>
      </c>
      <c r="M23" s="65"/>
      <c r="N23" s="65"/>
      <c r="O23" s="65"/>
      <c r="P23" s="6"/>
      <c r="Q23" s="6" t="s">
        <v>7</v>
      </c>
      <c r="R23" s="6" t="s">
        <v>7</v>
      </c>
      <c r="S23" s="6" t="s">
        <v>6</v>
      </c>
      <c r="T23" s="6" t="s">
        <v>8</v>
      </c>
      <c r="U23" s="6"/>
      <c r="V23" s="65" t="s">
        <v>8</v>
      </c>
      <c r="W23" s="65"/>
      <c r="X23" s="6"/>
      <c r="Y23" s="6"/>
      <c r="Z23" s="6"/>
      <c r="AA23" s="6"/>
      <c r="AB23" s="65"/>
      <c r="AC23" s="65"/>
      <c r="AD23" s="65"/>
      <c r="AE23" s="65"/>
      <c r="AF23" s="6"/>
      <c r="AG23" s="6"/>
      <c r="AH23" s="6"/>
      <c r="AI23" s="6"/>
      <c r="AJ23" s="19">
        <f t="shared" si="2"/>
        <v>2</v>
      </c>
      <c r="AK23" s="339">
        <f t="shared" si="3"/>
        <v>3</v>
      </c>
      <c r="AL23" s="339">
        <f t="shared" si="4"/>
        <v>3</v>
      </c>
      <c r="AM23" s="177"/>
      <c r="AN23" s="177"/>
      <c r="AO23" s="177"/>
    </row>
    <row r="24" spans="1:41" s="145" customFormat="1" ht="21" customHeight="1">
      <c r="A24" s="34">
        <v>18</v>
      </c>
      <c r="B24" s="73" t="s">
        <v>2433</v>
      </c>
      <c r="C24" s="74" t="s">
        <v>18</v>
      </c>
      <c r="D24" s="75" t="s">
        <v>43</v>
      </c>
      <c r="E24" s="154"/>
      <c r="F24" s="6"/>
      <c r="G24" s="65"/>
      <c r="H24" s="6"/>
      <c r="I24" s="6"/>
      <c r="J24" s="6"/>
      <c r="K24" s="6"/>
      <c r="L24" s="6"/>
      <c r="M24" s="65" t="s">
        <v>6</v>
      </c>
      <c r="N24" s="65"/>
      <c r="O24" s="65"/>
      <c r="P24" s="6"/>
      <c r="Q24" s="6"/>
      <c r="R24" s="6"/>
      <c r="S24" s="6"/>
      <c r="T24" s="6" t="s">
        <v>7</v>
      </c>
      <c r="U24" s="6"/>
      <c r="V24" s="65"/>
      <c r="W24" s="65"/>
      <c r="X24" s="6"/>
      <c r="Y24" s="6"/>
      <c r="Z24" s="6"/>
      <c r="AA24" s="6"/>
      <c r="AB24" s="65"/>
      <c r="AC24" s="65"/>
      <c r="AD24" s="65"/>
      <c r="AE24" s="65"/>
      <c r="AF24" s="6"/>
      <c r="AG24" s="6"/>
      <c r="AH24" s="6"/>
      <c r="AI24" s="6"/>
      <c r="AJ24" s="19">
        <f t="shared" si="2"/>
        <v>1</v>
      </c>
      <c r="AK24" s="339">
        <f t="shared" si="3"/>
        <v>1</v>
      </c>
      <c r="AL24" s="339">
        <f t="shared" si="4"/>
        <v>0</v>
      </c>
      <c r="AM24" s="177"/>
      <c r="AN24" s="177"/>
      <c r="AO24" s="177"/>
    </row>
    <row r="25" spans="1:41" s="145" customFormat="1" ht="21" customHeight="1">
      <c r="A25" s="34">
        <v>19</v>
      </c>
      <c r="B25" s="73" t="s">
        <v>2434</v>
      </c>
      <c r="C25" s="74" t="s">
        <v>2435</v>
      </c>
      <c r="D25" s="75" t="s">
        <v>98</v>
      </c>
      <c r="E25" s="154"/>
      <c r="F25" s="6"/>
      <c r="G25" s="65"/>
      <c r="H25" s="6"/>
      <c r="I25" s="6"/>
      <c r="J25" s="6"/>
      <c r="K25" s="6"/>
      <c r="L25" s="6"/>
      <c r="M25" s="65"/>
      <c r="N25" s="65"/>
      <c r="O25" s="65"/>
      <c r="P25" s="6"/>
      <c r="Q25" s="6"/>
      <c r="R25" s="6"/>
      <c r="S25" s="6" t="s">
        <v>6</v>
      </c>
      <c r="T25" s="6" t="s">
        <v>7</v>
      </c>
      <c r="U25" s="6"/>
      <c r="V25" s="65" t="s">
        <v>7</v>
      </c>
      <c r="W25" s="65"/>
      <c r="X25" s="6"/>
      <c r="Y25" s="6"/>
      <c r="Z25" s="6"/>
      <c r="AA25" s="6"/>
      <c r="AB25" s="65"/>
      <c r="AC25" s="65"/>
      <c r="AD25" s="65"/>
      <c r="AE25" s="65"/>
      <c r="AF25" s="6"/>
      <c r="AG25" s="6"/>
      <c r="AH25" s="6"/>
      <c r="AI25" s="6"/>
      <c r="AJ25" s="19">
        <f t="shared" si="2"/>
        <v>1</v>
      </c>
      <c r="AK25" s="339">
        <f t="shared" si="3"/>
        <v>2</v>
      </c>
      <c r="AL25" s="339">
        <f t="shared" si="4"/>
        <v>0</v>
      </c>
      <c r="AM25" s="177"/>
      <c r="AN25" s="177"/>
      <c r="AO25" s="177"/>
    </row>
    <row r="26" spans="1:41" s="145" customFormat="1" ht="21" customHeight="1">
      <c r="A26" s="34">
        <v>20</v>
      </c>
      <c r="B26" s="73" t="s">
        <v>2436</v>
      </c>
      <c r="C26" s="74" t="s">
        <v>2437</v>
      </c>
      <c r="D26" s="75" t="s">
        <v>2438</v>
      </c>
      <c r="E26" s="19"/>
      <c r="F26" s="20" t="s">
        <v>7</v>
      </c>
      <c r="G26" s="65"/>
      <c r="H26" s="20"/>
      <c r="I26" s="20"/>
      <c r="J26" s="20"/>
      <c r="K26" s="20"/>
      <c r="L26" s="20"/>
      <c r="M26" s="65"/>
      <c r="N26" s="65"/>
      <c r="O26" s="65"/>
      <c r="P26" s="20"/>
      <c r="Q26" s="20"/>
      <c r="R26" s="20"/>
      <c r="S26" s="20"/>
      <c r="T26" s="20"/>
      <c r="U26" s="20"/>
      <c r="V26" s="65"/>
      <c r="W26" s="65"/>
      <c r="X26" s="20"/>
      <c r="Y26" s="20"/>
      <c r="Z26" s="20"/>
      <c r="AA26" s="20"/>
      <c r="AB26" s="65"/>
      <c r="AC26" s="65"/>
      <c r="AD26" s="65"/>
      <c r="AE26" s="65"/>
      <c r="AF26" s="20"/>
      <c r="AG26" s="20"/>
      <c r="AH26" s="20"/>
      <c r="AI26" s="20"/>
      <c r="AJ26" s="19">
        <f t="shared" si="2"/>
        <v>0</v>
      </c>
      <c r="AK26" s="339">
        <f t="shared" si="3"/>
        <v>1</v>
      </c>
      <c r="AL26" s="339">
        <f t="shared" si="4"/>
        <v>0</v>
      </c>
      <c r="AM26" s="177"/>
      <c r="AN26" s="177"/>
      <c r="AO26" s="177"/>
    </row>
    <row r="27" spans="1:41" s="145" customFormat="1" ht="21" customHeight="1">
      <c r="A27" s="34">
        <v>21</v>
      </c>
      <c r="B27" s="73" t="s">
        <v>2439</v>
      </c>
      <c r="C27" s="74" t="s">
        <v>95</v>
      </c>
      <c r="D27" s="75" t="s">
        <v>120</v>
      </c>
      <c r="E27" s="154"/>
      <c r="F27" s="6"/>
      <c r="G27" s="65"/>
      <c r="H27" s="6"/>
      <c r="I27" s="6"/>
      <c r="J27" s="6"/>
      <c r="K27" s="6" t="s">
        <v>7</v>
      </c>
      <c r="L27" s="6"/>
      <c r="M27" s="65"/>
      <c r="N27" s="65"/>
      <c r="O27" s="65"/>
      <c r="P27" s="6"/>
      <c r="Q27" s="6" t="s">
        <v>7</v>
      </c>
      <c r="R27" s="6"/>
      <c r="S27" s="6" t="s">
        <v>6</v>
      </c>
      <c r="T27" s="6" t="s">
        <v>7</v>
      </c>
      <c r="U27" s="6"/>
      <c r="V27" s="65" t="s">
        <v>7</v>
      </c>
      <c r="W27" s="65"/>
      <c r="X27" s="6"/>
      <c r="Y27" s="6"/>
      <c r="Z27" s="6"/>
      <c r="AA27" s="6"/>
      <c r="AB27" s="65"/>
      <c r="AC27" s="65"/>
      <c r="AD27" s="65"/>
      <c r="AE27" s="65"/>
      <c r="AF27" s="6"/>
      <c r="AG27" s="6"/>
      <c r="AH27" s="6"/>
      <c r="AI27" s="6"/>
      <c r="AJ27" s="19">
        <f t="shared" si="2"/>
        <v>1</v>
      </c>
      <c r="AK27" s="339">
        <f t="shared" si="3"/>
        <v>4</v>
      </c>
      <c r="AL27" s="339">
        <f t="shared" si="4"/>
        <v>0</v>
      </c>
      <c r="AM27" s="177"/>
      <c r="AN27" s="177"/>
      <c r="AO27" s="177"/>
    </row>
    <row r="28" spans="1:41" s="145" customFormat="1" ht="21" customHeight="1">
      <c r="A28" s="34">
        <v>22</v>
      </c>
      <c r="B28" s="73" t="s">
        <v>2440</v>
      </c>
      <c r="C28" s="74" t="s">
        <v>38</v>
      </c>
      <c r="D28" s="75" t="s">
        <v>112</v>
      </c>
      <c r="E28" s="154"/>
      <c r="F28" s="154"/>
      <c r="G28" s="65"/>
      <c r="H28" s="154"/>
      <c r="I28" s="154"/>
      <c r="J28" s="154"/>
      <c r="K28" s="154"/>
      <c r="L28" s="154"/>
      <c r="M28" s="65" t="s">
        <v>7</v>
      </c>
      <c r="N28" s="65"/>
      <c r="O28" s="65"/>
      <c r="P28" s="154"/>
      <c r="Q28" s="154" t="s">
        <v>7</v>
      </c>
      <c r="R28" s="154"/>
      <c r="S28" s="154"/>
      <c r="T28" s="154"/>
      <c r="U28" s="154"/>
      <c r="V28" s="65"/>
      <c r="W28" s="65"/>
      <c r="X28" s="154"/>
      <c r="Y28" s="154"/>
      <c r="Z28" s="154"/>
      <c r="AA28" s="154"/>
      <c r="AB28" s="65"/>
      <c r="AC28" s="65"/>
      <c r="AD28" s="65"/>
      <c r="AE28" s="65"/>
      <c r="AF28" s="154"/>
      <c r="AG28" s="154"/>
      <c r="AH28" s="154"/>
      <c r="AI28" s="154"/>
      <c r="AJ28" s="19">
        <f t="shared" si="2"/>
        <v>0</v>
      </c>
      <c r="AK28" s="339">
        <f t="shared" si="3"/>
        <v>2</v>
      </c>
      <c r="AL28" s="339">
        <f t="shared" si="4"/>
        <v>0</v>
      </c>
      <c r="AM28" s="177"/>
      <c r="AN28" s="177"/>
      <c r="AO28" s="177"/>
    </row>
    <row r="29" spans="1:41" s="145" customFormat="1" ht="21" customHeight="1">
      <c r="A29" s="34">
        <v>23</v>
      </c>
      <c r="B29" s="73" t="s">
        <v>2441</v>
      </c>
      <c r="C29" s="74" t="s">
        <v>2442</v>
      </c>
      <c r="D29" s="75" t="s">
        <v>22</v>
      </c>
      <c r="E29" s="154"/>
      <c r="F29" s="6" t="s">
        <v>7</v>
      </c>
      <c r="G29" s="65"/>
      <c r="H29" s="6"/>
      <c r="I29" s="6"/>
      <c r="J29" s="6"/>
      <c r="K29" s="6"/>
      <c r="L29" s="6" t="s">
        <v>7</v>
      </c>
      <c r="M29" s="65"/>
      <c r="N29" s="65"/>
      <c r="O29" s="65"/>
      <c r="P29" s="6"/>
      <c r="Q29" s="6"/>
      <c r="R29" s="6"/>
      <c r="S29" s="6" t="s">
        <v>6</v>
      </c>
      <c r="T29" s="6"/>
      <c r="U29" s="6"/>
      <c r="V29" s="65" t="s">
        <v>7</v>
      </c>
      <c r="W29" s="65"/>
      <c r="X29" s="6"/>
      <c r="Y29" s="6"/>
      <c r="Z29" s="6"/>
      <c r="AA29" s="6"/>
      <c r="AB29" s="65"/>
      <c r="AC29" s="65"/>
      <c r="AD29" s="65"/>
      <c r="AE29" s="65"/>
      <c r="AF29" s="6"/>
      <c r="AG29" s="6"/>
      <c r="AH29" s="6"/>
      <c r="AI29" s="6"/>
      <c r="AJ29" s="19">
        <f t="shared" si="2"/>
        <v>1</v>
      </c>
      <c r="AK29" s="339">
        <f t="shared" si="3"/>
        <v>3</v>
      </c>
      <c r="AL29" s="339">
        <f t="shared" si="4"/>
        <v>0</v>
      </c>
      <c r="AM29" s="177"/>
      <c r="AN29" s="177"/>
      <c r="AO29" s="177"/>
    </row>
    <row r="30" spans="1:41" s="184" customFormat="1" ht="21" customHeight="1">
      <c r="A30" s="34">
        <v>24</v>
      </c>
      <c r="B30" s="73" t="s">
        <v>2443</v>
      </c>
      <c r="C30" s="74" t="s">
        <v>893</v>
      </c>
      <c r="D30" s="75" t="s">
        <v>637</v>
      </c>
      <c r="E30" s="154"/>
      <c r="F30" s="6" t="s">
        <v>7</v>
      </c>
      <c r="G30" s="65"/>
      <c r="H30" s="6" t="s">
        <v>7</v>
      </c>
      <c r="I30" s="6"/>
      <c r="J30" s="6"/>
      <c r="K30" s="6"/>
      <c r="L30" s="6"/>
      <c r="M30" s="65"/>
      <c r="N30" s="65"/>
      <c r="O30" s="65"/>
      <c r="P30" s="6"/>
      <c r="Q30" s="6"/>
      <c r="R30" s="6"/>
      <c r="S30" s="6"/>
      <c r="T30" s="6" t="s">
        <v>8</v>
      </c>
      <c r="U30" s="6"/>
      <c r="V30" s="65"/>
      <c r="W30" s="65"/>
      <c r="X30" s="6"/>
      <c r="Y30" s="6"/>
      <c r="Z30" s="6"/>
      <c r="AA30" s="6"/>
      <c r="AB30" s="65"/>
      <c r="AC30" s="65"/>
      <c r="AD30" s="65"/>
      <c r="AE30" s="65"/>
      <c r="AF30" s="6"/>
      <c r="AG30" s="6"/>
      <c r="AH30" s="6"/>
      <c r="AI30" s="6"/>
      <c r="AJ30" s="19">
        <f t="shared" si="2"/>
        <v>0</v>
      </c>
      <c r="AK30" s="339">
        <f t="shared" si="3"/>
        <v>2</v>
      </c>
      <c r="AL30" s="339">
        <f t="shared" si="4"/>
        <v>1</v>
      </c>
      <c r="AM30" s="183"/>
      <c r="AN30" s="183"/>
      <c r="AO30" s="183"/>
    </row>
    <row r="31" spans="1:41" s="145" customFormat="1" ht="21" customHeight="1">
      <c r="A31" s="34">
        <v>25</v>
      </c>
      <c r="B31" s="73">
        <v>2010020149</v>
      </c>
      <c r="C31" s="74" t="s">
        <v>154</v>
      </c>
      <c r="D31" s="75" t="s">
        <v>84</v>
      </c>
      <c r="E31" s="154"/>
      <c r="F31" s="6"/>
      <c r="G31" s="65"/>
      <c r="H31" s="6"/>
      <c r="I31" s="6"/>
      <c r="J31" s="6"/>
      <c r="K31" s="6"/>
      <c r="L31" s="6"/>
      <c r="M31" s="65"/>
      <c r="N31" s="65"/>
      <c r="O31" s="65"/>
      <c r="P31" s="6"/>
      <c r="Q31" s="6"/>
      <c r="R31" s="6"/>
      <c r="S31" s="6"/>
      <c r="T31" s="6"/>
      <c r="U31" s="6"/>
      <c r="V31" s="65"/>
      <c r="W31" s="65"/>
      <c r="X31" s="6"/>
      <c r="Y31" s="6"/>
      <c r="Z31" s="6"/>
      <c r="AA31" s="6"/>
      <c r="AB31" s="65"/>
      <c r="AC31" s="65"/>
      <c r="AD31" s="65"/>
      <c r="AE31" s="65"/>
      <c r="AF31" s="6"/>
      <c r="AG31" s="6"/>
      <c r="AH31" s="6"/>
      <c r="AI31" s="6"/>
      <c r="AJ31" s="19">
        <f t="shared" si="2"/>
        <v>0</v>
      </c>
      <c r="AK31" s="339">
        <f t="shared" si="3"/>
        <v>0</v>
      </c>
      <c r="AL31" s="339">
        <f t="shared" si="4"/>
        <v>0</v>
      </c>
      <c r="AM31" s="177"/>
      <c r="AN31" s="177"/>
      <c r="AO31" s="177"/>
    </row>
    <row r="32" spans="1:41" s="145" customFormat="1" ht="21" customHeight="1">
      <c r="A32" s="34">
        <v>26</v>
      </c>
      <c r="B32" s="73" t="s">
        <v>2444</v>
      </c>
      <c r="C32" s="74" t="s">
        <v>2445</v>
      </c>
      <c r="D32" s="75" t="s">
        <v>81</v>
      </c>
      <c r="E32" s="154"/>
      <c r="F32" s="6"/>
      <c r="G32" s="65"/>
      <c r="H32" s="6"/>
      <c r="I32" s="6"/>
      <c r="J32" s="6"/>
      <c r="K32" s="6"/>
      <c r="L32" s="6"/>
      <c r="M32" s="65"/>
      <c r="N32" s="65"/>
      <c r="O32" s="65"/>
      <c r="P32" s="6"/>
      <c r="Q32" s="6"/>
      <c r="R32" s="6"/>
      <c r="S32" s="6"/>
      <c r="T32" s="6"/>
      <c r="U32" s="6"/>
      <c r="V32" s="65"/>
      <c r="W32" s="65"/>
      <c r="X32" s="6"/>
      <c r="Y32" s="6"/>
      <c r="Z32" s="6"/>
      <c r="AA32" s="6"/>
      <c r="AB32" s="65"/>
      <c r="AC32" s="65"/>
      <c r="AD32" s="65"/>
      <c r="AE32" s="65"/>
      <c r="AF32" s="6"/>
      <c r="AG32" s="6"/>
      <c r="AH32" s="6"/>
      <c r="AI32" s="6"/>
      <c r="AJ32" s="19">
        <f t="shared" si="2"/>
        <v>0</v>
      </c>
      <c r="AK32" s="339">
        <f t="shared" si="3"/>
        <v>0</v>
      </c>
      <c r="AL32" s="339">
        <f t="shared" si="4"/>
        <v>0</v>
      </c>
      <c r="AM32" s="177"/>
      <c r="AN32" s="177"/>
      <c r="AO32" s="177"/>
    </row>
    <row r="33" spans="1:41" s="145" customFormat="1" ht="21" customHeight="1">
      <c r="A33" s="34">
        <v>27</v>
      </c>
      <c r="B33" s="73" t="s">
        <v>2446</v>
      </c>
      <c r="C33" s="74" t="s">
        <v>31</v>
      </c>
      <c r="D33" s="75" t="s">
        <v>185</v>
      </c>
      <c r="E33" s="154"/>
      <c r="F33" s="6" t="s">
        <v>7</v>
      </c>
      <c r="G33" s="65"/>
      <c r="H33" s="6" t="s">
        <v>7</v>
      </c>
      <c r="I33" s="6"/>
      <c r="J33" s="6"/>
      <c r="K33" s="6"/>
      <c r="L33" s="6"/>
      <c r="M33" s="65"/>
      <c r="N33" s="65"/>
      <c r="O33" s="65"/>
      <c r="P33" s="6"/>
      <c r="Q33" s="6"/>
      <c r="R33" s="6" t="s">
        <v>7</v>
      </c>
      <c r="S33" s="6" t="s">
        <v>8</v>
      </c>
      <c r="T33" s="6"/>
      <c r="U33" s="6"/>
      <c r="V33" s="65"/>
      <c r="W33" s="65"/>
      <c r="X33" s="6"/>
      <c r="Y33" s="6"/>
      <c r="Z33" s="6"/>
      <c r="AA33" s="6"/>
      <c r="AB33" s="65"/>
      <c r="AC33" s="65"/>
      <c r="AD33" s="65"/>
      <c r="AE33" s="65"/>
      <c r="AF33" s="6"/>
      <c r="AG33" s="6"/>
      <c r="AH33" s="6"/>
      <c r="AI33" s="6"/>
      <c r="AJ33" s="19">
        <f t="shared" si="2"/>
        <v>0</v>
      </c>
      <c r="AK33" s="339">
        <f t="shared" si="3"/>
        <v>3</v>
      </c>
      <c r="AL33" s="339">
        <f t="shared" si="4"/>
        <v>1</v>
      </c>
      <c r="AM33" s="177"/>
      <c r="AN33" s="177"/>
      <c r="AO33" s="177"/>
    </row>
    <row r="34" spans="1:41" s="145" customFormat="1" ht="21" customHeight="1">
      <c r="A34" s="34">
        <v>28</v>
      </c>
      <c r="B34" s="73" t="s">
        <v>2447</v>
      </c>
      <c r="C34" s="74" t="s">
        <v>2448</v>
      </c>
      <c r="D34" s="75" t="s">
        <v>100</v>
      </c>
      <c r="E34" s="154"/>
      <c r="F34" s="6"/>
      <c r="G34" s="65"/>
      <c r="H34" s="6"/>
      <c r="I34" s="6"/>
      <c r="J34" s="6"/>
      <c r="K34" s="6"/>
      <c r="L34" s="6"/>
      <c r="M34" s="65"/>
      <c r="N34" s="65"/>
      <c r="O34" s="65"/>
      <c r="P34" s="6"/>
      <c r="Q34" s="6"/>
      <c r="R34" s="6"/>
      <c r="S34" s="6"/>
      <c r="T34" s="6"/>
      <c r="U34" s="6"/>
      <c r="V34" s="65"/>
      <c r="W34" s="65"/>
      <c r="X34" s="6"/>
      <c r="Y34" s="6"/>
      <c r="Z34" s="6"/>
      <c r="AA34" s="6"/>
      <c r="AB34" s="65"/>
      <c r="AC34" s="65"/>
      <c r="AD34" s="65"/>
      <c r="AE34" s="65"/>
      <c r="AF34" s="6"/>
      <c r="AG34" s="6"/>
      <c r="AH34" s="6"/>
      <c r="AI34" s="6"/>
      <c r="AJ34" s="19">
        <f t="shared" si="2"/>
        <v>0</v>
      </c>
      <c r="AK34" s="339">
        <f t="shared" si="3"/>
        <v>0</v>
      </c>
      <c r="AL34" s="339">
        <f t="shared" si="4"/>
        <v>0</v>
      </c>
      <c r="AM34" s="177"/>
      <c r="AN34" s="177"/>
      <c r="AO34" s="177"/>
    </row>
    <row r="35" spans="1:41" s="25" customFormat="1" ht="21" customHeight="1">
      <c r="A35" s="529" t="s">
        <v>10</v>
      </c>
      <c r="B35" s="530"/>
      <c r="C35" s="530"/>
      <c r="D35" s="530"/>
      <c r="E35" s="530"/>
      <c r="F35" s="530"/>
      <c r="G35" s="530"/>
      <c r="H35" s="530"/>
      <c r="I35" s="530"/>
      <c r="J35" s="530"/>
      <c r="K35" s="530"/>
      <c r="L35" s="530"/>
      <c r="M35" s="530"/>
      <c r="N35" s="530"/>
      <c r="O35" s="530"/>
      <c r="P35" s="530"/>
      <c r="Q35" s="530"/>
      <c r="R35" s="530"/>
      <c r="S35" s="530"/>
      <c r="T35" s="530"/>
      <c r="U35" s="530"/>
      <c r="V35" s="530"/>
      <c r="W35" s="530"/>
      <c r="X35" s="530"/>
      <c r="Y35" s="530"/>
      <c r="Z35" s="530"/>
      <c r="AA35" s="530"/>
      <c r="AB35" s="530"/>
      <c r="AC35" s="530"/>
      <c r="AD35" s="530"/>
      <c r="AE35" s="530"/>
      <c r="AF35" s="530"/>
      <c r="AG35" s="530"/>
      <c r="AH35" s="530"/>
      <c r="AI35" s="531"/>
      <c r="AJ35" s="19">
        <f>SUM(AJ7:AJ34)</f>
        <v>10</v>
      </c>
      <c r="AK35" s="19">
        <f>SUM(AK7:AK34)</f>
        <v>34</v>
      </c>
      <c r="AL35" s="19">
        <f>SUM(AL7:AL34)</f>
        <v>5</v>
      </c>
    </row>
    <row r="36" spans="1:41" s="25" customFormat="1" ht="21" customHeight="1">
      <c r="A36" s="429" t="s">
        <v>2804</v>
      </c>
      <c r="B36" s="430"/>
      <c r="C36" s="430"/>
      <c r="D36" s="430"/>
      <c r="E36" s="430"/>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431"/>
    </row>
    <row r="37" spans="1:41">
      <c r="C37" s="152"/>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152"/>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25"/>
      <c r="D39" s="425"/>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row r="40" spans="1:41">
      <c r="C40" s="425"/>
      <c r="D40" s="425"/>
      <c r="E40" s="425"/>
      <c r="F40" s="425"/>
      <c r="G40" s="425"/>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row>
    <row r="41" spans="1:41">
      <c r="C41" s="425"/>
      <c r="D41" s="425"/>
      <c r="E41" s="425"/>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row>
    <row r="42" spans="1:41">
      <c r="C42" s="425"/>
      <c r="D42" s="425"/>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sheetData>
  <mergeCells count="22">
    <mergeCell ref="I4:L4"/>
    <mergeCell ref="M4:N4"/>
    <mergeCell ref="O4:Q4"/>
    <mergeCell ref="R4:T4"/>
    <mergeCell ref="AJ5:AJ6"/>
    <mergeCell ref="AK5:AK6"/>
    <mergeCell ref="AL5:AL6"/>
    <mergeCell ref="A36:AL36"/>
    <mergeCell ref="C42:D42"/>
    <mergeCell ref="AM19:AN19"/>
    <mergeCell ref="A35:AI35"/>
    <mergeCell ref="C41:E41"/>
    <mergeCell ref="C39:D39"/>
    <mergeCell ref="C40:G40"/>
    <mergeCell ref="A5:A6"/>
    <mergeCell ref="B5:B6"/>
    <mergeCell ref="C5:D6"/>
    <mergeCell ref="A1:P1"/>
    <mergeCell ref="Q1:AL1"/>
    <mergeCell ref="A2:P2"/>
    <mergeCell ref="Q2:AL2"/>
    <mergeCell ref="A3:AL3"/>
  </mergeCells>
  <conditionalFormatting sqref="E6:AI34">
    <cfRule type="expression" dxfId="29"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F949D4A7-7C4B-4C68-8A92-E2674D99AE4B}">
            <xm:f>IF('TQW20'!E$6="CN",1,0)</xm:f>
            <x14:dxf>
              <fill>
                <patternFill>
                  <bgColor theme="8" tint="0.59996337778862885"/>
                </patternFill>
              </fill>
            </x14:dxf>
          </x14:cfRule>
          <xm:sqref>E6:AI6</xm:sqref>
        </x14:conditionalFormatting>
        <x14:conditionalFormatting xmlns:xm="http://schemas.microsoft.com/office/excel/2006/main">
          <x14:cfRule type="expression" priority="2" id="{53DB945B-91BB-421E-8C4B-5B7CD1537463}">
            <xm:f>IF('TQW20'!E$6="CN",1,0)</xm:f>
            <x14:dxf>
              <fill>
                <patternFill>
                  <bgColor theme="8" tint="0.79998168889431442"/>
                </patternFill>
              </fill>
            </x14:dxf>
          </x14:cfRule>
          <xm:sqref>E6:AI6</xm:sqref>
        </x14:conditionalFormatting>
      </x14:conditionalFormattings>
    </ext>
  </extLs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5"/>
  <sheetViews>
    <sheetView tabSelected="1" topLeftCell="A22" zoomScale="85" zoomScaleNormal="85" workbookViewId="0">
      <selection activeCell="Z36" sqref="Z36"/>
    </sheetView>
  </sheetViews>
  <sheetFormatPr defaultRowHeight="15.75"/>
  <cols>
    <col min="1" max="1" width="7.6640625" customWidth="1"/>
    <col min="2" max="2" width="18.5" customWidth="1"/>
    <col min="3" max="3" width="25.6640625" customWidth="1"/>
    <col min="4" max="4" width="9.6640625" customWidth="1"/>
    <col min="5" max="35" width="4" customWidth="1"/>
    <col min="36" max="38" width="5.83203125" customWidth="1"/>
    <col min="39" max="39" width="10.83203125" customWidth="1"/>
    <col min="40" max="40" width="12.1640625" customWidth="1"/>
    <col min="41" max="41" width="10.83203125" customWidth="1"/>
  </cols>
  <sheetData>
    <row r="1" spans="1:41" s="24" customFormat="1" ht="2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s="24" customFormat="1" ht="2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s="24" customFormat="1" ht="35.25" customHeight="1">
      <c r="A3" s="443" t="s">
        <v>2723</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5">
        <v>1</v>
      </c>
      <c r="B7" s="39" t="s">
        <v>2450</v>
      </c>
      <c r="C7" s="40" t="s">
        <v>31</v>
      </c>
      <c r="D7" s="41" t="s">
        <v>61</v>
      </c>
      <c r="E7" s="97"/>
      <c r="F7" s="96"/>
      <c r="G7" s="96"/>
      <c r="H7" s="96"/>
      <c r="I7" s="96"/>
      <c r="J7" s="96"/>
      <c r="K7" s="96"/>
      <c r="L7" s="96"/>
      <c r="M7" s="96"/>
      <c r="N7" s="96"/>
      <c r="O7" s="95"/>
      <c r="P7" s="96"/>
      <c r="Q7" s="95"/>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5">
        <v>2</v>
      </c>
      <c r="B8" s="39">
        <v>2010020147</v>
      </c>
      <c r="C8" s="40" t="s">
        <v>2451</v>
      </c>
      <c r="D8" s="41" t="s">
        <v>37</v>
      </c>
      <c r="E8" s="97"/>
      <c r="F8" s="96"/>
      <c r="G8" s="96"/>
      <c r="H8" s="96"/>
      <c r="I8" s="96"/>
      <c r="J8" s="96"/>
      <c r="K8" s="96"/>
      <c r="L8" s="96"/>
      <c r="M8" s="96" t="s">
        <v>6</v>
      </c>
      <c r="N8" s="96"/>
      <c r="O8" s="95"/>
      <c r="P8" s="96" t="s">
        <v>6</v>
      </c>
      <c r="Q8" s="95" t="s">
        <v>6</v>
      </c>
      <c r="R8" s="96" t="s">
        <v>6</v>
      </c>
      <c r="S8" s="96"/>
      <c r="T8" s="96" t="s">
        <v>6</v>
      </c>
      <c r="U8" s="96"/>
      <c r="V8" s="96"/>
      <c r="W8" s="96"/>
      <c r="X8" s="96"/>
      <c r="Y8" s="96"/>
      <c r="Z8" s="96"/>
      <c r="AA8" s="96"/>
      <c r="AB8" s="96"/>
      <c r="AC8" s="96"/>
      <c r="AD8" s="96"/>
      <c r="AE8" s="96"/>
      <c r="AF8" s="96"/>
      <c r="AG8" s="96"/>
      <c r="AH8" s="96"/>
      <c r="AI8" s="96"/>
      <c r="AJ8" s="19">
        <f t="shared" ref="AJ8:AJ40" si="2">COUNTIF(E8:AI8,"K")+2*COUNTIF(E8:AI8,"2K")+COUNTIF(E8:AI8,"TK")+COUNTIF(E8:AI8,"KT")+COUNTIF(E8:AI8,"PK")+COUNTIF(E8:AI8,"KP")+2*COUNTIF(E8:AI8,"K2")</f>
        <v>5</v>
      </c>
      <c r="AK8" s="339">
        <f t="shared" ref="AK8:AK40" si="3">COUNTIF(F8:AJ8,"P")+2*COUNTIF(F8:AJ8,"2P")+COUNTIF(F8:AJ8,"TP")+COUNTIF(F8:AJ8,"PT")+COUNTIF(F8:AJ8,"PK")+COUNTIF(F8:AJ8,"KP")+2*COUNTIF(F8:AJ8,"P2")</f>
        <v>0</v>
      </c>
      <c r="AL8" s="339">
        <f t="shared" ref="AL8:AL40" si="4">COUNTIF(E8:AI8,"T")+2*COUNTIF(E8:AI8,"2T")+2*COUNTIF(E8:AI8,"T2")+COUNTIF(E8:AI8,"PT")+COUNTIF(E8:AI8,"TP")</f>
        <v>0</v>
      </c>
      <c r="AM8" s="12"/>
      <c r="AN8" s="12"/>
      <c r="AO8" s="12"/>
    </row>
    <row r="9" spans="1:41" s="1" customFormat="1" ht="21" customHeight="1">
      <c r="A9" s="5">
        <v>3</v>
      </c>
      <c r="B9" s="39" t="s">
        <v>2452</v>
      </c>
      <c r="C9" s="40" t="s">
        <v>38</v>
      </c>
      <c r="D9" s="41" t="s">
        <v>39</v>
      </c>
      <c r="E9" s="97"/>
      <c r="F9" s="96"/>
      <c r="G9" s="96"/>
      <c r="H9" s="96"/>
      <c r="I9" s="96"/>
      <c r="J9" s="96"/>
      <c r="K9" s="96"/>
      <c r="L9" s="96"/>
      <c r="M9" s="96"/>
      <c r="N9" s="96"/>
      <c r="O9" s="95"/>
      <c r="P9" s="96"/>
      <c r="Q9" s="95"/>
      <c r="R9" s="96"/>
      <c r="S9" s="96"/>
      <c r="T9" s="96"/>
      <c r="U9" s="96"/>
      <c r="V9" s="96"/>
      <c r="W9" s="96"/>
      <c r="X9" s="96"/>
      <c r="Y9" s="96"/>
      <c r="Z9" s="96"/>
      <c r="AA9" s="96"/>
      <c r="AB9" s="96"/>
      <c r="AC9" s="96"/>
      <c r="AD9" s="96"/>
      <c r="AE9" s="96"/>
      <c r="AF9" s="96"/>
      <c r="AG9" s="96"/>
      <c r="AH9" s="96"/>
      <c r="AI9" s="96"/>
      <c r="AJ9" s="19">
        <f t="shared" si="2"/>
        <v>0</v>
      </c>
      <c r="AK9" s="339">
        <f t="shared" si="3"/>
        <v>0</v>
      </c>
      <c r="AL9" s="339">
        <f t="shared" si="4"/>
        <v>0</v>
      </c>
      <c r="AM9" s="12"/>
      <c r="AN9" s="12"/>
      <c r="AO9" s="12"/>
    </row>
    <row r="10" spans="1:41" s="1" customFormat="1" ht="21" customHeight="1">
      <c r="A10" s="5">
        <v>4</v>
      </c>
      <c r="B10" s="39" t="s">
        <v>2453</v>
      </c>
      <c r="C10" s="40" t="s">
        <v>2454</v>
      </c>
      <c r="D10" s="41" t="s">
        <v>39</v>
      </c>
      <c r="E10" s="97"/>
      <c r="F10" s="96" t="s">
        <v>6</v>
      </c>
      <c r="G10" s="96"/>
      <c r="H10" s="96"/>
      <c r="I10" s="96"/>
      <c r="J10" s="96"/>
      <c r="K10" s="96"/>
      <c r="L10" s="96"/>
      <c r="M10" s="96"/>
      <c r="N10" s="96"/>
      <c r="O10" s="95"/>
      <c r="P10" s="96"/>
      <c r="Q10" s="95"/>
      <c r="R10" s="96"/>
      <c r="S10" s="96"/>
      <c r="T10" s="96"/>
      <c r="U10" s="96"/>
      <c r="V10" s="96"/>
      <c r="W10" s="96"/>
      <c r="X10" s="96"/>
      <c r="Y10" s="96"/>
      <c r="Z10" s="96"/>
      <c r="AA10" s="96"/>
      <c r="AB10" s="96"/>
      <c r="AC10" s="96"/>
      <c r="AD10" s="96"/>
      <c r="AE10" s="96"/>
      <c r="AF10" s="96"/>
      <c r="AG10" s="96"/>
      <c r="AH10" s="96"/>
      <c r="AI10" s="96"/>
      <c r="AJ10" s="19">
        <f t="shared" si="2"/>
        <v>1</v>
      </c>
      <c r="AK10" s="339">
        <f t="shared" si="3"/>
        <v>0</v>
      </c>
      <c r="AL10" s="339">
        <f t="shared" si="4"/>
        <v>0</v>
      </c>
      <c r="AM10" s="12"/>
      <c r="AN10" s="12"/>
      <c r="AO10" s="12"/>
    </row>
    <row r="11" spans="1:41" s="1" customFormat="1" ht="21" customHeight="1">
      <c r="A11" s="5">
        <v>5</v>
      </c>
      <c r="B11" s="39" t="s">
        <v>2455</v>
      </c>
      <c r="C11" s="40" t="s">
        <v>553</v>
      </c>
      <c r="D11" s="41" t="s">
        <v>1052</v>
      </c>
      <c r="E11" s="97"/>
      <c r="F11" s="96"/>
      <c r="G11" s="96"/>
      <c r="H11" s="96"/>
      <c r="I11" s="96"/>
      <c r="J11" s="96"/>
      <c r="K11" s="96"/>
      <c r="L11" s="96"/>
      <c r="M11" s="96"/>
      <c r="N11" s="96"/>
      <c r="O11" s="95"/>
      <c r="P11" s="96"/>
      <c r="Q11" s="95"/>
      <c r="R11" s="96"/>
      <c r="S11" s="96"/>
      <c r="T11" s="96"/>
      <c r="U11" s="96"/>
      <c r="V11" s="96"/>
      <c r="W11" s="96"/>
      <c r="X11" s="96"/>
      <c r="Y11" s="96"/>
      <c r="Z11" s="96"/>
      <c r="AA11" s="96"/>
      <c r="AB11" s="96"/>
      <c r="AC11" s="96"/>
      <c r="AD11" s="96"/>
      <c r="AE11" s="96"/>
      <c r="AF11" s="96"/>
      <c r="AG11" s="96"/>
      <c r="AH11" s="96"/>
      <c r="AI11" s="96"/>
      <c r="AJ11" s="19">
        <f t="shared" si="2"/>
        <v>0</v>
      </c>
      <c r="AK11" s="339">
        <f t="shared" si="3"/>
        <v>0</v>
      </c>
      <c r="AL11" s="339">
        <f t="shared" si="4"/>
        <v>0</v>
      </c>
      <c r="AM11" s="12"/>
      <c r="AN11" s="12"/>
      <c r="AO11" s="12"/>
    </row>
    <row r="12" spans="1:41" s="1" customFormat="1" ht="21" customHeight="1">
      <c r="A12" s="5">
        <v>6</v>
      </c>
      <c r="B12" s="39" t="s">
        <v>2456</v>
      </c>
      <c r="C12" s="40" t="s">
        <v>2457</v>
      </c>
      <c r="D12" s="41" t="s">
        <v>48</v>
      </c>
      <c r="E12" s="97"/>
      <c r="F12" s="96"/>
      <c r="G12" s="96"/>
      <c r="H12" s="96"/>
      <c r="I12" s="96"/>
      <c r="J12" s="96"/>
      <c r="K12" s="96" t="s">
        <v>8</v>
      </c>
      <c r="L12" s="96"/>
      <c r="M12" s="96"/>
      <c r="N12" s="96"/>
      <c r="O12" s="95"/>
      <c r="P12" s="96"/>
      <c r="Q12" s="95"/>
      <c r="R12" s="96"/>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1</v>
      </c>
      <c r="AM12" s="12"/>
      <c r="AN12" s="12"/>
      <c r="AO12" s="12"/>
    </row>
    <row r="13" spans="1:41" s="1" customFormat="1" ht="21" customHeight="1">
      <c r="A13" s="5">
        <v>7</v>
      </c>
      <c r="B13" s="39" t="s">
        <v>2458</v>
      </c>
      <c r="C13" s="40" t="s">
        <v>2459</v>
      </c>
      <c r="D13" s="41" t="s">
        <v>48</v>
      </c>
      <c r="E13" s="97"/>
      <c r="F13" s="96"/>
      <c r="G13" s="96"/>
      <c r="H13" s="96"/>
      <c r="I13" s="96"/>
      <c r="J13" s="96"/>
      <c r="K13" s="96"/>
      <c r="L13" s="96"/>
      <c r="M13" s="96"/>
      <c r="N13" s="96"/>
      <c r="O13" s="95"/>
      <c r="P13" s="96"/>
      <c r="Q13" s="95"/>
      <c r="R13" s="96"/>
      <c r="S13" s="96"/>
      <c r="T13" s="96"/>
      <c r="U13" s="96"/>
      <c r="V13" s="96"/>
      <c r="W13" s="96"/>
      <c r="X13" s="96"/>
      <c r="Y13" s="96"/>
      <c r="Z13" s="96"/>
      <c r="AA13" s="96"/>
      <c r="AB13" s="96"/>
      <c r="AC13" s="96"/>
      <c r="AD13" s="96"/>
      <c r="AE13" s="96"/>
      <c r="AF13" s="96"/>
      <c r="AG13" s="96"/>
      <c r="AH13" s="96"/>
      <c r="AI13" s="96"/>
      <c r="AJ13" s="19">
        <f t="shared" si="2"/>
        <v>0</v>
      </c>
      <c r="AK13" s="339">
        <f t="shared" si="3"/>
        <v>0</v>
      </c>
      <c r="AL13" s="339">
        <f t="shared" si="4"/>
        <v>0</v>
      </c>
      <c r="AM13" s="12"/>
      <c r="AN13" s="12"/>
      <c r="AO13" s="12"/>
    </row>
    <row r="14" spans="1:41" s="1" customFormat="1" ht="21" customHeight="1">
      <c r="A14" s="5">
        <v>8</v>
      </c>
      <c r="B14" s="39" t="s">
        <v>2460</v>
      </c>
      <c r="C14" s="40" t="s">
        <v>2461</v>
      </c>
      <c r="D14" s="41" t="s">
        <v>48</v>
      </c>
      <c r="E14" s="97"/>
      <c r="F14" s="96" t="s">
        <v>6</v>
      </c>
      <c r="G14" s="96"/>
      <c r="H14" s="96" t="s">
        <v>6</v>
      </c>
      <c r="I14" s="96" t="s">
        <v>8</v>
      </c>
      <c r="J14" s="96"/>
      <c r="K14" s="96"/>
      <c r="L14" s="96" t="s">
        <v>6</v>
      </c>
      <c r="M14" s="96" t="s">
        <v>6</v>
      </c>
      <c r="N14" s="96"/>
      <c r="O14" s="95"/>
      <c r="P14" s="96" t="s">
        <v>6</v>
      </c>
      <c r="Q14" s="95" t="s">
        <v>6</v>
      </c>
      <c r="R14" s="96" t="s">
        <v>6</v>
      </c>
      <c r="S14" s="96" t="s">
        <v>6</v>
      </c>
      <c r="T14" s="96" t="s">
        <v>6</v>
      </c>
      <c r="U14" s="96"/>
      <c r="V14" s="96" t="s">
        <v>6</v>
      </c>
      <c r="W14" s="96"/>
      <c r="X14" s="96"/>
      <c r="Y14" s="96"/>
      <c r="Z14" s="96"/>
      <c r="AA14" s="96"/>
      <c r="AB14" s="96"/>
      <c r="AC14" s="96"/>
      <c r="AD14" s="96"/>
      <c r="AE14" s="96"/>
      <c r="AF14" s="96"/>
      <c r="AG14" s="96"/>
      <c r="AH14" s="96"/>
      <c r="AI14" s="96"/>
      <c r="AJ14" s="19">
        <f t="shared" si="2"/>
        <v>10</v>
      </c>
      <c r="AK14" s="339">
        <f t="shared" si="3"/>
        <v>0</v>
      </c>
      <c r="AL14" s="339">
        <f t="shared" si="4"/>
        <v>1</v>
      </c>
      <c r="AM14" s="12"/>
      <c r="AN14" s="12"/>
      <c r="AO14" s="12"/>
    </row>
    <row r="15" spans="1:41" s="1" customFormat="1" ht="21" customHeight="1">
      <c r="A15" s="5">
        <v>9</v>
      </c>
      <c r="B15" s="39" t="s">
        <v>2462</v>
      </c>
      <c r="C15" s="40" t="s">
        <v>2463</v>
      </c>
      <c r="D15" s="41" t="s">
        <v>14</v>
      </c>
      <c r="E15" s="97"/>
      <c r="F15" s="96"/>
      <c r="G15" s="96"/>
      <c r="H15" s="96"/>
      <c r="I15" s="96"/>
      <c r="J15" s="96"/>
      <c r="K15" s="96"/>
      <c r="L15" s="96"/>
      <c r="M15" s="96"/>
      <c r="N15" s="96"/>
      <c r="O15" s="95"/>
      <c r="P15" s="96"/>
      <c r="Q15" s="95"/>
      <c r="R15" s="96"/>
      <c r="S15" s="96"/>
      <c r="T15" s="96"/>
      <c r="U15" s="96"/>
      <c r="V15" s="96"/>
      <c r="W15" s="96"/>
      <c r="X15" s="96"/>
      <c r="Y15" s="96"/>
      <c r="Z15" s="96"/>
      <c r="AA15" s="96"/>
      <c r="AB15" s="96"/>
      <c r="AC15" s="96"/>
      <c r="AD15" s="96"/>
      <c r="AE15" s="96"/>
      <c r="AF15" s="96"/>
      <c r="AG15" s="96"/>
      <c r="AH15" s="96"/>
      <c r="AI15" s="96"/>
      <c r="AJ15" s="19">
        <f t="shared" si="2"/>
        <v>0</v>
      </c>
      <c r="AK15" s="339">
        <f t="shared" si="3"/>
        <v>0</v>
      </c>
      <c r="AL15" s="339">
        <f t="shared" si="4"/>
        <v>0</v>
      </c>
      <c r="AM15" s="12"/>
      <c r="AN15" s="12"/>
      <c r="AO15" s="12"/>
    </row>
    <row r="16" spans="1:41" s="1" customFormat="1" ht="21" customHeight="1">
      <c r="A16" s="5">
        <v>10</v>
      </c>
      <c r="B16" s="39" t="s">
        <v>2464</v>
      </c>
      <c r="C16" s="40" t="s">
        <v>2465</v>
      </c>
      <c r="D16" s="41" t="s">
        <v>14</v>
      </c>
      <c r="E16" s="97"/>
      <c r="F16" s="96" t="s">
        <v>6</v>
      </c>
      <c r="G16" s="96"/>
      <c r="H16" s="96" t="s">
        <v>8</v>
      </c>
      <c r="I16" s="96"/>
      <c r="J16" s="96"/>
      <c r="K16" s="96" t="s">
        <v>7</v>
      </c>
      <c r="L16" s="96"/>
      <c r="M16" s="96"/>
      <c r="N16" s="96"/>
      <c r="O16" s="95"/>
      <c r="P16" s="96"/>
      <c r="Q16" s="95"/>
      <c r="R16" s="96"/>
      <c r="S16" s="96"/>
      <c r="T16" s="96"/>
      <c r="U16" s="96"/>
      <c r="V16" s="96"/>
      <c r="W16" s="96"/>
      <c r="X16" s="96"/>
      <c r="Y16" s="96"/>
      <c r="Z16" s="96"/>
      <c r="AA16" s="96"/>
      <c r="AB16" s="96"/>
      <c r="AC16" s="96"/>
      <c r="AD16" s="96"/>
      <c r="AE16" s="96"/>
      <c r="AF16" s="96"/>
      <c r="AG16" s="96"/>
      <c r="AH16" s="96"/>
      <c r="AI16" s="96"/>
      <c r="AJ16" s="19">
        <f t="shared" si="2"/>
        <v>1</v>
      </c>
      <c r="AK16" s="339">
        <f t="shared" si="3"/>
        <v>1</v>
      </c>
      <c r="AL16" s="339">
        <f t="shared" si="4"/>
        <v>1</v>
      </c>
      <c r="AM16" s="12"/>
      <c r="AN16" s="12"/>
      <c r="AO16" s="12"/>
    </row>
    <row r="17" spans="1:41" s="1" customFormat="1" ht="21" customHeight="1">
      <c r="A17" s="5">
        <v>11</v>
      </c>
      <c r="B17" s="39" t="s">
        <v>2466</v>
      </c>
      <c r="C17" s="40" t="s">
        <v>1330</v>
      </c>
      <c r="D17" s="41" t="s">
        <v>33</v>
      </c>
      <c r="E17" s="97"/>
      <c r="F17" s="96"/>
      <c r="G17" s="96"/>
      <c r="H17" s="96"/>
      <c r="I17" s="96"/>
      <c r="J17" s="96"/>
      <c r="K17" s="96"/>
      <c r="L17" s="96"/>
      <c r="M17" s="96"/>
      <c r="N17" s="96"/>
      <c r="O17" s="95"/>
      <c r="P17" s="96"/>
      <c r="Q17" s="95"/>
      <c r="R17" s="96"/>
      <c r="S17" s="96"/>
      <c r="T17" s="96"/>
      <c r="U17" s="96"/>
      <c r="V17" s="96"/>
      <c r="W17" s="96"/>
      <c r="X17" s="96"/>
      <c r="Y17" s="96"/>
      <c r="Z17" s="96"/>
      <c r="AA17" s="96"/>
      <c r="AB17" s="96"/>
      <c r="AC17" s="96"/>
      <c r="AD17" s="96"/>
      <c r="AE17" s="96"/>
      <c r="AF17" s="96"/>
      <c r="AG17" s="96"/>
      <c r="AH17" s="96"/>
      <c r="AI17" s="96"/>
      <c r="AJ17" s="19">
        <f t="shared" si="2"/>
        <v>0</v>
      </c>
      <c r="AK17" s="339">
        <f t="shared" si="3"/>
        <v>0</v>
      </c>
      <c r="AL17" s="339">
        <f t="shared" si="4"/>
        <v>0</v>
      </c>
      <c r="AM17" s="12"/>
      <c r="AN17" s="12"/>
      <c r="AO17" s="12"/>
    </row>
    <row r="18" spans="1:41" s="1" customFormat="1" ht="21" customHeight="1">
      <c r="A18" s="5">
        <v>12</v>
      </c>
      <c r="B18" s="39" t="s">
        <v>2467</v>
      </c>
      <c r="C18" s="40" t="s">
        <v>2468</v>
      </c>
      <c r="D18" s="41" t="s">
        <v>92</v>
      </c>
      <c r="E18" s="97"/>
      <c r="F18" s="96"/>
      <c r="G18" s="96"/>
      <c r="H18" s="96"/>
      <c r="I18" s="96"/>
      <c r="J18" s="96"/>
      <c r="K18" s="96"/>
      <c r="L18" s="96"/>
      <c r="M18" s="96"/>
      <c r="N18" s="96"/>
      <c r="O18" s="95"/>
      <c r="P18" s="96"/>
      <c r="Q18" s="95"/>
      <c r="R18" s="96"/>
      <c r="S18" s="96"/>
      <c r="T18" s="96"/>
      <c r="U18" s="96"/>
      <c r="V18" s="96"/>
      <c r="W18" s="96"/>
      <c r="X18" s="96"/>
      <c r="Y18" s="96"/>
      <c r="Z18" s="96"/>
      <c r="AA18" s="96"/>
      <c r="AB18" s="96"/>
      <c r="AC18" s="96"/>
      <c r="AD18" s="96"/>
      <c r="AE18" s="96"/>
      <c r="AF18" s="96"/>
      <c r="AG18" s="96"/>
      <c r="AH18" s="96"/>
      <c r="AI18" s="96"/>
      <c r="AJ18" s="19">
        <f t="shared" si="2"/>
        <v>0</v>
      </c>
      <c r="AK18" s="339">
        <f t="shared" si="3"/>
        <v>0</v>
      </c>
      <c r="AL18" s="339">
        <f t="shared" si="4"/>
        <v>0</v>
      </c>
      <c r="AM18" s="12"/>
      <c r="AN18" s="12"/>
      <c r="AO18" s="12"/>
    </row>
    <row r="19" spans="1:41" s="1" customFormat="1" ht="21" customHeight="1">
      <c r="A19" s="5">
        <v>13</v>
      </c>
      <c r="B19" s="39" t="s">
        <v>2469</v>
      </c>
      <c r="C19" s="40" t="s">
        <v>1316</v>
      </c>
      <c r="D19" s="41" t="s">
        <v>1183</v>
      </c>
      <c r="E19" s="291"/>
      <c r="F19" s="291" t="s">
        <v>7</v>
      </c>
      <c r="G19" s="291"/>
      <c r="H19" s="291"/>
      <c r="I19" s="291"/>
      <c r="J19" s="291"/>
      <c r="K19" s="291"/>
      <c r="L19" s="291"/>
      <c r="M19" s="291" t="s">
        <v>8</v>
      </c>
      <c r="N19" s="291"/>
      <c r="O19" s="291"/>
      <c r="P19" s="291"/>
      <c r="Q19" s="291"/>
      <c r="R19" s="291"/>
      <c r="S19" s="291" t="s">
        <v>8</v>
      </c>
      <c r="T19" s="291"/>
      <c r="U19" s="291"/>
      <c r="V19" s="291"/>
      <c r="W19" s="291"/>
      <c r="X19" s="291"/>
      <c r="Y19" s="291"/>
      <c r="Z19" s="291"/>
      <c r="AA19" s="291"/>
      <c r="AB19" s="291"/>
      <c r="AC19" s="291"/>
      <c r="AD19" s="291"/>
      <c r="AE19" s="291"/>
      <c r="AF19" s="291"/>
      <c r="AG19" s="291"/>
      <c r="AH19" s="291"/>
      <c r="AI19" s="97"/>
      <c r="AJ19" s="19">
        <f t="shared" si="2"/>
        <v>0</v>
      </c>
      <c r="AK19" s="339">
        <f t="shared" si="3"/>
        <v>1</v>
      </c>
      <c r="AL19" s="339">
        <f t="shared" si="4"/>
        <v>2</v>
      </c>
      <c r="AM19" s="12"/>
      <c r="AN19" s="12"/>
      <c r="AO19" s="12"/>
    </row>
    <row r="20" spans="1:41" s="1" customFormat="1" ht="21" customHeight="1">
      <c r="A20" s="5">
        <v>14</v>
      </c>
      <c r="B20" s="39" t="s">
        <v>2470</v>
      </c>
      <c r="C20" s="40" t="s">
        <v>2471</v>
      </c>
      <c r="D20" s="41" t="s">
        <v>42</v>
      </c>
      <c r="E20" s="97"/>
      <c r="F20" s="96"/>
      <c r="G20" s="96"/>
      <c r="H20" s="96"/>
      <c r="I20" s="96"/>
      <c r="J20" s="96"/>
      <c r="K20" s="96"/>
      <c r="L20" s="96"/>
      <c r="M20" s="96"/>
      <c r="N20" s="96"/>
      <c r="O20" s="95"/>
      <c r="P20" s="96"/>
      <c r="Q20" s="95"/>
      <c r="R20" s="96"/>
      <c r="S20" s="96"/>
      <c r="T20" s="96"/>
      <c r="U20" s="96"/>
      <c r="V20" s="96"/>
      <c r="W20" s="96"/>
      <c r="X20" s="96"/>
      <c r="Y20" s="96"/>
      <c r="Z20" s="96"/>
      <c r="AA20" s="96"/>
      <c r="AB20" s="96"/>
      <c r="AC20" s="96"/>
      <c r="AD20" s="96"/>
      <c r="AE20" s="96"/>
      <c r="AF20" s="96"/>
      <c r="AG20" s="96"/>
      <c r="AH20" s="96"/>
      <c r="AI20" s="96"/>
      <c r="AJ20" s="19">
        <f t="shared" si="2"/>
        <v>0</v>
      </c>
      <c r="AK20" s="339">
        <f t="shared" si="3"/>
        <v>0</v>
      </c>
      <c r="AL20" s="339">
        <f t="shared" si="4"/>
        <v>0</v>
      </c>
      <c r="AM20" s="502"/>
      <c r="AN20" s="503"/>
      <c r="AO20" s="12"/>
    </row>
    <row r="21" spans="1:41" s="1" customFormat="1" ht="21" customHeight="1">
      <c r="A21" s="5">
        <v>15</v>
      </c>
      <c r="B21" s="39" t="s">
        <v>2472</v>
      </c>
      <c r="C21" s="40" t="s">
        <v>2473</v>
      </c>
      <c r="D21" s="41" t="s">
        <v>55</v>
      </c>
      <c r="E21" s="97"/>
      <c r="F21" s="96" t="s">
        <v>7</v>
      </c>
      <c r="G21" s="96"/>
      <c r="H21" s="96"/>
      <c r="I21" s="96"/>
      <c r="J21" s="96"/>
      <c r="K21" s="96"/>
      <c r="L21" s="96"/>
      <c r="M21" s="96" t="s">
        <v>6</v>
      </c>
      <c r="N21" s="96"/>
      <c r="O21" s="95"/>
      <c r="P21" s="96"/>
      <c r="Q21" s="95"/>
      <c r="R21" s="96" t="s">
        <v>8</v>
      </c>
      <c r="S21" s="96" t="s">
        <v>8</v>
      </c>
      <c r="T21" s="96"/>
      <c r="U21" s="96"/>
      <c r="V21" s="96"/>
      <c r="W21" s="96"/>
      <c r="X21" s="96"/>
      <c r="Y21" s="96"/>
      <c r="Z21" s="96"/>
      <c r="AA21" s="96"/>
      <c r="AB21" s="96"/>
      <c r="AC21" s="96"/>
      <c r="AD21" s="96"/>
      <c r="AE21" s="96"/>
      <c r="AF21" s="96"/>
      <c r="AG21" s="96"/>
      <c r="AH21" s="96"/>
      <c r="AI21" s="96"/>
      <c r="AJ21" s="19">
        <f t="shared" si="2"/>
        <v>1</v>
      </c>
      <c r="AK21" s="339">
        <f t="shared" si="3"/>
        <v>1</v>
      </c>
      <c r="AL21" s="339">
        <f t="shared" si="4"/>
        <v>2</v>
      </c>
      <c r="AM21" s="12"/>
      <c r="AN21" s="12"/>
      <c r="AO21" s="12"/>
    </row>
    <row r="22" spans="1:41" s="1" customFormat="1" ht="21" customHeight="1">
      <c r="A22" s="5">
        <v>16</v>
      </c>
      <c r="B22" s="39" t="s">
        <v>2474</v>
      </c>
      <c r="C22" s="40" t="s">
        <v>2475</v>
      </c>
      <c r="D22" s="41" t="s">
        <v>78</v>
      </c>
      <c r="E22" s="97"/>
      <c r="F22" s="96" t="s">
        <v>7</v>
      </c>
      <c r="G22" s="96"/>
      <c r="H22" s="96"/>
      <c r="I22" s="96"/>
      <c r="J22" s="96"/>
      <c r="K22" s="96"/>
      <c r="L22" s="96"/>
      <c r="M22" s="96"/>
      <c r="N22" s="96"/>
      <c r="O22" s="95"/>
      <c r="P22" s="96" t="s">
        <v>7</v>
      </c>
      <c r="Q22" s="95"/>
      <c r="R22" s="96"/>
      <c r="S22" s="96"/>
      <c r="T22" s="96"/>
      <c r="U22" s="96"/>
      <c r="V22" s="96"/>
      <c r="W22" s="96"/>
      <c r="X22" s="96"/>
      <c r="Y22" s="96"/>
      <c r="Z22" s="96"/>
      <c r="AA22" s="96"/>
      <c r="AB22" s="96"/>
      <c r="AC22" s="96"/>
      <c r="AD22" s="96"/>
      <c r="AE22" s="96"/>
      <c r="AF22" s="96"/>
      <c r="AG22" s="96"/>
      <c r="AH22" s="96"/>
      <c r="AI22" s="96"/>
      <c r="AJ22" s="19">
        <f t="shared" si="2"/>
        <v>0</v>
      </c>
      <c r="AK22" s="339">
        <f t="shared" si="3"/>
        <v>2</v>
      </c>
      <c r="AL22" s="339">
        <f t="shared" si="4"/>
        <v>0</v>
      </c>
      <c r="AM22" s="12"/>
      <c r="AN22" s="12"/>
      <c r="AO22" s="12"/>
    </row>
    <row r="23" spans="1:41" s="1" customFormat="1" ht="21" customHeight="1">
      <c r="A23" s="5">
        <v>17</v>
      </c>
      <c r="B23" s="39" t="s">
        <v>2476</v>
      </c>
      <c r="C23" s="40" t="s">
        <v>2477</v>
      </c>
      <c r="D23" s="41" t="s">
        <v>43</v>
      </c>
      <c r="E23" s="97"/>
      <c r="F23" s="96"/>
      <c r="G23" s="96"/>
      <c r="H23" s="96"/>
      <c r="I23" s="96"/>
      <c r="J23" s="96"/>
      <c r="K23" s="96"/>
      <c r="L23" s="96"/>
      <c r="M23" s="96"/>
      <c r="N23" s="96"/>
      <c r="O23" s="95"/>
      <c r="P23" s="96"/>
      <c r="Q23" s="95"/>
      <c r="R23" s="96"/>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2"/>
      <c r="AN23" s="12"/>
      <c r="AO23" s="12"/>
    </row>
    <row r="24" spans="1:41" s="1" customFormat="1" ht="21" customHeight="1">
      <c r="A24" s="5">
        <v>18</v>
      </c>
      <c r="B24" s="39" t="s">
        <v>2478</v>
      </c>
      <c r="C24" s="40" t="s">
        <v>80</v>
      </c>
      <c r="D24" s="41" t="s">
        <v>745</v>
      </c>
      <c r="E24" s="97"/>
      <c r="F24" s="96" t="s">
        <v>6</v>
      </c>
      <c r="G24" s="96"/>
      <c r="H24" s="96"/>
      <c r="I24" s="96"/>
      <c r="J24" s="96"/>
      <c r="K24" s="96"/>
      <c r="L24" s="96"/>
      <c r="M24" s="96"/>
      <c r="N24" s="96"/>
      <c r="O24" s="95"/>
      <c r="P24" s="96"/>
      <c r="Q24" s="95"/>
      <c r="R24" s="96"/>
      <c r="S24" s="96"/>
      <c r="T24" s="96"/>
      <c r="U24" s="96"/>
      <c r="V24" s="96"/>
      <c r="W24" s="96"/>
      <c r="X24" s="96"/>
      <c r="Y24" s="96"/>
      <c r="Z24" s="96"/>
      <c r="AA24" s="96"/>
      <c r="AB24" s="96"/>
      <c r="AC24" s="96"/>
      <c r="AD24" s="96"/>
      <c r="AE24" s="96"/>
      <c r="AF24" s="96"/>
      <c r="AG24" s="96"/>
      <c r="AH24" s="96"/>
      <c r="AI24" s="96"/>
      <c r="AJ24" s="19">
        <f t="shared" si="2"/>
        <v>1</v>
      </c>
      <c r="AK24" s="339">
        <f t="shared" si="3"/>
        <v>0</v>
      </c>
      <c r="AL24" s="339">
        <f t="shared" si="4"/>
        <v>0</v>
      </c>
      <c r="AM24" s="12"/>
      <c r="AN24" s="12"/>
      <c r="AO24" s="12"/>
    </row>
    <row r="25" spans="1:41" s="1" customFormat="1" ht="21" customHeight="1">
      <c r="A25" s="5">
        <v>19</v>
      </c>
      <c r="B25" s="39" t="s">
        <v>2479</v>
      </c>
      <c r="C25" s="40" t="s">
        <v>2480</v>
      </c>
      <c r="D25" s="41" t="s">
        <v>98</v>
      </c>
      <c r="E25" s="97"/>
      <c r="F25" s="96" t="s">
        <v>7</v>
      </c>
      <c r="G25" s="96"/>
      <c r="H25" s="96"/>
      <c r="I25" s="96"/>
      <c r="J25" s="96"/>
      <c r="K25" s="96"/>
      <c r="L25" s="96"/>
      <c r="M25" s="96" t="s">
        <v>6</v>
      </c>
      <c r="N25" s="96"/>
      <c r="O25" s="95"/>
      <c r="P25" s="96"/>
      <c r="Q25" s="95"/>
      <c r="R25" s="96"/>
      <c r="S25" s="96"/>
      <c r="T25" s="96"/>
      <c r="U25" s="96"/>
      <c r="V25" s="96" t="s">
        <v>7</v>
      </c>
      <c r="W25" s="96"/>
      <c r="X25" s="96"/>
      <c r="Y25" s="96"/>
      <c r="Z25" s="96"/>
      <c r="AA25" s="96"/>
      <c r="AB25" s="96"/>
      <c r="AC25" s="96"/>
      <c r="AD25" s="96"/>
      <c r="AE25" s="96"/>
      <c r="AF25" s="96"/>
      <c r="AG25" s="96"/>
      <c r="AH25" s="96"/>
      <c r="AI25" s="96"/>
      <c r="AJ25" s="19">
        <f t="shared" si="2"/>
        <v>1</v>
      </c>
      <c r="AK25" s="339">
        <f t="shared" si="3"/>
        <v>2</v>
      </c>
      <c r="AL25" s="339">
        <f t="shared" si="4"/>
        <v>0</v>
      </c>
      <c r="AM25" s="12"/>
      <c r="AN25" s="12"/>
      <c r="AO25" s="12"/>
    </row>
    <row r="26" spans="1:41" s="1" customFormat="1" ht="21" customHeight="1">
      <c r="A26" s="5">
        <v>20</v>
      </c>
      <c r="B26" s="39" t="s">
        <v>2481</v>
      </c>
      <c r="C26" s="40" t="s">
        <v>499</v>
      </c>
      <c r="D26" s="41" t="s">
        <v>63</v>
      </c>
      <c r="E26" s="97"/>
      <c r="F26" s="96"/>
      <c r="G26" s="96"/>
      <c r="H26" s="96"/>
      <c r="I26" s="96"/>
      <c r="J26" s="96"/>
      <c r="K26" s="96"/>
      <c r="L26" s="96"/>
      <c r="M26" s="96"/>
      <c r="N26" s="96"/>
      <c r="O26" s="95"/>
      <c r="P26" s="96"/>
      <c r="Q26" s="95"/>
      <c r="R26" s="96"/>
      <c r="S26" s="96"/>
      <c r="T26" s="96"/>
      <c r="U26" s="96"/>
      <c r="V26" s="96"/>
      <c r="W26" s="96"/>
      <c r="X26" s="96"/>
      <c r="Y26" s="96"/>
      <c r="Z26" s="96"/>
      <c r="AA26" s="96"/>
      <c r="AB26" s="96"/>
      <c r="AC26" s="96"/>
      <c r="AD26" s="96"/>
      <c r="AE26" s="96"/>
      <c r="AF26" s="96"/>
      <c r="AG26" s="96"/>
      <c r="AH26" s="96"/>
      <c r="AI26" s="96"/>
      <c r="AJ26" s="19">
        <f t="shared" si="2"/>
        <v>0</v>
      </c>
      <c r="AK26" s="339">
        <f t="shared" si="3"/>
        <v>0</v>
      </c>
      <c r="AL26" s="339">
        <f t="shared" si="4"/>
        <v>0</v>
      </c>
      <c r="AM26" s="12"/>
      <c r="AN26" s="12"/>
      <c r="AO26" s="12"/>
    </row>
    <row r="27" spans="1:41" s="1" customFormat="1" ht="21" customHeight="1">
      <c r="A27" s="5">
        <v>21</v>
      </c>
      <c r="B27" s="39" t="s">
        <v>2483</v>
      </c>
      <c r="C27" s="40" t="s">
        <v>2484</v>
      </c>
      <c r="D27" s="41" t="s">
        <v>58</v>
      </c>
      <c r="E27" s="97"/>
      <c r="F27" s="96"/>
      <c r="G27" s="96"/>
      <c r="H27" s="96"/>
      <c r="I27" s="96"/>
      <c r="J27" s="96"/>
      <c r="K27" s="96"/>
      <c r="L27" s="96"/>
      <c r="M27" s="96"/>
      <c r="N27" s="96"/>
      <c r="O27" s="95"/>
      <c r="P27" s="96"/>
      <c r="Q27" s="95"/>
      <c r="R27" s="96"/>
      <c r="S27" s="96"/>
      <c r="T27" s="96"/>
      <c r="U27" s="96"/>
      <c r="V27" s="96"/>
      <c r="W27" s="96"/>
      <c r="X27" s="96"/>
      <c r="Y27" s="96"/>
      <c r="Z27" s="96"/>
      <c r="AA27" s="96"/>
      <c r="AB27" s="96"/>
      <c r="AC27" s="96"/>
      <c r="AD27" s="96"/>
      <c r="AE27" s="96"/>
      <c r="AF27" s="96"/>
      <c r="AG27" s="96"/>
      <c r="AH27" s="96"/>
      <c r="AI27" s="96"/>
      <c r="AJ27" s="19">
        <f t="shared" si="2"/>
        <v>0</v>
      </c>
      <c r="AK27" s="339">
        <f t="shared" si="3"/>
        <v>0</v>
      </c>
      <c r="AL27" s="339">
        <f t="shared" si="4"/>
        <v>0</v>
      </c>
      <c r="AM27" s="12"/>
      <c r="AN27" s="12"/>
      <c r="AO27" s="12"/>
    </row>
    <row r="28" spans="1:41" s="1" customFormat="1" ht="21" customHeight="1">
      <c r="A28" s="5">
        <v>22</v>
      </c>
      <c r="B28" s="39" t="s">
        <v>2485</v>
      </c>
      <c r="C28" s="40" t="s">
        <v>2486</v>
      </c>
      <c r="D28" s="41" t="s">
        <v>22</v>
      </c>
      <c r="E28" s="97"/>
      <c r="F28" s="96" t="s">
        <v>6</v>
      </c>
      <c r="G28" s="96"/>
      <c r="H28" s="96"/>
      <c r="I28" s="96"/>
      <c r="J28" s="96"/>
      <c r="K28" s="96"/>
      <c r="L28" s="96"/>
      <c r="M28" s="96" t="s">
        <v>6</v>
      </c>
      <c r="N28" s="96"/>
      <c r="O28" s="95"/>
      <c r="P28" s="96"/>
      <c r="Q28" s="95" t="s">
        <v>7</v>
      </c>
      <c r="R28" s="96" t="s">
        <v>6</v>
      </c>
      <c r="S28" s="96"/>
      <c r="T28" s="96" t="s">
        <v>6</v>
      </c>
      <c r="U28" s="96"/>
      <c r="V28" s="96"/>
      <c r="W28" s="96"/>
      <c r="X28" s="96"/>
      <c r="Y28" s="96"/>
      <c r="Z28" s="96"/>
      <c r="AA28" s="96"/>
      <c r="AB28" s="96"/>
      <c r="AC28" s="96"/>
      <c r="AD28" s="96"/>
      <c r="AE28" s="96"/>
      <c r="AF28" s="96"/>
      <c r="AG28" s="96"/>
      <c r="AH28" s="96"/>
      <c r="AI28" s="96"/>
      <c r="AJ28" s="19">
        <f t="shared" si="2"/>
        <v>4</v>
      </c>
      <c r="AK28" s="339">
        <f t="shared" si="3"/>
        <v>1</v>
      </c>
      <c r="AL28" s="339">
        <f t="shared" si="4"/>
        <v>0</v>
      </c>
      <c r="AM28" s="12"/>
      <c r="AN28" s="12"/>
      <c r="AO28" s="12"/>
    </row>
    <row r="29" spans="1:41" s="1" customFormat="1" ht="21" customHeight="1">
      <c r="A29" s="5">
        <v>23</v>
      </c>
      <c r="B29" s="39" t="s">
        <v>2487</v>
      </c>
      <c r="C29" s="40" t="s">
        <v>2488</v>
      </c>
      <c r="D29" s="41" t="s">
        <v>46</v>
      </c>
      <c r="E29" s="97"/>
      <c r="F29" s="96"/>
      <c r="G29" s="96"/>
      <c r="H29" s="96"/>
      <c r="I29" s="96"/>
      <c r="J29" s="96"/>
      <c r="K29" s="96"/>
      <c r="L29" s="96"/>
      <c r="M29" s="96"/>
      <c r="N29" s="96"/>
      <c r="O29" s="95"/>
      <c r="P29" s="96"/>
      <c r="Q29" s="95"/>
      <c r="R29" s="96"/>
      <c r="S29" s="96"/>
      <c r="T29" s="96"/>
      <c r="U29" s="96"/>
      <c r="V29" s="96"/>
      <c r="W29" s="96"/>
      <c r="X29" s="96"/>
      <c r="Y29" s="96"/>
      <c r="Z29" s="96"/>
      <c r="AA29" s="96"/>
      <c r="AB29" s="96"/>
      <c r="AC29" s="96"/>
      <c r="AD29" s="96"/>
      <c r="AE29" s="96"/>
      <c r="AF29" s="96"/>
      <c r="AG29" s="96"/>
      <c r="AH29" s="96"/>
      <c r="AI29" s="96"/>
      <c r="AJ29" s="19">
        <f t="shared" si="2"/>
        <v>0</v>
      </c>
      <c r="AK29" s="339">
        <f t="shared" si="3"/>
        <v>0</v>
      </c>
      <c r="AL29" s="339">
        <f t="shared" si="4"/>
        <v>0</v>
      </c>
      <c r="AM29" s="12"/>
      <c r="AN29" s="12"/>
      <c r="AO29" s="12"/>
    </row>
    <row r="30" spans="1:41" s="1" customFormat="1" ht="21" customHeight="1">
      <c r="A30" s="5">
        <v>24</v>
      </c>
      <c r="B30" s="39" t="s">
        <v>2489</v>
      </c>
      <c r="C30" s="40" t="s">
        <v>802</v>
      </c>
      <c r="D30" s="41" t="s">
        <v>46</v>
      </c>
      <c r="E30" s="97"/>
      <c r="F30" s="96"/>
      <c r="G30" s="96"/>
      <c r="H30" s="96"/>
      <c r="I30" s="96"/>
      <c r="J30" s="96"/>
      <c r="K30" s="96"/>
      <c r="L30" s="96"/>
      <c r="M30" s="96"/>
      <c r="N30" s="96"/>
      <c r="O30" s="95"/>
      <c r="P30" s="96"/>
      <c r="Q30" s="95"/>
      <c r="R30" s="96"/>
      <c r="S30" s="96"/>
      <c r="T30" s="96"/>
      <c r="U30" s="96"/>
      <c r="V30" s="96"/>
      <c r="W30" s="96"/>
      <c r="X30" s="96"/>
      <c r="Y30" s="96"/>
      <c r="Z30" s="96"/>
      <c r="AA30" s="96"/>
      <c r="AB30" s="96"/>
      <c r="AC30" s="96"/>
      <c r="AD30" s="96"/>
      <c r="AE30" s="96"/>
      <c r="AF30" s="96"/>
      <c r="AG30" s="96"/>
      <c r="AH30" s="96"/>
      <c r="AI30" s="96"/>
      <c r="AJ30" s="19">
        <f t="shared" si="2"/>
        <v>0</v>
      </c>
      <c r="AK30" s="339">
        <f t="shared" si="3"/>
        <v>0</v>
      </c>
      <c r="AL30" s="339">
        <f t="shared" si="4"/>
        <v>0</v>
      </c>
      <c r="AM30" s="12"/>
      <c r="AN30" s="12"/>
      <c r="AO30" s="12"/>
    </row>
    <row r="31" spans="1:41" s="1" customFormat="1" ht="21" customHeight="1">
      <c r="A31" s="5">
        <v>25</v>
      </c>
      <c r="B31" s="39" t="s">
        <v>2490</v>
      </c>
      <c r="C31" s="40" t="s">
        <v>65</v>
      </c>
      <c r="D31" s="41" t="s">
        <v>67</v>
      </c>
      <c r="E31" s="97"/>
      <c r="F31" s="96" t="s">
        <v>6</v>
      </c>
      <c r="G31" s="96"/>
      <c r="H31" s="96"/>
      <c r="I31" s="96"/>
      <c r="J31" s="96"/>
      <c r="K31" s="96"/>
      <c r="L31" s="96"/>
      <c r="M31" s="96"/>
      <c r="N31" s="96"/>
      <c r="O31" s="95"/>
      <c r="P31" s="96"/>
      <c r="Q31" s="95"/>
      <c r="R31" s="96"/>
      <c r="S31" s="96"/>
      <c r="T31" s="96"/>
      <c r="U31" s="96"/>
      <c r="V31" s="96"/>
      <c r="W31" s="96" t="s">
        <v>8</v>
      </c>
      <c r="X31" s="96"/>
      <c r="Y31" s="96"/>
      <c r="Z31" s="96"/>
      <c r="AA31" s="96"/>
      <c r="AB31" s="96"/>
      <c r="AC31" s="96"/>
      <c r="AD31" s="96"/>
      <c r="AE31" s="96"/>
      <c r="AF31" s="96"/>
      <c r="AG31" s="96"/>
      <c r="AH31" s="96"/>
      <c r="AI31" s="96"/>
      <c r="AJ31" s="19">
        <f t="shared" si="2"/>
        <v>1</v>
      </c>
      <c r="AK31" s="339">
        <f t="shared" si="3"/>
        <v>0</v>
      </c>
      <c r="AL31" s="339">
        <f t="shared" si="4"/>
        <v>1</v>
      </c>
      <c r="AM31" s="12"/>
      <c r="AN31" s="12"/>
      <c r="AO31" s="12"/>
    </row>
    <row r="32" spans="1:41" s="1" customFormat="1" ht="21" customHeight="1">
      <c r="A32" s="5">
        <v>26</v>
      </c>
      <c r="B32" s="39" t="s">
        <v>2491</v>
      </c>
      <c r="C32" s="40" t="s">
        <v>57</v>
      </c>
      <c r="D32" s="41" t="s">
        <v>67</v>
      </c>
      <c r="E32" s="97"/>
      <c r="F32" s="96" t="s">
        <v>6</v>
      </c>
      <c r="G32" s="96"/>
      <c r="H32" s="96"/>
      <c r="I32" s="96"/>
      <c r="J32" s="96"/>
      <c r="K32" s="96"/>
      <c r="L32" s="96"/>
      <c r="M32" s="96"/>
      <c r="N32" s="96"/>
      <c r="O32" s="95"/>
      <c r="P32" s="96"/>
      <c r="Q32" s="95"/>
      <c r="R32" s="96"/>
      <c r="S32" s="96"/>
      <c r="T32" s="96"/>
      <c r="U32" s="96"/>
      <c r="V32" s="96"/>
      <c r="W32" s="96"/>
      <c r="X32" s="96"/>
      <c r="Y32" s="96"/>
      <c r="Z32" s="96"/>
      <c r="AA32" s="96"/>
      <c r="AB32" s="96"/>
      <c r="AC32" s="96"/>
      <c r="AD32" s="96"/>
      <c r="AE32" s="96"/>
      <c r="AF32" s="96"/>
      <c r="AG32" s="96"/>
      <c r="AH32" s="96"/>
      <c r="AI32" s="96"/>
      <c r="AJ32" s="19">
        <f t="shared" si="2"/>
        <v>1</v>
      </c>
      <c r="AK32" s="339">
        <f t="shared" si="3"/>
        <v>0</v>
      </c>
      <c r="AL32" s="339">
        <f t="shared" si="4"/>
        <v>0</v>
      </c>
      <c r="AM32" s="12"/>
      <c r="AN32" s="12"/>
      <c r="AO32" s="12"/>
    </row>
    <row r="33" spans="1:41" s="1" customFormat="1" ht="21" customHeight="1">
      <c r="A33" s="5">
        <v>27</v>
      </c>
      <c r="B33" s="39" t="s">
        <v>2492</v>
      </c>
      <c r="C33" s="40" t="s">
        <v>2493</v>
      </c>
      <c r="D33" s="41" t="s">
        <v>2494</v>
      </c>
      <c r="E33" s="97"/>
      <c r="F33" s="96"/>
      <c r="G33" s="96"/>
      <c r="H33" s="96"/>
      <c r="I33" s="96"/>
      <c r="J33" s="96"/>
      <c r="K33" s="96"/>
      <c r="L33" s="96"/>
      <c r="M33" s="96"/>
      <c r="N33" s="96"/>
      <c r="O33" s="95"/>
      <c r="P33" s="96"/>
      <c r="Q33" s="95"/>
      <c r="R33" s="96"/>
      <c r="S33" s="96"/>
      <c r="T33" s="96"/>
      <c r="U33" s="96"/>
      <c r="V33" s="96"/>
      <c r="W33" s="96"/>
      <c r="X33" s="96"/>
      <c r="Y33" s="96"/>
      <c r="Z33" s="96"/>
      <c r="AA33" s="96"/>
      <c r="AB33" s="96"/>
      <c r="AC33" s="96"/>
      <c r="AD33" s="96"/>
      <c r="AE33" s="96"/>
      <c r="AF33" s="96"/>
      <c r="AG33" s="96"/>
      <c r="AH33" s="96"/>
      <c r="AI33" s="96"/>
      <c r="AJ33" s="19">
        <f t="shared" si="2"/>
        <v>0</v>
      </c>
      <c r="AK33" s="339">
        <f t="shared" si="3"/>
        <v>0</v>
      </c>
      <c r="AL33" s="339">
        <f t="shared" si="4"/>
        <v>0</v>
      </c>
      <c r="AM33" s="12"/>
      <c r="AN33" s="12"/>
      <c r="AO33" s="12"/>
    </row>
    <row r="34" spans="1:41" s="1" customFormat="1" ht="21" customHeight="1">
      <c r="A34" s="5">
        <v>28</v>
      </c>
      <c r="B34" s="39" t="s">
        <v>2495</v>
      </c>
      <c r="C34" s="40" t="s">
        <v>2496</v>
      </c>
      <c r="D34" s="41" t="s">
        <v>185</v>
      </c>
      <c r="E34" s="97"/>
      <c r="F34" s="96"/>
      <c r="G34" s="96"/>
      <c r="H34" s="96"/>
      <c r="I34" s="96"/>
      <c r="J34" s="96"/>
      <c r="K34" s="96" t="s">
        <v>8</v>
      </c>
      <c r="L34" s="96"/>
      <c r="M34" s="96"/>
      <c r="N34" s="96"/>
      <c r="O34" s="95"/>
      <c r="P34" s="96"/>
      <c r="Q34" s="95"/>
      <c r="R34" s="96"/>
      <c r="S34" s="96"/>
      <c r="T34" s="96"/>
      <c r="U34" s="96"/>
      <c r="V34" s="96"/>
      <c r="W34" s="96"/>
      <c r="X34" s="96"/>
      <c r="Y34" s="96"/>
      <c r="Z34" s="96"/>
      <c r="AA34" s="96"/>
      <c r="AB34" s="96"/>
      <c r="AC34" s="96"/>
      <c r="AD34" s="96"/>
      <c r="AE34" s="96"/>
      <c r="AF34" s="96"/>
      <c r="AG34" s="96"/>
      <c r="AH34" s="96"/>
      <c r="AI34" s="96"/>
      <c r="AJ34" s="19">
        <f t="shared" si="2"/>
        <v>0</v>
      </c>
      <c r="AK34" s="339">
        <f t="shared" si="3"/>
        <v>0</v>
      </c>
      <c r="AL34" s="339">
        <f t="shared" si="4"/>
        <v>1</v>
      </c>
      <c r="AM34" s="16"/>
      <c r="AN34"/>
      <c r="AO34"/>
    </row>
    <row r="35" spans="1:41" s="1" customFormat="1" ht="21" customHeight="1">
      <c r="A35" s="5">
        <v>29</v>
      </c>
      <c r="B35" s="39" t="s">
        <v>2497</v>
      </c>
      <c r="C35" s="40" t="s">
        <v>2498</v>
      </c>
      <c r="D35" s="41" t="s">
        <v>59</v>
      </c>
      <c r="E35" s="97"/>
      <c r="F35" s="96" t="s">
        <v>6</v>
      </c>
      <c r="G35" s="96"/>
      <c r="H35" s="96"/>
      <c r="I35" s="96"/>
      <c r="J35" s="96"/>
      <c r="K35" s="96" t="s">
        <v>8</v>
      </c>
      <c r="L35" s="96"/>
      <c r="M35" s="96"/>
      <c r="N35" s="96"/>
      <c r="O35" s="95"/>
      <c r="P35" s="96" t="s">
        <v>8</v>
      </c>
      <c r="Q35" s="95" t="s">
        <v>8</v>
      </c>
      <c r="R35" s="96" t="s">
        <v>8</v>
      </c>
      <c r="S35" s="96"/>
      <c r="T35" s="96"/>
      <c r="U35" s="96"/>
      <c r="V35" s="96"/>
      <c r="W35" s="96"/>
      <c r="X35" s="96"/>
      <c r="Y35" s="96"/>
      <c r="Z35" s="96"/>
      <c r="AA35" s="96"/>
      <c r="AB35" s="96"/>
      <c r="AC35" s="96"/>
      <c r="AD35" s="96"/>
      <c r="AE35" s="96"/>
      <c r="AF35" s="96"/>
      <c r="AG35" s="96"/>
      <c r="AH35" s="96"/>
      <c r="AI35" s="96"/>
      <c r="AJ35" s="19">
        <f t="shared" si="2"/>
        <v>1</v>
      </c>
      <c r="AK35" s="339">
        <f t="shared" si="3"/>
        <v>0</v>
      </c>
      <c r="AL35" s="339">
        <f t="shared" si="4"/>
        <v>4</v>
      </c>
    </row>
    <row r="36" spans="1:41" s="1" customFormat="1" ht="21" customHeight="1">
      <c r="A36" s="5">
        <v>30</v>
      </c>
      <c r="B36" s="39" t="s">
        <v>2499</v>
      </c>
      <c r="C36" s="40" t="s">
        <v>2500</v>
      </c>
      <c r="D36" s="41" t="s">
        <v>68</v>
      </c>
      <c r="E36" s="97"/>
      <c r="F36" s="96"/>
      <c r="G36" s="96"/>
      <c r="H36" s="96"/>
      <c r="I36" s="96"/>
      <c r="J36" s="96"/>
      <c r="K36" s="96"/>
      <c r="L36" s="96"/>
      <c r="M36" s="96"/>
      <c r="N36" s="96"/>
      <c r="O36" s="95"/>
      <c r="P36" s="96"/>
      <c r="Q36" s="95"/>
      <c r="R36" s="96"/>
      <c r="S36" s="96"/>
      <c r="T36" s="96"/>
      <c r="U36" s="96"/>
      <c r="V36" s="96"/>
      <c r="W36" s="96"/>
      <c r="X36" s="96"/>
      <c r="Y36" s="96"/>
      <c r="Z36" s="96"/>
      <c r="AA36" s="96"/>
      <c r="AB36" s="96"/>
      <c r="AC36" s="96"/>
      <c r="AD36" s="96"/>
      <c r="AE36" s="96"/>
      <c r="AF36" s="96"/>
      <c r="AG36" s="96"/>
      <c r="AH36" s="96"/>
      <c r="AI36" s="96"/>
      <c r="AJ36" s="19">
        <f t="shared" si="2"/>
        <v>0</v>
      </c>
      <c r="AK36" s="339">
        <f t="shared" si="3"/>
        <v>0</v>
      </c>
      <c r="AL36" s="339">
        <f t="shared" si="4"/>
        <v>0</v>
      </c>
    </row>
    <row r="37" spans="1:41" s="1" customFormat="1" ht="21" customHeight="1">
      <c r="A37" s="5">
        <v>31</v>
      </c>
      <c r="B37" s="39" t="s">
        <v>2501</v>
      </c>
      <c r="C37" s="40" t="s">
        <v>1316</v>
      </c>
      <c r="D37" s="41" t="s">
        <v>104</v>
      </c>
      <c r="E37" s="150"/>
      <c r="F37" s="96"/>
      <c r="G37" s="96"/>
      <c r="H37" s="96"/>
      <c r="I37" s="96"/>
      <c r="J37" s="96"/>
      <c r="K37" s="96" t="s">
        <v>8</v>
      </c>
      <c r="L37" s="96"/>
      <c r="M37" s="96"/>
      <c r="N37" s="96"/>
      <c r="O37" s="95"/>
      <c r="P37" s="96"/>
      <c r="Q37" s="95"/>
      <c r="R37" s="96"/>
      <c r="S37" s="96"/>
      <c r="T37" s="96"/>
      <c r="U37" s="96"/>
      <c r="V37" s="96"/>
      <c r="W37" s="96"/>
      <c r="X37" s="96"/>
      <c r="Y37" s="96"/>
      <c r="Z37" s="96"/>
      <c r="AA37" s="96"/>
      <c r="AB37" s="96"/>
      <c r="AC37" s="96"/>
      <c r="AD37" s="96"/>
      <c r="AE37" s="96"/>
      <c r="AF37" s="96"/>
      <c r="AG37" s="96"/>
      <c r="AH37" s="96"/>
      <c r="AI37" s="96"/>
      <c r="AJ37" s="19">
        <f t="shared" si="2"/>
        <v>0</v>
      </c>
      <c r="AK37" s="339">
        <f t="shared" si="3"/>
        <v>0</v>
      </c>
      <c r="AL37" s="339">
        <f t="shared" si="4"/>
        <v>1</v>
      </c>
    </row>
    <row r="38" spans="1:41" s="1" customFormat="1" ht="21" customHeight="1">
      <c r="A38" s="5">
        <v>32</v>
      </c>
      <c r="B38" s="39" t="s">
        <v>2502</v>
      </c>
      <c r="C38" s="40" t="s">
        <v>2503</v>
      </c>
      <c r="D38" s="41" t="s">
        <v>125</v>
      </c>
      <c r="E38" s="150"/>
      <c r="F38" s="96"/>
      <c r="G38" s="96"/>
      <c r="H38" s="96"/>
      <c r="I38" s="96"/>
      <c r="J38" s="96"/>
      <c r="K38" s="96"/>
      <c r="L38" s="96"/>
      <c r="M38" s="96"/>
      <c r="N38" s="96"/>
      <c r="O38" s="95"/>
      <c r="P38" s="96"/>
      <c r="Q38" s="96"/>
      <c r="R38" s="96"/>
      <c r="S38" s="96"/>
      <c r="T38" s="96"/>
      <c r="U38" s="96"/>
      <c r="V38" s="96"/>
      <c r="W38" s="96"/>
      <c r="X38" s="96"/>
      <c r="Y38" s="96"/>
      <c r="Z38" s="96"/>
      <c r="AA38" s="96"/>
      <c r="AB38" s="96"/>
      <c r="AC38" s="96"/>
      <c r="AD38" s="96"/>
      <c r="AE38" s="96"/>
      <c r="AF38" s="96"/>
      <c r="AG38" s="96"/>
      <c r="AH38" s="96"/>
      <c r="AI38" s="96"/>
      <c r="AJ38" s="19">
        <f t="shared" si="2"/>
        <v>0</v>
      </c>
      <c r="AK38" s="339">
        <f t="shared" si="3"/>
        <v>0</v>
      </c>
      <c r="AL38" s="339">
        <f t="shared" si="4"/>
        <v>0</v>
      </c>
      <c r="AM38" s="502"/>
      <c r="AN38" s="503"/>
    </row>
    <row r="39" spans="1:41" s="1" customFormat="1" ht="21" customHeight="1">
      <c r="A39" s="5">
        <v>33</v>
      </c>
      <c r="B39" s="39" t="s">
        <v>2504</v>
      </c>
      <c r="C39" s="40" t="s">
        <v>2505</v>
      </c>
      <c r="D39" s="41" t="s">
        <v>2506</v>
      </c>
      <c r="E39" s="150"/>
      <c r="F39" s="96"/>
      <c r="G39" s="96"/>
      <c r="H39" s="96"/>
      <c r="I39" s="96"/>
      <c r="J39" s="96"/>
      <c r="K39" s="96"/>
      <c r="L39" s="96"/>
      <c r="M39" s="96"/>
      <c r="N39" s="96"/>
      <c r="O39" s="95"/>
      <c r="P39" s="96"/>
      <c r="Q39" s="96"/>
      <c r="R39" s="96"/>
      <c r="S39" s="96"/>
      <c r="T39" s="96"/>
      <c r="U39" s="96"/>
      <c r="V39" s="96"/>
      <c r="W39" s="96"/>
      <c r="X39" s="96"/>
      <c r="Y39" s="96"/>
      <c r="Z39" s="96"/>
      <c r="AA39" s="96"/>
      <c r="AB39" s="96"/>
      <c r="AC39" s="96"/>
      <c r="AD39" s="96"/>
      <c r="AE39" s="96"/>
      <c r="AF39" s="96"/>
      <c r="AG39" s="96"/>
      <c r="AH39" s="96"/>
      <c r="AI39" s="96"/>
      <c r="AJ39" s="19">
        <f t="shared" si="2"/>
        <v>0</v>
      </c>
      <c r="AK39" s="339">
        <f t="shared" si="3"/>
        <v>0</v>
      </c>
      <c r="AL39" s="339">
        <f t="shared" si="4"/>
        <v>0</v>
      </c>
      <c r="AM39" s="53"/>
      <c r="AN39" s="156"/>
    </row>
    <row r="40" spans="1:41" s="1" customFormat="1" ht="21" customHeight="1">
      <c r="A40" s="5">
        <v>34</v>
      </c>
      <c r="B40" s="39" t="s">
        <v>2482</v>
      </c>
      <c r="C40" s="40" t="s">
        <v>64</v>
      </c>
      <c r="D40" s="41" t="s">
        <v>9</v>
      </c>
      <c r="E40" s="545" t="s">
        <v>2799</v>
      </c>
      <c r="F40" s="546"/>
      <c r="G40" s="546"/>
      <c r="H40" s="546"/>
      <c r="I40" s="546"/>
      <c r="J40" s="546"/>
      <c r="K40" s="546"/>
      <c r="L40" s="546"/>
      <c r="M40" s="546"/>
      <c r="N40" s="546"/>
      <c r="O40" s="546"/>
      <c r="P40" s="546"/>
      <c r="Q40" s="546"/>
      <c r="R40" s="546"/>
      <c r="S40" s="546"/>
      <c r="T40" s="546"/>
      <c r="U40" s="546"/>
      <c r="V40" s="546"/>
      <c r="W40" s="546"/>
      <c r="X40" s="546"/>
      <c r="Y40" s="546"/>
      <c r="Z40" s="546"/>
      <c r="AA40" s="546"/>
      <c r="AB40" s="546"/>
      <c r="AC40" s="546"/>
      <c r="AD40" s="546"/>
      <c r="AE40" s="546"/>
      <c r="AF40" s="546"/>
      <c r="AG40" s="546"/>
      <c r="AH40" s="546"/>
      <c r="AI40" s="547"/>
      <c r="AJ40" s="19">
        <f t="shared" si="2"/>
        <v>0</v>
      </c>
      <c r="AK40" s="339">
        <f t="shared" si="3"/>
        <v>0</v>
      </c>
      <c r="AL40" s="339">
        <f t="shared" si="4"/>
        <v>0</v>
      </c>
    </row>
    <row r="41" spans="1:41" s="1" customFormat="1" ht="21" customHeight="1">
      <c r="A41" s="451" t="s">
        <v>10</v>
      </c>
      <c r="B41" s="451"/>
      <c r="C41" s="451"/>
      <c r="D41" s="451"/>
      <c r="E41" s="451"/>
      <c r="F41" s="451"/>
      <c r="G41" s="451"/>
      <c r="H41" s="451"/>
      <c r="I41" s="451"/>
      <c r="J41" s="451"/>
      <c r="K41" s="451"/>
      <c r="L41" s="451"/>
      <c r="M41" s="451"/>
      <c r="N41" s="451"/>
      <c r="O41" s="451"/>
      <c r="P41" s="451"/>
      <c r="Q41" s="451"/>
      <c r="R41" s="451"/>
      <c r="S41" s="451"/>
      <c r="T41" s="451"/>
      <c r="U41" s="451"/>
      <c r="V41" s="451"/>
      <c r="W41" s="451"/>
      <c r="X41" s="451"/>
      <c r="Y41" s="451"/>
      <c r="Z41" s="451"/>
      <c r="AA41" s="451"/>
      <c r="AB41" s="451"/>
      <c r="AC41" s="451"/>
      <c r="AD41" s="451"/>
      <c r="AE41" s="451"/>
      <c r="AF41" s="451"/>
      <c r="AG41" s="451"/>
      <c r="AH41" s="451"/>
      <c r="AI41" s="451"/>
      <c r="AJ41" s="114">
        <f>SUM(AJ7:AJ39)</f>
        <v>27</v>
      </c>
      <c r="AK41" s="114">
        <f>SUM(AK7:AK39)</f>
        <v>8</v>
      </c>
      <c r="AL41" s="114">
        <f>SUM(AL7:AL39)</f>
        <v>14</v>
      </c>
      <c r="AM41" s="12"/>
      <c r="AN41" s="12"/>
    </row>
    <row r="42" spans="1:41" s="25" customFormat="1" ht="21" customHeight="1">
      <c r="A42" s="429" t="s">
        <v>2804</v>
      </c>
      <c r="B42" s="430"/>
      <c r="C42" s="430"/>
      <c r="D42" s="430"/>
      <c r="E42" s="430"/>
      <c r="F42" s="430"/>
      <c r="G42" s="430"/>
      <c r="H42" s="430"/>
      <c r="I42" s="430"/>
      <c r="J42" s="430"/>
      <c r="K42" s="430"/>
      <c r="L42" s="430"/>
      <c r="M42" s="430"/>
      <c r="N42" s="430"/>
      <c r="O42" s="430"/>
      <c r="P42" s="430"/>
      <c r="Q42" s="430"/>
      <c r="R42" s="430"/>
      <c r="S42" s="430"/>
      <c r="T42" s="430"/>
      <c r="U42" s="430"/>
      <c r="V42" s="430"/>
      <c r="W42" s="430"/>
      <c r="X42" s="430"/>
      <c r="Y42" s="430"/>
      <c r="Z42" s="430"/>
      <c r="AA42" s="430"/>
      <c r="AB42" s="430"/>
      <c r="AC42" s="430"/>
      <c r="AD42" s="430"/>
      <c r="AE42" s="430"/>
      <c r="AF42" s="430"/>
      <c r="AG42" s="430"/>
      <c r="AH42" s="430"/>
      <c r="AI42" s="430"/>
      <c r="AJ42" s="430"/>
      <c r="AK42" s="430"/>
      <c r="AL42" s="431"/>
      <c r="AM42" s="338"/>
      <c r="AN42" s="338"/>
    </row>
    <row r="43" spans="1:41" ht="19.5">
      <c r="C43" s="425"/>
      <c r="D43" s="425"/>
      <c r="E43" s="425"/>
      <c r="F43" s="425"/>
      <c r="G43" s="425"/>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row>
    <row r="44" spans="1:41" ht="19.5">
      <c r="C44" s="425"/>
      <c r="D44" s="425"/>
      <c r="E44" s="425"/>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row>
    <row r="45" spans="1:41" ht="19.5">
      <c r="C45" s="425"/>
      <c r="D45" s="425"/>
      <c r="E45" s="16"/>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row>
  </sheetData>
  <mergeCells count="23">
    <mergeCell ref="A1:P1"/>
    <mergeCell ref="Q1:AL1"/>
    <mergeCell ref="A2:P2"/>
    <mergeCell ref="Q2:AL2"/>
    <mergeCell ref="A3:AL3"/>
    <mergeCell ref="C45:D45"/>
    <mergeCell ref="C43:G43"/>
    <mergeCell ref="C44:E44"/>
    <mergeCell ref="E40:AI40"/>
    <mergeCell ref="M4:N4"/>
    <mergeCell ref="I4:L4"/>
    <mergeCell ref="C5:D6"/>
    <mergeCell ref="O4:Q4"/>
    <mergeCell ref="R4:T4"/>
    <mergeCell ref="A42:AL42"/>
    <mergeCell ref="A5:A6"/>
    <mergeCell ref="B5:B6"/>
    <mergeCell ref="AM20:AN20"/>
    <mergeCell ref="A41:AI41"/>
    <mergeCell ref="AM38:AN38"/>
    <mergeCell ref="AJ5:AJ6"/>
    <mergeCell ref="AK5:AK6"/>
    <mergeCell ref="AL5:AL6"/>
  </mergeCells>
  <conditionalFormatting sqref="E6:AI39 E40">
    <cfRule type="expression" dxfId="26"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59A6A1A1-0E05-4332-AF18-9F540A9ED5DD}">
            <xm:f>IF('TQW20'!E$6="CN",1,0)</xm:f>
            <x14:dxf>
              <fill>
                <patternFill>
                  <bgColor theme="8" tint="0.59996337778862885"/>
                </patternFill>
              </fill>
            </x14:dxf>
          </x14:cfRule>
          <xm:sqref>E6:AI6</xm:sqref>
        </x14:conditionalFormatting>
        <x14:conditionalFormatting xmlns:xm="http://schemas.microsoft.com/office/excel/2006/main">
          <x14:cfRule type="expression" priority="2" id="{E70CAD36-3771-47F2-979F-920938819621}">
            <xm:f>IF('TQW20'!E$6="CN",1,0)</xm:f>
            <x14:dxf>
              <fill>
                <patternFill>
                  <bgColor theme="8" tint="0.79998168889431442"/>
                </patternFill>
              </fill>
            </x14:dxf>
          </x14:cfRule>
          <xm:sqref>E6:AI6</xm:sqref>
        </x14:conditionalFormatting>
      </x14:conditionalFormatting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7"/>
  <sheetViews>
    <sheetView topLeftCell="B10" zoomScale="80" zoomScaleNormal="80" workbookViewId="0">
      <selection activeCell="T32" sqref="T32"/>
    </sheetView>
  </sheetViews>
  <sheetFormatPr defaultRowHeight="15.75"/>
  <cols>
    <col min="1" max="1" width="6.5" customWidth="1"/>
    <col min="2" max="2" width="17.6640625" customWidth="1"/>
    <col min="3" max="3" width="25.83203125" customWidth="1"/>
    <col min="4" max="4" width="11.6640625" customWidth="1"/>
    <col min="5" max="35" width="4" customWidth="1"/>
    <col min="36" max="36" width="4.6640625" bestFit="1" customWidth="1"/>
    <col min="37" max="37" width="4" bestFit="1" customWidth="1"/>
    <col min="38" max="38" width="3.83203125" bestFit="1" customWidth="1"/>
    <col min="39" max="39" width="10.83203125" customWidth="1"/>
    <col min="40" max="40" width="12.1640625" customWidth="1"/>
    <col min="41" max="41" width="10.83203125" customWidth="1"/>
  </cols>
  <sheetData>
    <row r="1" spans="1:41" s="24" customFormat="1" ht="2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s="24" customFormat="1" ht="2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s="24" customFormat="1" ht="35.25" customHeight="1">
      <c r="A3" s="443" t="s">
        <v>2722</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34">
        <v>1</v>
      </c>
      <c r="B7" s="292" t="s">
        <v>2507</v>
      </c>
      <c r="C7" s="293" t="s">
        <v>224</v>
      </c>
      <c r="D7" s="294" t="s">
        <v>36</v>
      </c>
      <c r="E7" s="97"/>
      <c r="F7" s="96"/>
      <c r="G7" s="96"/>
      <c r="H7" s="96"/>
      <c r="I7" s="96"/>
      <c r="J7" s="96"/>
      <c r="K7" s="96"/>
      <c r="L7" s="96"/>
      <c r="M7" s="96"/>
      <c r="N7" s="96"/>
      <c r="O7" s="96"/>
      <c r="P7" s="96"/>
      <c r="Q7" s="96"/>
      <c r="R7" s="96"/>
      <c r="S7" s="96"/>
      <c r="T7" s="96"/>
      <c r="U7" s="96"/>
      <c r="V7" s="96"/>
      <c r="W7" s="96"/>
      <c r="X7" s="96"/>
      <c r="Y7" s="96"/>
      <c r="Z7" s="96"/>
      <c r="AA7" s="96"/>
      <c r="AB7" s="96"/>
      <c r="AC7" s="95"/>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34">
        <v>2</v>
      </c>
      <c r="B8" s="292" t="s">
        <v>2508</v>
      </c>
      <c r="C8" s="293" t="s">
        <v>993</v>
      </c>
      <c r="D8" s="294" t="s">
        <v>61</v>
      </c>
      <c r="E8" s="97"/>
      <c r="F8" s="96"/>
      <c r="G8" s="96"/>
      <c r="H8" s="96"/>
      <c r="I8" s="96"/>
      <c r="J8" s="96"/>
      <c r="K8" s="96" t="s">
        <v>7</v>
      </c>
      <c r="L8" s="96"/>
      <c r="M8" s="96"/>
      <c r="N8" s="96"/>
      <c r="O8" s="96" t="s">
        <v>7</v>
      </c>
      <c r="P8" s="96" t="s">
        <v>7</v>
      </c>
      <c r="Q8" s="96"/>
      <c r="R8" s="96"/>
      <c r="S8" s="96" t="s">
        <v>7</v>
      </c>
      <c r="T8" s="96"/>
      <c r="U8" s="96"/>
      <c r="V8" s="96"/>
      <c r="W8" s="96"/>
      <c r="X8" s="96"/>
      <c r="Y8" s="96"/>
      <c r="Z8" s="96"/>
      <c r="AA8" s="96"/>
      <c r="AB8" s="96"/>
      <c r="AC8" s="95"/>
      <c r="AD8" s="96"/>
      <c r="AE8" s="96"/>
      <c r="AF8" s="96"/>
      <c r="AG8" s="96"/>
      <c r="AH8" s="96"/>
      <c r="AI8" s="96"/>
      <c r="AJ8" s="19">
        <f t="shared" ref="AJ8:AJ32" si="2">COUNTIF(E8:AI8,"K")+2*COUNTIF(E8:AI8,"2K")+COUNTIF(E8:AI8,"TK")+COUNTIF(E8:AI8,"KT")+COUNTIF(E8:AI8,"PK")+COUNTIF(E8:AI8,"KP")+2*COUNTIF(E8:AI8,"K2")</f>
        <v>0</v>
      </c>
      <c r="AK8" s="339">
        <f t="shared" ref="AK8:AK32" si="3">COUNTIF(F8:AJ8,"P")+2*COUNTIF(F8:AJ8,"2P")+COUNTIF(F8:AJ8,"TP")+COUNTIF(F8:AJ8,"PT")+COUNTIF(F8:AJ8,"PK")+COUNTIF(F8:AJ8,"KP")+2*COUNTIF(F8:AJ8,"P2")</f>
        <v>4</v>
      </c>
      <c r="AL8" s="339">
        <f t="shared" ref="AL8:AL32" si="4">COUNTIF(E8:AI8,"T")+2*COUNTIF(E8:AI8,"2T")+2*COUNTIF(E8:AI8,"T2")+COUNTIF(E8:AI8,"PT")+COUNTIF(E8:AI8,"TP")</f>
        <v>0</v>
      </c>
      <c r="AM8" s="12"/>
      <c r="AN8" s="12"/>
      <c r="AO8" s="12"/>
    </row>
    <row r="9" spans="1:41" s="1" customFormat="1" ht="21" customHeight="1">
      <c r="A9" s="34">
        <v>3</v>
      </c>
      <c r="B9" s="292" t="s">
        <v>2509</v>
      </c>
      <c r="C9" s="293" t="s">
        <v>2510</v>
      </c>
      <c r="D9" s="294" t="s">
        <v>1918</v>
      </c>
      <c r="E9" s="97"/>
      <c r="F9" s="96"/>
      <c r="G9" s="96"/>
      <c r="H9" s="96"/>
      <c r="I9" s="96"/>
      <c r="J9" s="96"/>
      <c r="K9" s="96"/>
      <c r="L9" s="96"/>
      <c r="M9" s="96"/>
      <c r="N9" s="96"/>
      <c r="O9" s="96"/>
      <c r="P9" s="96"/>
      <c r="Q9" s="96"/>
      <c r="R9" s="96"/>
      <c r="S9" s="96"/>
      <c r="T9" s="96"/>
      <c r="U9" s="96"/>
      <c r="V9" s="96"/>
      <c r="W9" s="96"/>
      <c r="X9" s="96"/>
      <c r="Y9" s="96"/>
      <c r="Z9" s="96"/>
      <c r="AA9" s="96"/>
      <c r="AB9" s="96"/>
      <c r="AC9" s="95"/>
      <c r="AD9" s="96"/>
      <c r="AE9" s="96"/>
      <c r="AF9" s="96"/>
      <c r="AG9" s="96"/>
      <c r="AH9" s="96"/>
      <c r="AI9" s="96"/>
      <c r="AJ9" s="19">
        <f t="shared" si="2"/>
        <v>0</v>
      </c>
      <c r="AK9" s="339">
        <f t="shared" si="3"/>
        <v>0</v>
      </c>
      <c r="AL9" s="339">
        <f t="shared" si="4"/>
        <v>0</v>
      </c>
      <c r="AM9" s="12"/>
      <c r="AN9" s="12"/>
      <c r="AO9" s="12"/>
    </row>
    <row r="10" spans="1:41" s="1" customFormat="1" ht="21" customHeight="1">
      <c r="A10" s="34">
        <v>4</v>
      </c>
      <c r="B10" s="292" t="s">
        <v>2511</v>
      </c>
      <c r="C10" s="293" t="s">
        <v>2512</v>
      </c>
      <c r="D10" s="294" t="s">
        <v>39</v>
      </c>
      <c r="E10" s="97"/>
      <c r="F10" s="96" t="s">
        <v>7</v>
      </c>
      <c r="G10" s="96"/>
      <c r="H10" s="96"/>
      <c r="I10" s="96"/>
      <c r="J10" s="96"/>
      <c r="K10" s="96"/>
      <c r="L10" s="96"/>
      <c r="M10" s="96"/>
      <c r="N10" s="96"/>
      <c r="O10" s="96"/>
      <c r="P10" s="96"/>
      <c r="Q10" s="96"/>
      <c r="R10" s="96"/>
      <c r="S10" s="96"/>
      <c r="T10" s="96"/>
      <c r="U10" s="96"/>
      <c r="V10" s="96"/>
      <c r="W10" s="96"/>
      <c r="X10" s="96"/>
      <c r="Y10" s="96"/>
      <c r="Z10" s="96"/>
      <c r="AA10" s="96"/>
      <c r="AB10" s="96"/>
      <c r="AC10" s="95"/>
      <c r="AD10" s="96"/>
      <c r="AE10" s="96"/>
      <c r="AF10" s="96"/>
      <c r="AG10" s="96"/>
      <c r="AH10" s="96"/>
      <c r="AI10" s="96"/>
      <c r="AJ10" s="19">
        <f t="shared" si="2"/>
        <v>0</v>
      </c>
      <c r="AK10" s="339">
        <f t="shared" si="3"/>
        <v>1</v>
      </c>
      <c r="AL10" s="339">
        <f t="shared" si="4"/>
        <v>0</v>
      </c>
      <c r="AM10" s="12"/>
      <c r="AN10" s="12"/>
      <c r="AO10" s="12"/>
    </row>
    <row r="11" spans="1:41" s="1" customFormat="1" ht="21" customHeight="1">
      <c r="A11" s="34">
        <v>5</v>
      </c>
      <c r="B11" s="292" t="s">
        <v>2513</v>
      </c>
      <c r="C11" s="293" t="s">
        <v>2514</v>
      </c>
      <c r="D11" s="294" t="s">
        <v>40</v>
      </c>
      <c r="E11" s="97"/>
      <c r="F11" s="96"/>
      <c r="G11" s="96"/>
      <c r="H11" s="96"/>
      <c r="I11" s="96"/>
      <c r="J11" s="96" t="s">
        <v>6</v>
      </c>
      <c r="K11" s="96"/>
      <c r="L11" s="96"/>
      <c r="M11" s="96"/>
      <c r="N11" s="96"/>
      <c r="O11" s="96"/>
      <c r="P11" s="96"/>
      <c r="Q11" s="96"/>
      <c r="R11" s="96"/>
      <c r="S11" s="96"/>
      <c r="T11" s="96"/>
      <c r="U11" s="96"/>
      <c r="V11" s="96"/>
      <c r="W11" s="96"/>
      <c r="X11" s="96"/>
      <c r="Y11" s="96"/>
      <c r="Z11" s="96"/>
      <c r="AA11" s="96"/>
      <c r="AB11" s="96"/>
      <c r="AC11" s="95"/>
      <c r="AD11" s="96"/>
      <c r="AE11" s="96"/>
      <c r="AF11" s="96"/>
      <c r="AG11" s="96"/>
      <c r="AH11" s="96"/>
      <c r="AI11" s="96"/>
      <c r="AJ11" s="19">
        <f t="shared" si="2"/>
        <v>1</v>
      </c>
      <c r="AK11" s="339">
        <f t="shared" si="3"/>
        <v>0</v>
      </c>
      <c r="AL11" s="339">
        <f t="shared" si="4"/>
        <v>0</v>
      </c>
      <c r="AM11" s="12"/>
      <c r="AN11" s="12"/>
      <c r="AO11" s="12"/>
    </row>
    <row r="12" spans="1:41" s="1" customFormat="1" ht="21" customHeight="1">
      <c r="A12" s="34">
        <v>6</v>
      </c>
      <c r="B12" s="292" t="s">
        <v>2515</v>
      </c>
      <c r="C12" s="293" t="s">
        <v>2516</v>
      </c>
      <c r="D12" s="294" t="s">
        <v>14</v>
      </c>
      <c r="E12" s="97"/>
      <c r="F12" s="96"/>
      <c r="G12" s="96"/>
      <c r="H12" s="96"/>
      <c r="I12" s="96"/>
      <c r="J12" s="96"/>
      <c r="K12" s="96"/>
      <c r="L12" s="96"/>
      <c r="M12" s="96"/>
      <c r="N12" s="96"/>
      <c r="O12" s="96"/>
      <c r="P12" s="96"/>
      <c r="Q12" s="96"/>
      <c r="R12" s="96"/>
      <c r="S12" s="96"/>
      <c r="T12" s="96"/>
      <c r="U12" s="96"/>
      <c r="V12" s="96"/>
      <c r="W12" s="96"/>
      <c r="X12" s="96"/>
      <c r="Y12" s="96"/>
      <c r="Z12" s="96"/>
      <c r="AA12" s="96"/>
      <c r="AB12" s="96"/>
      <c r="AC12" s="95"/>
      <c r="AD12" s="96"/>
      <c r="AE12" s="96"/>
      <c r="AF12" s="96"/>
      <c r="AG12" s="96"/>
      <c r="AH12" s="96"/>
      <c r="AI12" s="96"/>
      <c r="AJ12" s="19">
        <f t="shared" si="2"/>
        <v>0</v>
      </c>
      <c r="AK12" s="339">
        <f t="shared" si="3"/>
        <v>0</v>
      </c>
      <c r="AL12" s="339">
        <f t="shared" si="4"/>
        <v>0</v>
      </c>
      <c r="AM12" s="12"/>
      <c r="AN12" s="12"/>
      <c r="AO12" s="12"/>
    </row>
    <row r="13" spans="1:41" s="1" customFormat="1" ht="21" customHeight="1">
      <c r="A13" s="34">
        <v>7</v>
      </c>
      <c r="B13" s="292" t="s">
        <v>2517</v>
      </c>
      <c r="C13" s="293" t="s">
        <v>2518</v>
      </c>
      <c r="D13" s="294" t="s">
        <v>33</v>
      </c>
      <c r="E13" s="97"/>
      <c r="F13" s="96"/>
      <c r="G13" s="96"/>
      <c r="H13" s="96"/>
      <c r="I13" s="96"/>
      <c r="J13" s="96"/>
      <c r="K13" s="96"/>
      <c r="L13" s="96"/>
      <c r="M13" s="96"/>
      <c r="N13" s="96"/>
      <c r="O13" s="96"/>
      <c r="P13" s="96"/>
      <c r="Q13" s="96"/>
      <c r="R13" s="96"/>
      <c r="S13" s="96"/>
      <c r="T13" s="96"/>
      <c r="U13" s="96"/>
      <c r="V13" s="96"/>
      <c r="W13" s="96"/>
      <c r="X13" s="96"/>
      <c r="Y13" s="96"/>
      <c r="Z13" s="96"/>
      <c r="AA13" s="96"/>
      <c r="AB13" s="96"/>
      <c r="AC13" s="95"/>
      <c r="AD13" s="96"/>
      <c r="AE13" s="96"/>
      <c r="AF13" s="96"/>
      <c r="AG13" s="96"/>
      <c r="AH13" s="96"/>
      <c r="AI13" s="96"/>
      <c r="AJ13" s="19">
        <f t="shared" si="2"/>
        <v>0</v>
      </c>
      <c r="AK13" s="339">
        <f t="shared" si="3"/>
        <v>0</v>
      </c>
      <c r="AL13" s="339">
        <f t="shared" si="4"/>
        <v>0</v>
      </c>
      <c r="AM13" s="12"/>
      <c r="AN13" s="12"/>
      <c r="AO13" s="12"/>
    </row>
    <row r="14" spans="1:41" s="1" customFormat="1" ht="21" customHeight="1">
      <c r="A14" s="34">
        <v>8</v>
      </c>
      <c r="B14" s="292" t="s">
        <v>2519</v>
      </c>
      <c r="C14" s="293" t="s">
        <v>2520</v>
      </c>
      <c r="D14" s="294" t="s">
        <v>126</v>
      </c>
      <c r="E14" s="97"/>
      <c r="F14" s="96"/>
      <c r="G14" s="96"/>
      <c r="H14" s="96"/>
      <c r="I14" s="96"/>
      <c r="J14" s="96"/>
      <c r="K14" s="96" t="s">
        <v>7</v>
      </c>
      <c r="L14" s="96"/>
      <c r="M14" s="96"/>
      <c r="N14" s="96"/>
      <c r="O14" s="96"/>
      <c r="P14" s="96"/>
      <c r="Q14" s="96"/>
      <c r="R14" s="96"/>
      <c r="S14" s="96"/>
      <c r="T14" s="96"/>
      <c r="U14" s="96"/>
      <c r="V14" s="96"/>
      <c r="W14" s="96"/>
      <c r="X14" s="96"/>
      <c r="Y14" s="96"/>
      <c r="Z14" s="96"/>
      <c r="AA14" s="96"/>
      <c r="AB14" s="96"/>
      <c r="AC14" s="95"/>
      <c r="AD14" s="96"/>
      <c r="AE14" s="96"/>
      <c r="AF14" s="96"/>
      <c r="AG14" s="96"/>
      <c r="AH14" s="96"/>
      <c r="AI14" s="96"/>
      <c r="AJ14" s="19">
        <f t="shared" si="2"/>
        <v>0</v>
      </c>
      <c r="AK14" s="339">
        <f t="shared" si="3"/>
        <v>1</v>
      </c>
      <c r="AL14" s="339">
        <f t="shared" si="4"/>
        <v>0</v>
      </c>
      <c r="AM14" s="12"/>
      <c r="AN14" s="12"/>
      <c r="AO14" s="12"/>
    </row>
    <row r="15" spans="1:41" s="272" customFormat="1" ht="21" customHeight="1">
      <c r="A15" s="34">
        <v>9</v>
      </c>
      <c r="B15" s="292" t="s">
        <v>2521</v>
      </c>
      <c r="C15" s="293" t="s">
        <v>2522</v>
      </c>
      <c r="D15" s="294" t="s">
        <v>20</v>
      </c>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95"/>
      <c r="AD15" s="291"/>
      <c r="AE15" s="291"/>
      <c r="AF15" s="291"/>
      <c r="AG15" s="291"/>
      <c r="AH15" s="291"/>
      <c r="AI15" s="291"/>
      <c r="AJ15" s="19">
        <f t="shared" si="2"/>
        <v>0</v>
      </c>
      <c r="AK15" s="339">
        <f t="shared" si="3"/>
        <v>0</v>
      </c>
      <c r="AL15" s="339">
        <f t="shared" si="4"/>
        <v>0</v>
      </c>
      <c r="AM15" s="271"/>
      <c r="AN15" s="271"/>
      <c r="AO15" s="271"/>
    </row>
    <row r="16" spans="1:41" s="1" customFormat="1" ht="21" customHeight="1">
      <c r="A16" s="34">
        <v>10</v>
      </c>
      <c r="B16" s="292" t="s">
        <v>2523</v>
      </c>
      <c r="C16" s="293" t="s">
        <v>2524</v>
      </c>
      <c r="D16" s="294" t="s">
        <v>20</v>
      </c>
      <c r="E16" s="97"/>
      <c r="F16" s="96"/>
      <c r="G16" s="96"/>
      <c r="H16" s="96"/>
      <c r="I16" s="96"/>
      <c r="J16" s="96"/>
      <c r="K16" s="96"/>
      <c r="L16" s="96"/>
      <c r="M16" s="96"/>
      <c r="N16" s="96"/>
      <c r="O16" s="96"/>
      <c r="P16" s="96"/>
      <c r="Q16" s="96"/>
      <c r="R16" s="96"/>
      <c r="S16" s="96"/>
      <c r="T16" s="96"/>
      <c r="U16" s="96"/>
      <c r="V16" s="96"/>
      <c r="W16" s="96"/>
      <c r="X16" s="96"/>
      <c r="Y16" s="96"/>
      <c r="Z16" s="96"/>
      <c r="AA16" s="96"/>
      <c r="AB16" s="96"/>
      <c r="AC16" s="95"/>
      <c r="AD16" s="96"/>
      <c r="AE16" s="96"/>
      <c r="AF16" s="96"/>
      <c r="AG16" s="96"/>
      <c r="AH16" s="96"/>
      <c r="AI16" s="96"/>
      <c r="AJ16" s="19">
        <f t="shared" si="2"/>
        <v>0</v>
      </c>
      <c r="AK16" s="339">
        <f t="shared" si="3"/>
        <v>0</v>
      </c>
      <c r="AL16" s="339">
        <f t="shared" si="4"/>
        <v>0</v>
      </c>
      <c r="AM16" s="12"/>
      <c r="AN16" s="12"/>
      <c r="AO16" s="12"/>
    </row>
    <row r="17" spans="1:41" s="1" customFormat="1" ht="21" customHeight="1">
      <c r="A17" s="34">
        <v>11</v>
      </c>
      <c r="B17" s="292" t="s">
        <v>2525</v>
      </c>
      <c r="C17" s="293" t="s">
        <v>2526</v>
      </c>
      <c r="D17" s="294" t="s">
        <v>20</v>
      </c>
      <c r="E17" s="97"/>
      <c r="F17" s="96"/>
      <c r="G17" s="96"/>
      <c r="H17" s="96"/>
      <c r="I17" s="96"/>
      <c r="J17" s="96"/>
      <c r="K17" s="96"/>
      <c r="L17" s="96"/>
      <c r="M17" s="96"/>
      <c r="N17" s="96"/>
      <c r="O17" s="96"/>
      <c r="P17" s="96"/>
      <c r="Q17" s="96"/>
      <c r="R17" s="96"/>
      <c r="S17" s="96"/>
      <c r="T17" s="96"/>
      <c r="U17" s="96"/>
      <c r="V17" s="96"/>
      <c r="W17" s="96"/>
      <c r="X17" s="96"/>
      <c r="Y17" s="96"/>
      <c r="Z17" s="96"/>
      <c r="AA17" s="96"/>
      <c r="AB17" s="96"/>
      <c r="AC17" s="95"/>
      <c r="AD17" s="96"/>
      <c r="AE17" s="96"/>
      <c r="AF17" s="96"/>
      <c r="AG17" s="96"/>
      <c r="AH17" s="96"/>
      <c r="AI17" s="96"/>
      <c r="AJ17" s="19">
        <f t="shared" si="2"/>
        <v>0</v>
      </c>
      <c r="AK17" s="339">
        <f t="shared" si="3"/>
        <v>0</v>
      </c>
      <c r="AL17" s="339">
        <f t="shared" si="4"/>
        <v>0</v>
      </c>
      <c r="AM17" s="12"/>
      <c r="AN17" s="12"/>
      <c r="AO17" s="12"/>
    </row>
    <row r="18" spans="1:41" s="1" customFormat="1" ht="21" customHeight="1">
      <c r="A18" s="34">
        <v>12</v>
      </c>
      <c r="B18" s="292" t="s">
        <v>2527</v>
      </c>
      <c r="C18" s="293" t="s">
        <v>16</v>
      </c>
      <c r="D18" s="294" t="s">
        <v>53</v>
      </c>
      <c r="E18" s="97"/>
      <c r="F18" s="96"/>
      <c r="G18" s="96"/>
      <c r="H18" s="96"/>
      <c r="I18" s="96"/>
      <c r="J18" s="96" t="s">
        <v>6</v>
      </c>
      <c r="K18" s="96" t="s">
        <v>6</v>
      </c>
      <c r="L18" s="96"/>
      <c r="M18" s="96"/>
      <c r="N18" s="96"/>
      <c r="O18" s="96" t="s">
        <v>6</v>
      </c>
      <c r="P18" s="96" t="s">
        <v>6</v>
      </c>
      <c r="Q18" s="96"/>
      <c r="R18" s="96"/>
      <c r="S18" s="96" t="s">
        <v>6</v>
      </c>
      <c r="T18" s="96"/>
      <c r="U18" s="96"/>
      <c r="V18" s="96"/>
      <c r="W18" s="96"/>
      <c r="X18" s="96"/>
      <c r="Y18" s="96"/>
      <c r="Z18" s="96"/>
      <c r="AA18" s="96"/>
      <c r="AB18" s="96"/>
      <c r="AC18" s="95"/>
      <c r="AD18" s="96"/>
      <c r="AE18" s="96"/>
      <c r="AF18" s="96"/>
      <c r="AG18" s="96"/>
      <c r="AH18" s="96"/>
      <c r="AI18" s="96"/>
      <c r="AJ18" s="19">
        <f t="shared" si="2"/>
        <v>5</v>
      </c>
      <c r="AK18" s="339">
        <f t="shared" si="3"/>
        <v>0</v>
      </c>
      <c r="AL18" s="339">
        <f t="shared" si="4"/>
        <v>0</v>
      </c>
      <c r="AM18" s="12"/>
      <c r="AN18" s="12"/>
      <c r="AO18" s="12"/>
    </row>
    <row r="19" spans="1:41" s="1" customFormat="1" ht="21" customHeight="1">
      <c r="A19" s="34">
        <v>13</v>
      </c>
      <c r="B19" s="292" t="s">
        <v>2528</v>
      </c>
      <c r="C19" s="293" t="s">
        <v>57</v>
      </c>
      <c r="D19" s="294" t="s">
        <v>53</v>
      </c>
      <c r="E19" s="97"/>
      <c r="F19" s="97"/>
      <c r="G19" s="97"/>
      <c r="H19" s="97"/>
      <c r="I19" s="97"/>
      <c r="J19" s="97"/>
      <c r="K19" s="97"/>
      <c r="L19" s="97"/>
      <c r="M19" s="97"/>
      <c r="N19" s="97"/>
      <c r="O19" s="97"/>
      <c r="P19" s="97"/>
      <c r="Q19" s="97"/>
      <c r="R19" s="97"/>
      <c r="S19" s="97"/>
      <c r="T19" s="97"/>
      <c r="U19" s="97"/>
      <c r="V19" s="97"/>
      <c r="W19" s="97"/>
      <c r="X19" s="97"/>
      <c r="Y19" s="97"/>
      <c r="Z19" s="97"/>
      <c r="AA19" s="97"/>
      <c r="AB19" s="97"/>
      <c r="AC19" s="95"/>
      <c r="AD19" s="97"/>
      <c r="AE19" s="97"/>
      <c r="AF19" s="97"/>
      <c r="AG19" s="97"/>
      <c r="AH19" s="97"/>
      <c r="AI19" s="97"/>
      <c r="AJ19" s="19">
        <f t="shared" si="2"/>
        <v>0</v>
      </c>
      <c r="AK19" s="339">
        <f t="shared" si="3"/>
        <v>0</v>
      </c>
      <c r="AL19" s="339">
        <f t="shared" si="4"/>
        <v>0</v>
      </c>
      <c r="AM19" s="12"/>
      <c r="AN19" s="12"/>
      <c r="AO19" s="12"/>
    </row>
    <row r="20" spans="1:41" s="1" customFormat="1" ht="21" customHeight="1">
      <c r="A20" s="34">
        <v>14</v>
      </c>
      <c r="B20" s="292" t="s">
        <v>2529</v>
      </c>
      <c r="C20" s="293" t="s">
        <v>80</v>
      </c>
      <c r="D20" s="294" t="s">
        <v>26</v>
      </c>
      <c r="E20" s="97"/>
      <c r="F20" s="96"/>
      <c r="G20" s="96"/>
      <c r="H20" s="96"/>
      <c r="I20" s="96"/>
      <c r="J20" s="96" t="s">
        <v>6</v>
      </c>
      <c r="K20" s="96"/>
      <c r="L20" s="96"/>
      <c r="M20" s="96"/>
      <c r="N20" s="96"/>
      <c r="O20" s="96"/>
      <c r="P20" s="96" t="s">
        <v>6</v>
      </c>
      <c r="Q20" s="96"/>
      <c r="R20" s="96"/>
      <c r="S20" s="96"/>
      <c r="T20" s="96"/>
      <c r="U20" s="96"/>
      <c r="V20" s="96"/>
      <c r="W20" s="96"/>
      <c r="X20" s="96"/>
      <c r="Y20" s="96"/>
      <c r="Z20" s="96"/>
      <c r="AA20" s="96"/>
      <c r="AB20" s="96"/>
      <c r="AC20" s="95"/>
      <c r="AD20" s="96"/>
      <c r="AE20" s="96"/>
      <c r="AF20" s="96"/>
      <c r="AG20" s="96"/>
      <c r="AH20" s="96"/>
      <c r="AI20" s="96"/>
      <c r="AJ20" s="19">
        <f t="shared" si="2"/>
        <v>2</v>
      </c>
      <c r="AK20" s="339">
        <f t="shared" si="3"/>
        <v>0</v>
      </c>
      <c r="AL20" s="339">
        <f t="shared" si="4"/>
        <v>0</v>
      </c>
      <c r="AM20" s="502"/>
      <c r="AN20" s="503"/>
      <c r="AO20" s="12"/>
    </row>
    <row r="21" spans="1:41" s="1" customFormat="1" ht="21" customHeight="1">
      <c r="A21" s="34">
        <v>15</v>
      </c>
      <c r="B21" s="292" t="s">
        <v>2530</v>
      </c>
      <c r="C21" s="293" t="s">
        <v>2531</v>
      </c>
      <c r="D21" s="294" t="s">
        <v>363</v>
      </c>
      <c r="E21" s="97"/>
      <c r="F21" s="96"/>
      <c r="G21" s="96"/>
      <c r="H21" s="96"/>
      <c r="I21" s="96"/>
      <c r="J21" s="96"/>
      <c r="K21" s="96"/>
      <c r="L21" s="96"/>
      <c r="M21" s="96"/>
      <c r="N21" s="96"/>
      <c r="O21" s="96"/>
      <c r="P21" s="96"/>
      <c r="Q21" s="96"/>
      <c r="R21" s="96"/>
      <c r="S21" s="96" t="s">
        <v>8</v>
      </c>
      <c r="T21" s="96"/>
      <c r="U21" s="96"/>
      <c r="V21" s="96"/>
      <c r="W21" s="96"/>
      <c r="X21" s="96"/>
      <c r="Y21" s="96"/>
      <c r="Z21" s="96"/>
      <c r="AA21" s="96"/>
      <c r="AB21" s="96"/>
      <c r="AC21" s="95"/>
      <c r="AD21" s="96"/>
      <c r="AE21" s="96"/>
      <c r="AF21" s="96"/>
      <c r="AG21" s="96"/>
      <c r="AH21" s="96"/>
      <c r="AI21" s="96"/>
      <c r="AJ21" s="19">
        <f t="shared" si="2"/>
        <v>0</v>
      </c>
      <c r="AK21" s="339">
        <f t="shared" si="3"/>
        <v>0</v>
      </c>
      <c r="AL21" s="339">
        <f t="shared" si="4"/>
        <v>1</v>
      </c>
      <c r="AM21" s="12"/>
      <c r="AN21" s="12"/>
      <c r="AO21" s="12"/>
    </row>
    <row r="22" spans="1:41" s="1" customFormat="1" ht="21" customHeight="1">
      <c r="A22" s="34">
        <v>16</v>
      </c>
      <c r="B22" s="292" t="s">
        <v>2532</v>
      </c>
      <c r="C22" s="293" t="s">
        <v>2533</v>
      </c>
      <c r="D22" s="294" t="s">
        <v>78</v>
      </c>
      <c r="E22" s="97"/>
      <c r="F22" s="96"/>
      <c r="G22" s="96"/>
      <c r="H22" s="96"/>
      <c r="I22" s="96"/>
      <c r="J22" s="96"/>
      <c r="K22" s="96" t="s">
        <v>6</v>
      </c>
      <c r="L22" s="96"/>
      <c r="M22" s="96"/>
      <c r="N22" s="96"/>
      <c r="O22" s="96"/>
      <c r="P22" s="96"/>
      <c r="Q22" s="96"/>
      <c r="R22" s="96"/>
      <c r="S22" s="96"/>
      <c r="T22" s="96"/>
      <c r="U22" s="96"/>
      <c r="V22" s="96"/>
      <c r="W22" s="96"/>
      <c r="X22" s="96"/>
      <c r="Y22" s="96"/>
      <c r="Z22" s="96"/>
      <c r="AA22" s="96"/>
      <c r="AB22" s="96"/>
      <c r="AC22" s="95"/>
      <c r="AD22" s="96"/>
      <c r="AE22" s="96"/>
      <c r="AF22" s="96"/>
      <c r="AG22" s="96"/>
      <c r="AH22" s="96"/>
      <c r="AI22" s="96"/>
      <c r="AJ22" s="19">
        <f t="shared" si="2"/>
        <v>1</v>
      </c>
      <c r="AK22" s="339">
        <f t="shared" si="3"/>
        <v>0</v>
      </c>
      <c r="AL22" s="339">
        <f t="shared" si="4"/>
        <v>0</v>
      </c>
      <c r="AM22" s="12"/>
      <c r="AN22" s="12"/>
      <c r="AO22" s="12"/>
    </row>
    <row r="23" spans="1:41" s="1" customFormat="1" ht="21" customHeight="1">
      <c r="A23" s="34">
        <v>17</v>
      </c>
      <c r="B23" s="292" t="s">
        <v>2534</v>
      </c>
      <c r="C23" s="293" t="s">
        <v>2535</v>
      </c>
      <c r="D23" s="294" t="s">
        <v>78</v>
      </c>
      <c r="E23" s="97"/>
      <c r="F23" s="96"/>
      <c r="G23" s="96"/>
      <c r="H23" s="96"/>
      <c r="I23" s="96"/>
      <c r="J23" s="96"/>
      <c r="K23" s="96" t="s">
        <v>6</v>
      </c>
      <c r="L23" s="96"/>
      <c r="M23" s="96"/>
      <c r="N23" s="96"/>
      <c r="O23" s="96"/>
      <c r="P23" s="96" t="s">
        <v>7</v>
      </c>
      <c r="Q23" s="96"/>
      <c r="R23" s="96"/>
      <c r="S23" s="96"/>
      <c r="T23" s="96"/>
      <c r="U23" s="96"/>
      <c r="V23" s="96"/>
      <c r="W23" s="96"/>
      <c r="X23" s="96"/>
      <c r="Y23" s="96"/>
      <c r="Z23" s="96"/>
      <c r="AA23" s="96"/>
      <c r="AB23" s="96"/>
      <c r="AC23" s="95"/>
      <c r="AD23" s="96"/>
      <c r="AE23" s="96"/>
      <c r="AF23" s="96"/>
      <c r="AG23" s="96"/>
      <c r="AH23" s="96"/>
      <c r="AI23" s="96"/>
      <c r="AJ23" s="19">
        <f t="shared" si="2"/>
        <v>1</v>
      </c>
      <c r="AK23" s="339">
        <f t="shared" si="3"/>
        <v>1</v>
      </c>
      <c r="AL23" s="339">
        <f t="shared" si="4"/>
        <v>0</v>
      </c>
      <c r="AM23" s="12"/>
      <c r="AN23" s="12"/>
      <c r="AO23" s="12"/>
    </row>
    <row r="24" spans="1:41" s="1" customFormat="1" ht="21" customHeight="1">
      <c r="A24" s="34">
        <v>18</v>
      </c>
      <c r="B24" s="292" t="s">
        <v>2536</v>
      </c>
      <c r="C24" s="293" t="s">
        <v>837</v>
      </c>
      <c r="D24" s="294" t="s">
        <v>63</v>
      </c>
      <c r="E24" s="97"/>
      <c r="F24" s="96"/>
      <c r="G24" s="96"/>
      <c r="H24" s="96" t="s">
        <v>8</v>
      </c>
      <c r="I24" s="96"/>
      <c r="J24" s="96"/>
      <c r="K24" s="96"/>
      <c r="L24" s="96"/>
      <c r="M24" s="96"/>
      <c r="N24" s="96"/>
      <c r="O24" s="96"/>
      <c r="P24" s="96"/>
      <c r="Q24" s="96"/>
      <c r="R24" s="96"/>
      <c r="S24" s="96"/>
      <c r="T24" s="96" t="s">
        <v>6</v>
      </c>
      <c r="U24" s="96"/>
      <c r="V24" s="96"/>
      <c r="W24" s="96"/>
      <c r="X24" s="96"/>
      <c r="Y24" s="96"/>
      <c r="Z24" s="96"/>
      <c r="AA24" s="96"/>
      <c r="AB24" s="96"/>
      <c r="AC24" s="95"/>
      <c r="AD24" s="96"/>
      <c r="AE24" s="96"/>
      <c r="AF24" s="96"/>
      <c r="AG24" s="96"/>
      <c r="AH24" s="96"/>
      <c r="AI24" s="96"/>
      <c r="AJ24" s="19">
        <f t="shared" si="2"/>
        <v>1</v>
      </c>
      <c r="AK24" s="339">
        <f t="shared" si="3"/>
        <v>0</v>
      </c>
      <c r="AL24" s="339">
        <f t="shared" si="4"/>
        <v>1</v>
      </c>
      <c r="AM24" s="12"/>
      <c r="AN24" s="12"/>
      <c r="AO24" s="12"/>
    </row>
    <row r="25" spans="1:41" s="1" customFormat="1" ht="21" customHeight="1">
      <c r="A25" s="34">
        <v>19</v>
      </c>
      <c r="B25" s="292" t="s">
        <v>2537</v>
      </c>
      <c r="C25" s="293" t="s">
        <v>1513</v>
      </c>
      <c r="D25" s="294" t="s">
        <v>44</v>
      </c>
      <c r="E25" s="97"/>
      <c r="F25" s="96"/>
      <c r="G25" s="96"/>
      <c r="H25" s="96"/>
      <c r="I25" s="96"/>
      <c r="J25" s="96"/>
      <c r="K25" s="96"/>
      <c r="L25" s="96"/>
      <c r="M25" s="96"/>
      <c r="N25" s="96"/>
      <c r="O25" s="96"/>
      <c r="P25" s="96"/>
      <c r="Q25" s="96"/>
      <c r="R25" s="96"/>
      <c r="S25" s="96"/>
      <c r="T25" s="96"/>
      <c r="U25" s="96"/>
      <c r="V25" s="96"/>
      <c r="W25" s="96"/>
      <c r="X25" s="96"/>
      <c r="Y25" s="96"/>
      <c r="Z25" s="96"/>
      <c r="AA25" s="96"/>
      <c r="AB25" s="96"/>
      <c r="AC25" s="95"/>
      <c r="AD25" s="96"/>
      <c r="AE25" s="96"/>
      <c r="AF25" s="96"/>
      <c r="AG25" s="96"/>
      <c r="AH25" s="96"/>
      <c r="AI25" s="96"/>
      <c r="AJ25" s="19">
        <f t="shared" si="2"/>
        <v>0</v>
      </c>
      <c r="AK25" s="339">
        <f t="shared" si="3"/>
        <v>0</v>
      </c>
      <c r="AL25" s="339">
        <f t="shared" si="4"/>
        <v>0</v>
      </c>
      <c r="AM25" s="12"/>
      <c r="AN25" s="12"/>
      <c r="AO25" s="12"/>
    </row>
    <row r="26" spans="1:41" s="1" customFormat="1" ht="21" customHeight="1">
      <c r="A26" s="34">
        <v>20</v>
      </c>
      <c r="B26" s="292" t="s">
        <v>2538</v>
      </c>
      <c r="C26" s="293" t="s">
        <v>748</v>
      </c>
      <c r="D26" s="294" t="s">
        <v>120</v>
      </c>
      <c r="E26" s="97"/>
      <c r="F26" s="96"/>
      <c r="G26" s="96"/>
      <c r="H26" s="96"/>
      <c r="I26" s="96"/>
      <c r="J26" s="96"/>
      <c r="K26" s="96"/>
      <c r="L26" s="96"/>
      <c r="M26" s="96"/>
      <c r="N26" s="96"/>
      <c r="O26" s="96"/>
      <c r="P26" s="96"/>
      <c r="Q26" s="96"/>
      <c r="R26" s="96"/>
      <c r="S26" s="96"/>
      <c r="T26" s="96"/>
      <c r="U26" s="96"/>
      <c r="V26" s="96"/>
      <c r="W26" s="96"/>
      <c r="X26" s="96"/>
      <c r="Y26" s="96"/>
      <c r="Z26" s="96"/>
      <c r="AA26" s="96"/>
      <c r="AB26" s="96"/>
      <c r="AC26" s="95"/>
      <c r="AD26" s="96"/>
      <c r="AE26" s="96"/>
      <c r="AF26" s="96"/>
      <c r="AG26" s="96"/>
      <c r="AH26" s="96"/>
      <c r="AI26" s="96"/>
      <c r="AJ26" s="19">
        <f t="shared" si="2"/>
        <v>0</v>
      </c>
      <c r="AK26" s="339">
        <f t="shared" si="3"/>
        <v>0</v>
      </c>
      <c r="AL26" s="339">
        <f t="shared" si="4"/>
        <v>0</v>
      </c>
      <c r="AM26" s="12"/>
      <c r="AN26" s="12"/>
      <c r="AO26" s="12"/>
    </row>
    <row r="27" spans="1:41" s="1" customFormat="1" ht="21" customHeight="1">
      <c r="A27" s="34">
        <v>21</v>
      </c>
      <c r="B27" s="292" t="s">
        <v>2539</v>
      </c>
      <c r="C27" s="293" t="s">
        <v>442</v>
      </c>
      <c r="D27" s="294" t="s">
        <v>58</v>
      </c>
      <c r="E27" s="97"/>
      <c r="F27" s="96"/>
      <c r="G27" s="96"/>
      <c r="H27" s="96"/>
      <c r="I27" s="96"/>
      <c r="J27" s="96"/>
      <c r="K27" s="96"/>
      <c r="L27" s="96"/>
      <c r="M27" s="96"/>
      <c r="N27" s="96"/>
      <c r="O27" s="96"/>
      <c r="P27" s="96"/>
      <c r="Q27" s="96"/>
      <c r="R27" s="96"/>
      <c r="S27" s="96"/>
      <c r="T27" s="96"/>
      <c r="U27" s="96"/>
      <c r="V27" s="96"/>
      <c r="W27" s="96"/>
      <c r="X27" s="96"/>
      <c r="Y27" s="96"/>
      <c r="Z27" s="96"/>
      <c r="AA27" s="96"/>
      <c r="AB27" s="96"/>
      <c r="AC27" s="95"/>
      <c r="AD27" s="96"/>
      <c r="AE27" s="96"/>
      <c r="AF27" s="96"/>
      <c r="AG27" s="96"/>
      <c r="AH27" s="96"/>
      <c r="AI27" s="96"/>
      <c r="AJ27" s="19">
        <f t="shared" si="2"/>
        <v>0</v>
      </c>
      <c r="AK27" s="339">
        <f t="shared" si="3"/>
        <v>0</v>
      </c>
      <c r="AL27" s="339">
        <f t="shared" si="4"/>
        <v>0</v>
      </c>
      <c r="AM27" s="12"/>
      <c r="AN27" s="12"/>
      <c r="AO27" s="12"/>
    </row>
    <row r="28" spans="1:41" s="1" customFormat="1" ht="21" customHeight="1">
      <c r="A28" s="34">
        <v>22</v>
      </c>
      <c r="B28" s="292" t="s">
        <v>2540</v>
      </c>
      <c r="C28" s="293" t="s">
        <v>2541</v>
      </c>
      <c r="D28" s="294" t="s">
        <v>22</v>
      </c>
      <c r="E28" s="97"/>
      <c r="F28" s="96"/>
      <c r="G28" s="96"/>
      <c r="H28" s="96"/>
      <c r="I28" s="96"/>
      <c r="J28" s="96"/>
      <c r="K28" s="96" t="s">
        <v>7</v>
      </c>
      <c r="L28" s="96"/>
      <c r="M28" s="96"/>
      <c r="N28" s="96"/>
      <c r="O28" s="96"/>
      <c r="P28" s="96"/>
      <c r="Q28" s="96"/>
      <c r="R28" s="96"/>
      <c r="S28" s="96"/>
      <c r="T28" s="96"/>
      <c r="U28" s="96"/>
      <c r="V28" s="96"/>
      <c r="W28" s="96"/>
      <c r="X28" s="96"/>
      <c r="Y28" s="96"/>
      <c r="Z28" s="96"/>
      <c r="AA28" s="96"/>
      <c r="AB28" s="96"/>
      <c r="AC28" s="95"/>
      <c r="AD28" s="96"/>
      <c r="AE28" s="96"/>
      <c r="AF28" s="96"/>
      <c r="AG28" s="96"/>
      <c r="AH28" s="96"/>
      <c r="AI28" s="96"/>
      <c r="AJ28" s="19">
        <f t="shared" si="2"/>
        <v>0</v>
      </c>
      <c r="AK28" s="339">
        <f t="shared" si="3"/>
        <v>1</v>
      </c>
      <c r="AL28" s="339">
        <f t="shared" si="4"/>
        <v>0</v>
      </c>
      <c r="AM28" s="12"/>
      <c r="AN28" s="12"/>
      <c r="AO28" s="12"/>
    </row>
    <row r="29" spans="1:41" s="1" customFormat="1" ht="21" customHeight="1">
      <c r="A29" s="34">
        <v>23</v>
      </c>
      <c r="B29" s="292" t="s">
        <v>2542</v>
      </c>
      <c r="C29" s="293" t="s">
        <v>2543</v>
      </c>
      <c r="D29" s="294" t="s">
        <v>84</v>
      </c>
      <c r="E29" s="97"/>
      <c r="F29" s="96" t="s">
        <v>2806</v>
      </c>
      <c r="G29" s="96"/>
      <c r="H29" s="96"/>
      <c r="I29" s="96"/>
      <c r="J29" s="96" t="s">
        <v>6</v>
      </c>
      <c r="K29" s="96" t="s">
        <v>6</v>
      </c>
      <c r="L29" s="96"/>
      <c r="M29" s="96" t="s">
        <v>2806</v>
      </c>
      <c r="N29" s="96"/>
      <c r="O29" s="96"/>
      <c r="P29" s="96"/>
      <c r="Q29" s="96"/>
      <c r="R29" s="96"/>
      <c r="S29" s="96"/>
      <c r="T29" s="96"/>
      <c r="U29" s="96"/>
      <c r="V29" s="96"/>
      <c r="W29" s="96"/>
      <c r="X29" s="96"/>
      <c r="Y29" s="96"/>
      <c r="Z29" s="96"/>
      <c r="AA29" s="96"/>
      <c r="AB29" s="96"/>
      <c r="AC29" s="95"/>
      <c r="AD29" s="96"/>
      <c r="AE29" s="96"/>
      <c r="AF29" s="96"/>
      <c r="AG29" s="96"/>
      <c r="AH29" s="96"/>
      <c r="AI29" s="96"/>
      <c r="AJ29" s="19">
        <f t="shared" si="2"/>
        <v>6</v>
      </c>
      <c r="AK29" s="339">
        <f t="shared" si="3"/>
        <v>0</v>
      </c>
      <c r="AL29" s="339">
        <f t="shared" si="4"/>
        <v>0</v>
      </c>
      <c r="AM29" s="12"/>
      <c r="AN29" s="12"/>
      <c r="AO29" s="12"/>
    </row>
    <row r="30" spans="1:41" s="1" customFormat="1" ht="21" customHeight="1">
      <c r="A30" s="34">
        <v>24</v>
      </c>
      <c r="B30" s="292" t="s">
        <v>2544</v>
      </c>
      <c r="C30" s="293" t="s">
        <v>80</v>
      </c>
      <c r="D30" s="294" t="s">
        <v>81</v>
      </c>
      <c r="E30" s="97"/>
      <c r="F30" s="96"/>
      <c r="G30" s="96"/>
      <c r="H30" s="96"/>
      <c r="I30" s="96"/>
      <c r="J30" s="96"/>
      <c r="K30" s="96" t="s">
        <v>7</v>
      </c>
      <c r="L30" s="96"/>
      <c r="M30" s="96"/>
      <c r="N30" s="96"/>
      <c r="O30" s="96"/>
      <c r="P30" s="96"/>
      <c r="Q30" s="96"/>
      <c r="R30" s="96"/>
      <c r="S30" s="96"/>
      <c r="T30" s="96"/>
      <c r="U30" s="96"/>
      <c r="V30" s="96"/>
      <c r="W30" s="96"/>
      <c r="X30" s="96"/>
      <c r="Y30" s="96"/>
      <c r="Z30" s="96"/>
      <c r="AA30" s="96"/>
      <c r="AB30" s="96"/>
      <c r="AC30" s="95"/>
      <c r="AD30" s="96"/>
      <c r="AE30" s="96"/>
      <c r="AF30" s="96"/>
      <c r="AG30" s="96"/>
      <c r="AH30" s="96"/>
      <c r="AI30" s="96"/>
      <c r="AJ30" s="19">
        <f t="shared" si="2"/>
        <v>0</v>
      </c>
      <c r="AK30" s="339">
        <f t="shared" si="3"/>
        <v>1</v>
      </c>
      <c r="AL30" s="339">
        <f t="shared" si="4"/>
        <v>0</v>
      </c>
      <c r="AM30" s="12"/>
      <c r="AN30" s="12"/>
      <c r="AO30" s="12"/>
    </row>
    <row r="31" spans="1:41" s="1" customFormat="1" ht="21" customHeight="1">
      <c r="A31" s="34">
        <v>25</v>
      </c>
      <c r="B31" s="292" t="s">
        <v>2545</v>
      </c>
      <c r="C31" s="293" t="s">
        <v>349</v>
      </c>
      <c r="D31" s="294" t="s">
        <v>68</v>
      </c>
      <c r="E31" s="548" t="s">
        <v>2862</v>
      </c>
      <c r="F31" s="549"/>
      <c r="G31" s="549"/>
      <c r="H31" s="549"/>
      <c r="I31" s="549"/>
      <c r="J31" s="549"/>
      <c r="K31" s="549"/>
      <c r="L31" s="549"/>
      <c r="M31" s="549"/>
      <c r="N31" s="549"/>
      <c r="O31" s="549"/>
      <c r="P31" s="549"/>
      <c r="Q31" s="549"/>
      <c r="R31" s="549"/>
      <c r="S31" s="549"/>
      <c r="T31" s="549"/>
      <c r="U31" s="549"/>
      <c r="V31" s="549"/>
      <c r="W31" s="549"/>
      <c r="X31" s="549"/>
      <c r="Y31" s="549"/>
      <c r="Z31" s="549"/>
      <c r="AA31" s="549"/>
      <c r="AB31" s="549"/>
      <c r="AC31" s="549"/>
      <c r="AD31" s="549"/>
      <c r="AE31" s="549"/>
      <c r="AF31" s="549"/>
      <c r="AG31" s="549"/>
      <c r="AH31" s="550"/>
      <c r="AI31" s="96"/>
      <c r="AJ31" s="19">
        <f t="shared" si="2"/>
        <v>0</v>
      </c>
      <c r="AK31" s="339">
        <f t="shared" si="3"/>
        <v>0</v>
      </c>
      <c r="AL31" s="339">
        <f t="shared" si="4"/>
        <v>0</v>
      </c>
      <c r="AM31" s="12"/>
      <c r="AN31" s="12"/>
      <c r="AO31" s="12"/>
    </row>
    <row r="32" spans="1:41" s="1" customFormat="1" ht="21" customHeight="1">
      <c r="A32" s="34">
        <v>26</v>
      </c>
      <c r="B32" s="292" t="s">
        <v>2546</v>
      </c>
      <c r="C32" s="293" t="s">
        <v>964</v>
      </c>
      <c r="D32" s="294" t="s">
        <v>100</v>
      </c>
      <c r="E32" s="150"/>
      <c r="F32" s="96"/>
      <c r="G32" s="96"/>
      <c r="H32" s="96"/>
      <c r="I32" s="96"/>
      <c r="J32" s="96"/>
      <c r="K32" s="96"/>
      <c r="L32" s="96"/>
      <c r="M32" s="96"/>
      <c r="N32" s="96"/>
      <c r="O32" s="96"/>
      <c r="P32" s="96"/>
      <c r="Q32" s="96"/>
      <c r="R32" s="96"/>
      <c r="S32" s="96"/>
      <c r="T32" s="96"/>
      <c r="U32" s="96"/>
      <c r="V32" s="96"/>
      <c r="W32" s="96"/>
      <c r="X32" s="96"/>
      <c r="Y32" s="96"/>
      <c r="Z32" s="96"/>
      <c r="AA32" s="96"/>
      <c r="AB32" s="96"/>
      <c r="AC32" s="95"/>
      <c r="AD32" s="96"/>
      <c r="AE32" s="96"/>
      <c r="AF32" s="96"/>
      <c r="AG32" s="96"/>
      <c r="AH32" s="96"/>
      <c r="AI32" s="96"/>
      <c r="AJ32" s="19">
        <f t="shared" si="2"/>
        <v>0</v>
      </c>
      <c r="AK32" s="339">
        <f t="shared" si="3"/>
        <v>0</v>
      </c>
      <c r="AL32" s="339">
        <f t="shared" si="4"/>
        <v>0</v>
      </c>
      <c r="AM32" s="12"/>
      <c r="AN32" s="12"/>
      <c r="AO32" s="12"/>
    </row>
    <row r="33" spans="1:44" s="1" customFormat="1" ht="21" customHeight="1">
      <c r="A33" s="451" t="s">
        <v>10</v>
      </c>
      <c r="B33" s="451"/>
      <c r="C33" s="451"/>
      <c r="D33" s="451"/>
      <c r="E33" s="451"/>
      <c r="F33" s="451"/>
      <c r="G33" s="451"/>
      <c r="H33" s="451"/>
      <c r="I33" s="451"/>
      <c r="J33" s="451"/>
      <c r="K33" s="451"/>
      <c r="L33" s="451"/>
      <c r="M33" s="451"/>
      <c r="N33" s="451"/>
      <c r="O33" s="451"/>
      <c r="P33" s="451"/>
      <c r="Q33" s="451"/>
      <c r="R33" s="451"/>
      <c r="S33" s="451"/>
      <c r="T33" s="451"/>
      <c r="U33" s="451"/>
      <c r="V33" s="451"/>
      <c r="W33" s="451"/>
      <c r="X33" s="451"/>
      <c r="Y33" s="451"/>
      <c r="Z33" s="451"/>
      <c r="AA33" s="451"/>
      <c r="AB33" s="451"/>
      <c r="AC33" s="451"/>
      <c r="AD33" s="451"/>
      <c r="AE33" s="451"/>
      <c r="AF33" s="451"/>
      <c r="AG33" s="451"/>
      <c r="AH33" s="451"/>
      <c r="AI33" s="451"/>
      <c r="AJ33" s="114">
        <f>SUM(AJ7:AJ32)</f>
        <v>17</v>
      </c>
      <c r="AK33" s="114">
        <f>SUM(AK7:AK32)</f>
        <v>9</v>
      </c>
      <c r="AL33" s="114">
        <f>SUM(AL7:AL32)</f>
        <v>2</v>
      </c>
      <c r="AM33" s="14"/>
      <c r="AN33" s="13"/>
      <c r="AO33" s="13"/>
      <c r="AP33" s="16"/>
      <c r="AQ33"/>
      <c r="AR33"/>
    </row>
    <row r="34" spans="1:44" s="25" customFormat="1" ht="21" customHeight="1">
      <c r="A34" s="429" t="s">
        <v>2804</v>
      </c>
      <c r="B34" s="430"/>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430"/>
      <c r="AL34" s="431"/>
      <c r="AM34" s="148"/>
      <c r="AN34" s="148"/>
      <c r="AO34" s="148"/>
      <c r="AP34" s="338"/>
      <c r="AQ34" s="338"/>
    </row>
    <row r="35" spans="1:44" ht="19.5">
      <c r="C35" s="425"/>
      <c r="D35" s="425"/>
      <c r="E35" s="425"/>
      <c r="F35" s="425"/>
      <c r="G35" s="425"/>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44" ht="19.5">
      <c r="C36" s="425"/>
      <c r="D36" s="425"/>
      <c r="E36" s="425"/>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4" ht="19.5">
      <c r="C37" s="425"/>
      <c r="D37" s="425"/>
      <c r="E37" s="16"/>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sheetData>
  <mergeCells count="22">
    <mergeCell ref="AL5:AL6"/>
    <mergeCell ref="AM20:AN20"/>
    <mergeCell ref="A33:AI33"/>
    <mergeCell ref="AJ5:AJ6"/>
    <mergeCell ref="AK5:AK6"/>
    <mergeCell ref="E31:AH31"/>
    <mergeCell ref="A34:AL34"/>
    <mergeCell ref="C36:E36"/>
    <mergeCell ref="C37:D37"/>
    <mergeCell ref="C35:G35"/>
    <mergeCell ref="A1:P1"/>
    <mergeCell ref="Q1:AL1"/>
    <mergeCell ref="A2:P2"/>
    <mergeCell ref="Q2:AL2"/>
    <mergeCell ref="A3:AL3"/>
    <mergeCell ref="I4:L4"/>
    <mergeCell ref="M4:N4"/>
    <mergeCell ref="O4:Q4"/>
    <mergeCell ref="R4:T4"/>
    <mergeCell ref="A5:A6"/>
    <mergeCell ref="B5:B6"/>
    <mergeCell ref="C5:D6"/>
  </mergeCells>
  <conditionalFormatting sqref="E6:AI30 E32:AI32 AI31">
    <cfRule type="expression" dxfId="23" priority="2">
      <formula>IF(E$6="CN",1,0)</formula>
    </cfRule>
  </conditionalFormatting>
  <conditionalFormatting sqref="E31">
    <cfRule type="expression" dxfId="22" priority="1">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4" id="{A8B6C53A-AC75-4AD5-9167-74A0A865D438}">
            <xm:f>IF('TQW20'!E$6="CN",1,0)</xm:f>
            <x14:dxf>
              <fill>
                <patternFill>
                  <bgColor theme="8" tint="0.59996337778862885"/>
                </patternFill>
              </fill>
            </x14:dxf>
          </x14:cfRule>
          <xm:sqref>E6:AI6</xm:sqref>
        </x14:conditionalFormatting>
        <x14:conditionalFormatting xmlns:xm="http://schemas.microsoft.com/office/excel/2006/main">
          <x14:cfRule type="expression" priority="3" id="{D58BBF1F-1A81-43CE-8A98-7B5D49F15641}">
            <xm:f>IF('TQW20'!E$6="CN",1,0)</xm:f>
            <x14:dxf>
              <fill>
                <patternFill>
                  <bgColor theme="8" tint="0.79998168889431442"/>
                </patternFill>
              </fill>
            </x14:dxf>
          </x14:cfRule>
          <xm:sqref>E6:AI6</xm:sqref>
        </x14:conditionalFormatting>
      </x14:conditionalFormattings>
    </ext>
  </extLst>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41"/>
  <sheetViews>
    <sheetView topLeftCell="C1" workbookViewId="0">
      <selection activeCell="T5" sqref="T5"/>
    </sheetView>
  </sheetViews>
  <sheetFormatPr defaultColWidth="11.33203125" defaultRowHeight="15.75"/>
  <cols>
    <col min="1" max="1" width="6.1640625" customWidth="1"/>
    <col min="2" max="2" width="16.6640625" bestFit="1" customWidth="1"/>
    <col min="3" max="3" width="25.33203125" customWidth="1"/>
    <col min="5" max="35" width="4" customWidth="1"/>
    <col min="36" max="38" width="6.5" customWidth="1"/>
  </cols>
  <sheetData>
    <row r="1" spans="1:47" s="24" customFormat="1" ht="2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7" s="24" customFormat="1" ht="2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7" s="24" customFormat="1" ht="35.25" customHeight="1">
      <c r="A3" s="443" t="s">
        <v>2721</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7"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7"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7"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7" s="1" customFormat="1" ht="21" customHeight="1">
      <c r="A7" s="34">
        <v>1</v>
      </c>
      <c r="B7" s="227" t="s">
        <v>2547</v>
      </c>
      <c r="C7" s="273" t="s">
        <v>2548</v>
      </c>
      <c r="D7" s="274" t="s">
        <v>36</v>
      </c>
      <c r="E7" s="97"/>
      <c r="F7" s="96"/>
      <c r="G7" s="96"/>
      <c r="H7" s="96"/>
      <c r="I7" s="96"/>
      <c r="J7" s="96"/>
      <c r="K7" s="95"/>
      <c r="L7" s="96"/>
      <c r="M7" s="96"/>
      <c r="N7" s="95"/>
      <c r="O7" s="290"/>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551"/>
      <c r="AP7" s="275"/>
      <c r="AQ7" s="275"/>
      <c r="AR7" s="7"/>
      <c r="AS7" s="9"/>
      <c r="AT7" s="9"/>
      <c r="AU7" s="9"/>
    </row>
    <row r="8" spans="1:47" s="1" customFormat="1" ht="21" customHeight="1">
      <c r="A8" s="34">
        <v>2</v>
      </c>
      <c r="B8" s="227" t="s">
        <v>2549</v>
      </c>
      <c r="C8" s="273" t="s">
        <v>623</v>
      </c>
      <c r="D8" s="274" t="s">
        <v>61</v>
      </c>
      <c r="E8" s="97"/>
      <c r="F8" s="96"/>
      <c r="G8" s="96"/>
      <c r="H8" s="96" t="s">
        <v>6</v>
      </c>
      <c r="I8" s="96"/>
      <c r="J8" s="96"/>
      <c r="K8" s="95"/>
      <c r="L8" s="96"/>
      <c r="M8" s="96"/>
      <c r="N8" s="95"/>
      <c r="O8" s="290" t="s">
        <v>6</v>
      </c>
      <c r="P8" s="96"/>
      <c r="Q8" s="96"/>
      <c r="R8" s="96"/>
      <c r="S8" s="96"/>
      <c r="T8" s="96"/>
      <c r="U8" s="96"/>
      <c r="V8" s="96"/>
      <c r="W8" s="96"/>
      <c r="X8" s="96"/>
      <c r="Y8" s="96"/>
      <c r="Z8" s="96"/>
      <c r="AA8" s="96"/>
      <c r="AB8" s="96"/>
      <c r="AC8" s="96"/>
      <c r="AD8" s="96"/>
      <c r="AE8" s="96"/>
      <c r="AF8" s="96"/>
      <c r="AG8" s="96"/>
      <c r="AH8" s="96"/>
      <c r="AI8" s="96"/>
      <c r="AJ8" s="19">
        <f t="shared" ref="AJ8:AJ34" si="2">COUNTIF(E8:AI8,"K")+2*COUNTIF(E8:AI8,"2K")+COUNTIF(E8:AI8,"TK")+COUNTIF(E8:AI8,"KT")+COUNTIF(E8:AI8,"PK")+COUNTIF(E8:AI8,"KP")+2*COUNTIF(E8:AI8,"K2")</f>
        <v>2</v>
      </c>
      <c r="AK8" s="339">
        <f t="shared" ref="AK8:AK34" si="3">COUNTIF(F8:AJ8,"P")+2*COUNTIF(F8:AJ8,"2P")+COUNTIF(F8:AJ8,"TP")+COUNTIF(F8:AJ8,"PT")+COUNTIF(F8:AJ8,"PK")+COUNTIF(F8:AJ8,"KP")+2*COUNTIF(F8:AJ8,"P2")</f>
        <v>0</v>
      </c>
      <c r="AL8" s="339">
        <f t="shared" ref="AL8:AL34" si="4">COUNTIF(E8:AI8,"T")+2*COUNTIF(E8:AI8,"2T")+2*COUNTIF(E8:AI8,"T2")+COUNTIF(E8:AI8,"PT")+COUNTIF(E8:AI8,"TP")</f>
        <v>0</v>
      </c>
      <c r="AM8" s="12"/>
      <c r="AN8" s="12"/>
      <c r="AO8" s="551"/>
      <c r="AP8" s="276"/>
      <c r="AQ8" s="275"/>
      <c r="AR8" s="7"/>
      <c r="AS8" s="9"/>
      <c r="AT8" s="9"/>
      <c r="AU8" s="9"/>
    </row>
    <row r="9" spans="1:47" s="1" customFormat="1" ht="21" customHeight="1">
      <c r="A9" s="34">
        <v>3</v>
      </c>
      <c r="B9" s="227" t="s">
        <v>2550</v>
      </c>
      <c r="C9" s="273" t="s">
        <v>2551</v>
      </c>
      <c r="D9" s="274" t="s">
        <v>37</v>
      </c>
      <c r="E9" s="97"/>
      <c r="F9" s="96"/>
      <c r="G9" s="96"/>
      <c r="H9" s="96" t="s">
        <v>6</v>
      </c>
      <c r="I9" s="96"/>
      <c r="J9" s="96"/>
      <c r="K9" s="95"/>
      <c r="L9" s="96"/>
      <c r="M9" s="96"/>
      <c r="N9" s="95"/>
      <c r="O9" s="290"/>
      <c r="P9" s="96"/>
      <c r="Q9" s="96"/>
      <c r="R9" s="96"/>
      <c r="S9" s="96"/>
      <c r="T9" s="96"/>
      <c r="U9" s="96"/>
      <c r="V9" s="96"/>
      <c r="W9" s="96"/>
      <c r="X9" s="96"/>
      <c r="Y9" s="96"/>
      <c r="Z9" s="96"/>
      <c r="AA9" s="96"/>
      <c r="AB9" s="96"/>
      <c r="AC9" s="96"/>
      <c r="AD9" s="96"/>
      <c r="AE9" s="96"/>
      <c r="AF9" s="96"/>
      <c r="AG9" s="96"/>
      <c r="AH9" s="96"/>
      <c r="AI9" s="96"/>
      <c r="AJ9" s="19">
        <f t="shared" si="2"/>
        <v>1</v>
      </c>
      <c r="AK9" s="339">
        <f t="shared" si="3"/>
        <v>0</v>
      </c>
      <c r="AL9" s="339">
        <f t="shared" si="4"/>
        <v>0</v>
      </c>
      <c r="AM9" s="12"/>
      <c r="AN9" s="12"/>
      <c r="AO9" s="551"/>
      <c r="AP9" s="276"/>
      <c r="AQ9" s="275"/>
      <c r="AR9" s="7"/>
      <c r="AS9" s="9"/>
      <c r="AT9" s="9"/>
      <c r="AU9" s="9"/>
    </row>
    <row r="10" spans="1:47" s="1" customFormat="1" ht="21" customHeight="1">
      <c r="A10" s="34">
        <v>4</v>
      </c>
      <c r="B10" s="227" t="s">
        <v>2552</v>
      </c>
      <c r="C10" s="273" t="s">
        <v>51</v>
      </c>
      <c r="D10" s="274" t="s">
        <v>37</v>
      </c>
      <c r="E10" s="97"/>
      <c r="F10" s="96"/>
      <c r="G10" s="96"/>
      <c r="H10" s="96"/>
      <c r="I10" s="96"/>
      <c r="J10" s="96"/>
      <c r="K10" s="95"/>
      <c r="L10" s="96"/>
      <c r="M10" s="96"/>
      <c r="N10" s="95"/>
      <c r="O10" s="290" t="s">
        <v>6</v>
      </c>
      <c r="P10" s="96"/>
      <c r="Q10" s="96"/>
      <c r="R10" s="96"/>
      <c r="S10" s="96"/>
      <c r="T10" s="96"/>
      <c r="U10" s="96"/>
      <c r="V10" s="96"/>
      <c r="W10" s="96"/>
      <c r="X10" s="96"/>
      <c r="Y10" s="96"/>
      <c r="Z10" s="96"/>
      <c r="AA10" s="96"/>
      <c r="AB10" s="96"/>
      <c r="AC10" s="96"/>
      <c r="AD10" s="96"/>
      <c r="AE10" s="96"/>
      <c r="AF10" s="96"/>
      <c r="AG10" s="96"/>
      <c r="AH10" s="96"/>
      <c r="AI10" s="96"/>
      <c r="AJ10" s="19">
        <f t="shared" si="2"/>
        <v>1</v>
      </c>
      <c r="AK10" s="339">
        <f t="shared" si="3"/>
        <v>0</v>
      </c>
      <c r="AL10" s="339">
        <f t="shared" si="4"/>
        <v>0</v>
      </c>
      <c r="AM10" s="12"/>
      <c r="AN10" s="12"/>
      <c r="AO10" s="551"/>
      <c r="AP10" s="276"/>
      <c r="AQ10" s="275"/>
      <c r="AR10" s="7"/>
      <c r="AS10" s="9"/>
      <c r="AT10" s="9"/>
      <c r="AU10" s="9"/>
    </row>
    <row r="11" spans="1:47" s="1" customFormat="1" ht="21" customHeight="1">
      <c r="A11" s="34">
        <v>5</v>
      </c>
      <c r="B11" s="227" t="s">
        <v>2553</v>
      </c>
      <c r="C11" s="273" t="s">
        <v>2135</v>
      </c>
      <c r="D11" s="274" t="s">
        <v>250</v>
      </c>
      <c r="E11" s="97"/>
      <c r="F11" s="96"/>
      <c r="G11" s="96"/>
      <c r="H11" s="96"/>
      <c r="I11" s="96"/>
      <c r="J11" s="96"/>
      <c r="K11" s="95"/>
      <c r="L11" s="96"/>
      <c r="M11" s="96"/>
      <c r="N11" s="95"/>
      <c r="O11" s="290"/>
      <c r="P11" s="96"/>
      <c r="Q11" s="96"/>
      <c r="R11" s="96" t="s">
        <v>6</v>
      </c>
      <c r="S11" s="96"/>
      <c r="T11" s="96"/>
      <c r="U11" s="96"/>
      <c r="V11" s="96"/>
      <c r="W11" s="96"/>
      <c r="X11" s="96"/>
      <c r="Y11" s="96"/>
      <c r="Z11" s="96"/>
      <c r="AA11" s="96"/>
      <c r="AB11" s="96"/>
      <c r="AC11" s="96"/>
      <c r="AD11" s="96"/>
      <c r="AE11" s="96"/>
      <c r="AF11" s="96"/>
      <c r="AG11" s="96"/>
      <c r="AH11" s="96"/>
      <c r="AI11" s="96"/>
      <c r="AJ11" s="19">
        <f t="shared" si="2"/>
        <v>1</v>
      </c>
      <c r="AK11" s="339">
        <f t="shared" si="3"/>
        <v>0</v>
      </c>
      <c r="AL11" s="339">
        <f t="shared" si="4"/>
        <v>0</v>
      </c>
      <c r="AM11" s="12"/>
      <c r="AN11" s="12"/>
      <c r="AO11" s="156"/>
      <c r="AP11" s="277"/>
      <c r="AQ11" s="277"/>
      <c r="AR11" s="7"/>
      <c r="AS11" s="9"/>
      <c r="AT11" s="9"/>
      <c r="AU11" s="9"/>
    </row>
    <row r="12" spans="1:47" s="1" customFormat="1" ht="21" customHeight="1">
      <c r="A12" s="34">
        <v>6</v>
      </c>
      <c r="B12" s="227" t="s">
        <v>2554</v>
      </c>
      <c r="C12" s="273" t="s">
        <v>2555</v>
      </c>
      <c r="D12" s="274" t="s">
        <v>19</v>
      </c>
      <c r="E12" s="97"/>
      <c r="F12" s="96"/>
      <c r="G12" s="96"/>
      <c r="H12" s="96"/>
      <c r="I12" s="96"/>
      <c r="J12" s="96"/>
      <c r="K12" s="95"/>
      <c r="L12" s="96"/>
      <c r="M12" s="96"/>
      <c r="N12" s="95"/>
      <c r="O12" s="290" t="s">
        <v>6</v>
      </c>
      <c r="P12" s="96"/>
      <c r="Q12" s="96"/>
      <c r="R12" s="96" t="s">
        <v>6</v>
      </c>
      <c r="S12" s="96"/>
      <c r="T12" s="96"/>
      <c r="U12" s="96"/>
      <c r="V12" s="96"/>
      <c r="W12" s="96"/>
      <c r="X12" s="96"/>
      <c r="Y12" s="96"/>
      <c r="Z12" s="96"/>
      <c r="AA12" s="96"/>
      <c r="AB12" s="96"/>
      <c r="AC12" s="96"/>
      <c r="AD12" s="96"/>
      <c r="AE12" s="96"/>
      <c r="AF12" s="96"/>
      <c r="AG12" s="96"/>
      <c r="AH12" s="96"/>
      <c r="AI12" s="96"/>
      <c r="AJ12" s="19">
        <f t="shared" si="2"/>
        <v>2</v>
      </c>
      <c r="AK12" s="339">
        <f t="shared" si="3"/>
        <v>0</v>
      </c>
      <c r="AL12" s="339">
        <f t="shared" si="4"/>
        <v>0</v>
      </c>
      <c r="AM12" s="12"/>
      <c r="AN12" s="12"/>
      <c r="AO12" s="156"/>
      <c r="AP12" s="278"/>
      <c r="AQ12" s="278"/>
      <c r="AR12" s="7"/>
      <c r="AS12" s="9"/>
      <c r="AT12" s="9"/>
      <c r="AU12" s="9"/>
    </row>
    <row r="13" spans="1:47" s="1" customFormat="1" ht="21" customHeight="1">
      <c r="A13" s="34">
        <v>7</v>
      </c>
      <c r="B13" s="227" t="s">
        <v>2556</v>
      </c>
      <c r="C13" s="273" t="s">
        <v>2557</v>
      </c>
      <c r="D13" s="274" t="s">
        <v>40</v>
      </c>
      <c r="E13" s="97"/>
      <c r="F13" s="96"/>
      <c r="G13" s="96"/>
      <c r="H13" s="96"/>
      <c r="I13" s="96"/>
      <c r="J13" s="96"/>
      <c r="K13" s="95"/>
      <c r="L13" s="96"/>
      <c r="M13" s="96"/>
      <c r="N13" s="95"/>
      <c r="O13" s="290" t="s">
        <v>6</v>
      </c>
      <c r="P13" s="96"/>
      <c r="Q13" s="96"/>
      <c r="R13" s="96"/>
      <c r="S13" s="96"/>
      <c r="T13" s="96"/>
      <c r="U13" s="96"/>
      <c r="V13" s="96"/>
      <c r="W13" s="96"/>
      <c r="X13" s="96"/>
      <c r="Y13" s="96"/>
      <c r="Z13" s="96"/>
      <c r="AA13" s="96"/>
      <c r="AB13" s="96"/>
      <c r="AC13" s="96"/>
      <c r="AD13" s="96"/>
      <c r="AE13" s="96"/>
      <c r="AF13" s="96"/>
      <c r="AG13" s="96"/>
      <c r="AH13" s="96"/>
      <c r="AI13" s="96"/>
      <c r="AJ13" s="19">
        <f t="shared" si="2"/>
        <v>1</v>
      </c>
      <c r="AK13" s="339">
        <f t="shared" si="3"/>
        <v>0</v>
      </c>
      <c r="AL13" s="339">
        <f t="shared" si="4"/>
        <v>0</v>
      </c>
      <c r="AM13" s="12"/>
      <c r="AN13" s="12"/>
      <c r="AO13" s="156"/>
      <c r="AP13" s="279"/>
      <c r="AQ13" s="279"/>
      <c r="AR13" s="7"/>
      <c r="AS13" s="9"/>
      <c r="AT13" s="9"/>
      <c r="AU13" s="9"/>
    </row>
    <row r="14" spans="1:47" s="1" customFormat="1" ht="21" customHeight="1">
      <c r="A14" s="34">
        <v>8</v>
      </c>
      <c r="B14" s="227" t="s">
        <v>2558</v>
      </c>
      <c r="C14" s="280" t="s">
        <v>2559</v>
      </c>
      <c r="D14" s="274" t="s">
        <v>27</v>
      </c>
      <c r="E14" s="97"/>
      <c r="F14" s="96"/>
      <c r="G14" s="96"/>
      <c r="H14" s="96"/>
      <c r="I14" s="96"/>
      <c r="J14" s="96" t="s">
        <v>6</v>
      </c>
      <c r="K14" s="95"/>
      <c r="L14" s="96" t="s">
        <v>6</v>
      </c>
      <c r="M14" s="96"/>
      <c r="N14" s="95"/>
      <c r="O14" s="290"/>
      <c r="P14" s="96"/>
      <c r="Q14" s="96" t="s">
        <v>6</v>
      </c>
      <c r="R14" s="96" t="s">
        <v>6</v>
      </c>
      <c r="S14" s="96"/>
      <c r="T14" s="96"/>
      <c r="U14" s="96"/>
      <c r="V14" s="96"/>
      <c r="W14" s="96"/>
      <c r="X14" s="96"/>
      <c r="Y14" s="96"/>
      <c r="Z14" s="96"/>
      <c r="AA14" s="96"/>
      <c r="AB14" s="96"/>
      <c r="AC14" s="96"/>
      <c r="AD14" s="96"/>
      <c r="AE14" s="96"/>
      <c r="AF14" s="96"/>
      <c r="AG14" s="96"/>
      <c r="AH14" s="96"/>
      <c r="AI14" s="96"/>
      <c r="AJ14" s="19">
        <f t="shared" si="2"/>
        <v>4</v>
      </c>
      <c r="AK14" s="339">
        <f t="shared" si="3"/>
        <v>0</v>
      </c>
      <c r="AL14" s="339">
        <f t="shared" si="4"/>
        <v>0</v>
      </c>
      <c r="AM14" s="12"/>
      <c r="AN14" s="12"/>
      <c r="AO14" s="551"/>
      <c r="AP14" s="281"/>
      <c r="AQ14" s="281"/>
      <c r="AR14" s="7"/>
      <c r="AS14" s="9"/>
      <c r="AT14" s="9"/>
      <c r="AU14" s="9"/>
    </row>
    <row r="15" spans="1:47" s="1" customFormat="1" ht="21" customHeight="1">
      <c r="A15" s="34">
        <v>9</v>
      </c>
      <c r="B15" s="227" t="s">
        <v>2560</v>
      </c>
      <c r="C15" s="273" t="s">
        <v>2561</v>
      </c>
      <c r="D15" s="274" t="s">
        <v>14</v>
      </c>
      <c r="E15" s="97"/>
      <c r="F15" s="96"/>
      <c r="G15" s="96"/>
      <c r="H15" s="96" t="s">
        <v>6</v>
      </c>
      <c r="I15" s="96"/>
      <c r="J15" s="96" t="s">
        <v>6</v>
      </c>
      <c r="K15" s="95"/>
      <c r="L15" s="96"/>
      <c r="M15" s="96"/>
      <c r="N15" s="95"/>
      <c r="O15" s="290"/>
      <c r="P15" s="96"/>
      <c r="Q15" s="96"/>
      <c r="R15" s="96"/>
      <c r="S15" s="96"/>
      <c r="T15" s="96"/>
      <c r="U15" s="96"/>
      <c r="V15" s="96"/>
      <c r="W15" s="96"/>
      <c r="X15" s="96"/>
      <c r="Y15" s="96"/>
      <c r="Z15" s="96"/>
      <c r="AA15" s="96"/>
      <c r="AB15" s="96"/>
      <c r="AC15" s="96"/>
      <c r="AD15" s="96"/>
      <c r="AE15" s="96"/>
      <c r="AF15" s="96"/>
      <c r="AG15" s="96"/>
      <c r="AH15" s="96"/>
      <c r="AI15" s="96"/>
      <c r="AJ15" s="19">
        <f t="shared" si="2"/>
        <v>2</v>
      </c>
      <c r="AK15" s="339">
        <f t="shared" si="3"/>
        <v>0</v>
      </c>
      <c r="AL15" s="339">
        <f t="shared" si="4"/>
        <v>0</v>
      </c>
      <c r="AM15" s="12"/>
      <c r="AN15" s="12"/>
      <c r="AO15" s="551"/>
      <c r="AP15" s="281"/>
      <c r="AQ15" s="281"/>
      <c r="AR15" s="8"/>
      <c r="AS15" s="9"/>
      <c r="AT15" s="9"/>
      <c r="AU15" s="9"/>
    </row>
    <row r="16" spans="1:47" s="1" customFormat="1" ht="21" customHeight="1">
      <c r="A16" s="34">
        <v>10</v>
      </c>
      <c r="B16" s="227" t="s">
        <v>2562</v>
      </c>
      <c r="C16" s="273" t="s">
        <v>658</v>
      </c>
      <c r="D16" s="274" t="s">
        <v>14</v>
      </c>
      <c r="E16" s="473" t="s">
        <v>2864</v>
      </c>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5"/>
      <c r="AJ16" s="19">
        <f>COUNTIF(E16:AI16,"K")+2*COUNTIF(E16:AI16,"2K")+COUNTIF(E16:AI16,"TK")+COUNTIF(E16:AI16,"KT")+COUNTIF(E16:AI16,"PK")+COUNTIF(E16:AI16,"KP")+2*COUNTIF(E16:AI16,"K2")</f>
        <v>0</v>
      </c>
      <c r="AK16" s="339">
        <f t="shared" si="3"/>
        <v>0</v>
      </c>
      <c r="AL16" s="339">
        <f>COUNTIF(E16:AI16,"T")+2*COUNTIF(E16:AI16,"2T")+2*COUNTIF(E16:AI16,"T2")+COUNTIF(E16:AI16,"PT")+COUNTIF(E16:AI16,"TP")</f>
        <v>0</v>
      </c>
      <c r="AM16" s="12"/>
      <c r="AN16" s="12"/>
      <c r="AO16" s="156"/>
      <c r="AP16" s="278"/>
      <c r="AQ16" s="278"/>
      <c r="AR16" s="7"/>
      <c r="AS16" s="9"/>
      <c r="AT16" s="9"/>
      <c r="AU16" s="9"/>
    </row>
    <row r="17" spans="1:41" s="1" customFormat="1" ht="21" customHeight="1">
      <c r="A17" s="34">
        <v>11</v>
      </c>
      <c r="B17" s="227" t="s">
        <v>2563</v>
      </c>
      <c r="C17" s="273" t="s">
        <v>2564</v>
      </c>
      <c r="D17" s="274" t="s">
        <v>92</v>
      </c>
      <c r="E17" s="97"/>
      <c r="F17" s="96"/>
      <c r="G17" s="96"/>
      <c r="H17" s="96"/>
      <c r="I17" s="96"/>
      <c r="J17" s="96"/>
      <c r="K17" s="95"/>
      <c r="L17" s="96"/>
      <c r="M17" s="96"/>
      <c r="N17" s="95"/>
      <c r="O17" s="290" t="s">
        <v>6</v>
      </c>
      <c r="P17" s="96"/>
      <c r="Q17" s="96"/>
      <c r="R17" s="96"/>
      <c r="S17" s="96"/>
      <c r="T17" s="96"/>
      <c r="U17" s="96"/>
      <c r="V17" s="96"/>
      <c r="W17" s="96"/>
      <c r="X17" s="96"/>
      <c r="Y17" s="96"/>
      <c r="Z17" s="96"/>
      <c r="AA17" s="96"/>
      <c r="AB17" s="96"/>
      <c r="AC17" s="96"/>
      <c r="AD17" s="96"/>
      <c r="AE17" s="96"/>
      <c r="AF17" s="96"/>
      <c r="AG17" s="96"/>
      <c r="AH17" s="96"/>
      <c r="AI17" s="96"/>
      <c r="AJ17" s="19">
        <f t="shared" si="2"/>
        <v>1</v>
      </c>
      <c r="AK17" s="339">
        <f t="shared" si="3"/>
        <v>0</v>
      </c>
      <c r="AL17" s="339">
        <f t="shared" si="4"/>
        <v>0</v>
      </c>
      <c r="AM17" s="12"/>
      <c r="AN17" s="12"/>
      <c r="AO17" s="12"/>
    </row>
    <row r="18" spans="1:41" s="1" customFormat="1" ht="21" customHeight="1">
      <c r="A18" s="34">
        <v>12</v>
      </c>
      <c r="B18" s="227" t="s">
        <v>2565</v>
      </c>
      <c r="C18" s="273" t="s">
        <v>251</v>
      </c>
      <c r="D18" s="274" t="s">
        <v>94</v>
      </c>
      <c r="E18" s="97"/>
      <c r="F18" s="96"/>
      <c r="G18" s="96"/>
      <c r="H18" s="96" t="s">
        <v>6</v>
      </c>
      <c r="I18" s="96"/>
      <c r="J18" s="96"/>
      <c r="K18" s="95"/>
      <c r="L18" s="96"/>
      <c r="M18" s="96"/>
      <c r="N18" s="95"/>
      <c r="O18" s="290"/>
      <c r="P18" s="96"/>
      <c r="Q18" s="96"/>
      <c r="R18" s="96"/>
      <c r="S18" s="96"/>
      <c r="T18" s="96"/>
      <c r="U18" s="96"/>
      <c r="V18" s="96"/>
      <c r="W18" s="96"/>
      <c r="X18" s="96"/>
      <c r="Y18" s="96"/>
      <c r="Z18" s="96"/>
      <c r="AA18" s="96"/>
      <c r="AB18" s="96"/>
      <c r="AC18" s="96"/>
      <c r="AD18" s="96"/>
      <c r="AE18" s="96"/>
      <c r="AF18" s="96"/>
      <c r="AG18" s="96"/>
      <c r="AH18" s="96"/>
      <c r="AI18" s="96"/>
      <c r="AJ18" s="19">
        <f t="shared" si="2"/>
        <v>1</v>
      </c>
      <c r="AK18" s="339">
        <f t="shared" si="3"/>
        <v>0</v>
      </c>
      <c r="AL18" s="339">
        <f t="shared" si="4"/>
        <v>0</v>
      </c>
      <c r="AM18" s="12"/>
      <c r="AN18" s="12"/>
      <c r="AO18" s="12"/>
    </row>
    <row r="19" spans="1:41" s="1" customFormat="1" ht="21" customHeight="1">
      <c r="A19" s="34">
        <v>13</v>
      </c>
      <c r="B19" s="227" t="s">
        <v>2566</v>
      </c>
      <c r="C19" s="273" t="s">
        <v>2567</v>
      </c>
      <c r="D19" s="274" t="s">
        <v>1862</v>
      </c>
      <c r="E19" s="97"/>
      <c r="F19" s="97"/>
      <c r="G19" s="97"/>
      <c r="H19" s="97"/>
      <c r="I19" s="97"/>
      <c r="J19" s="97"/>
      <c r="K19" s="95"/>
      <c r="L19" s="97"/>
      <c r="M19" s="97"/>
      <c r="N19" s="95"/>
      <c r="O19" s="290"/>
      <c r="P19" s="97"/>
      <c r="Q19" s="97" t="s">
        <v>6</v>
      </c>
      <c r="R19" s="97"/>
      <c r="S19" s="97"/>
      <c r="T19" s="97"/>
      <c r="U19" s="97"/>
      <c r="V19" s="97"/>
      <c r="W19" s="97"/>
      <c r="X19" s="97"/>
      <c r="Y19" s="97"/>
      <c r="Z19" s="97"/>
      <c r="AA19" s="97"/>
      <c r="AB19" s="97"/>
      <c r="AC19" s="97"/>
      <c r="AD19" s="97"/>
      <c r="AE19" s="97"/>
      <c r="AF19" s="97"/>
      <c r="AG19" s="97"/>
      <c r="AH19" s="97"/>
      <c r="AI19" s="97"/>
      <c r="AJ19" s="19">
        <f t="shared" si="2"/>
        <v>1</v>
      </c>
      <c r="AK19" s="339">
        <f t="shared" si="3"/>
        <v>0</v>
      </c>
      <c r="AL19" s="339">
        <f t="shared" si="4"/>
        <v>0</v>
      </c>
      <c r="AM19" s="12"/>
      <c r="AN19" s="12"/>
      <c r="AO19" s="12"/>
    </row>
    <row r="20" spans="1:41" s="1" customFormat="1" ht="21" customHeight="1">
      <c r="A20" s="34">
        <v>14</v>
      </c>
      <c r="B20" s="227">
        <v>1910010069</v>
      </c>
      <c r="C20" s="273" t="s">
        <v>2568</v>
      </c>
      <c r="D20" s="274" t="s">
        <v>52</v>
      </c>
      <c r="E20" s="97"/>
      <c r="F20" s="96"/>
      <c r="G20" s="96"/>
      <c r="H20" s="96" t="s">
        <v>6</v>
      </c>
      <c r="I20" s="96"/>
      <c r="J20" s="96" t="s">
        <v>6</v>
      </c>
      <c r="K20" s="95"/>
      <c r="L20" s="96" t="s">
        <v>6</v>
      </c>
      <c r="M20" s="96"/>
      <c r="N20" s="95"/>
      <c r="O20" s="290" t="s">
        <v>6</v>
      </c>
      <c r="P20" s="96" t="s">
        <v>6</v>
      </c>
      <c r="Q20" s="96" t="s">
        <v>6</v>
      </c>
      <c r="R20" s="96" t="s">
        <v>6</v>
      </c>
      <c r="S20" s="96"/>
      <c r="T20" s="96"/>
      <c r="U20" s="96"/>
      <c r="V20" s="96"/>
      <c r="W20" s="96"/>
      <c r="X20" s="96"/>
      <c r="Y20" s="96"/>
      <c r="Z20" s="96"/>
      <c r="AA20" s="96"/>
      <c r="AB20" s="96"/>
      <c r="AC20" s="96"/>
      <c r="AD20" s="96"/>
      <c r="AE20" s="96"/>
      <c r="AF20" s="96"/>
      <c r="AG20" s="96"/>
      <c r="AH20" s="96"/>
      <c r="AI20" s="96"/>
      <c r="AJ20" s="19">
        <f t="shared" si="2"/>
        <v>7</v>
      </c>
      <c r="AK20" s="339">
        <f t="shared" si="3"/>
        <v>0</v>
      </c>
      <c r="AL20" s="339">
        <f t="shared" si="4"/>
        <v>0</v>
      </c>
      <c r="AM20" s="502"/>
      <c r="AN20" s="551"/>
      <c r="AO20" s="12"/>
    </row>
    <row r="21" spans="1:41" s="1" customFormat="1" ht="21" customHeight="1">
      <c r="A21" s="34">
        <v>15</v>
      </c>
      <c r="B21" s="227" t="s">
        <v>2569</v>
      </c>
      <c r="C21" s="273" t="s">
        <v>2570</v>
      </c>
      <c r="D21" s="274" t="s">
        <v>53</v>
      </c>
      <c r="E21" s="97"/>
      <c r="F21" s="96"/>
      <c r="G21" s="96"/>
      <c r="H21" s="96"/>
      <c r="I21" s="96"/>
      <c r="J21" s="96" t="s">
        <v>6</v>
      </c>
      <c r="K21" s="95"/>
      <c r="L21" s="96" t="s">
        <v>6</v>
      </c>
      <c r="M21" s="96"/>
      <c r="N21" s="95"/>
      <c r="O21" s="290"/>
      <c r="P21" s="96"/>
      <c r="Q21" s="96" t="s">
        <v>6</v>
      </c>
      <c r="R21" s="96" t="s">
        <v>6</v>
      </c>
      <c r="S21" s="96"/>
      <c r="T21" s="96"/>
      <c r="U21" s="96"/>
      <c r="V21" s="96"/>
      <c r="W21" s="96"/>
      <c r="X21" s="96"/>
      <c r="Y21" s="96"/>
      <c r="Z21" s="96"/>
      <c r="AA21" s="96"/>
      <c r="AB21" s="96"/>
      <c r="AC21" s="96"/>
      <c r="AD21" s="96"/>
      <c r="AE21" s="96"/>
      <c r="AF21" s="96"/>
      <c r="AG21" s="96"/>
      <c r="AH21" s="96"/>
      <c r="AI21" s="96"/>
      <c r="AJ21" s="19">
        <f t="shared" si="2"/>
        <v>4</v>
      </c>
      <c r="AK21" s="339">
        <f t="shared" si="3"/>
        <v>0</v>
      </c>
      <c r="AL21" s="339">
        <f t="shared" si="4"/>
        <v>0</v>
      </c>
      <c r="AM21" s="12"/>
      <c r="AN21" s="12"/>
      <c r="AO21" s="12"/>
    </row>
    <row r="22" spans="1:41" s="1" customFormat="1" ht="21" customHeight="1">
      <c r="A22" s="34">
        <v>16</v>
      </c>
      <c r="B22" s="227" t="s">
        <v>2571</v>
      </c>
      <c r="C22" s="273" t="s">
        <v>57</v>
      </c>
      <c r="D22" s="274" t="s">
        <v>2572</v>
      </c>
      <c r="E22" s="97"/>
      <c r="F22" s="96"/>
      <c r="G22" s="96"/>
      <c r="H22" s="96" t="s">
        <v>6</v>
      </c>
      <c r="I22" s="96"/>
      <c r="J22" s="96"/>
      <c r="K22" s="95"/>
      <c r="L22" s="96"/>
      <c r="M22" s="96"/>
      <c r="N22" s="95"/>
      <c r="O22" s="290"/>
      <c r="P22" s="96"/>
      <c r="Q22" s="96"/>
      <c r="R22" s="96"/>
      <c r="S22" s="96"/>
      <c r="T22" s="96"/>
      <c r="U22" s="96"/>
      <c r="V22" s="96"/>
      <c r="W22" s="96"/>
      <c r="X22" s="96"/>
      <c r="Y22" s="96"/>
      <c r="Z22" s="96"/>
      <c r="AA22" s="96"/>
      <c r="AB22" s="96"/>
      <c r="AC22" s="96"/>
      <c r="AD22" s="96"/>
      <c r="AE22" s="96"/>
      <c r="AF22" s="96"/>
      <c r="AG22" s="96"/>
      <c r="AH22" s="96"/>
      <c r="AI22" s="96"/>
      <c r="AJ22" s="19">
        <f t="shared" si="2"/>
        <v>1</v>
      </c>
      <c r="AK22" s="339">
        <f t="shared" si="3"/>
        <v>0</v>
      </c>
      <c r="AL22" s="339">
        <f t="shared" si="4"/>
        <v>0</v>
      </c>
      <c r="AM22" s="12"/>
      <c r="AN22" s="12"/>
      <c r="AO22" s="12"/>
    </row>
    <row r="23" spans="1:41" s="1" customFormat="1" ht="21" customHeight="1">
      <c r="A23" s="34">
        <v>17</v>
      </c>
      <c r="B23" s="227" t="s">
        <v>2573</v>
      </c>
      <c r="C23" s="273" t="s">
        <v>2574</v>
      </c>
      <c r="D23" s="274" t="s">
        <v>2575</v>
      </c>
      <c r="E23" s="97"/>
      <c r="F23" s="96"/>
      <c r="G23" s="96"/>
      <c r="H23" s="96"/>
      <c r="I23" s="96"/>
      <c r="J23" s="96"/>
      <c r="K23" s="95"/>
      <c r="L23" s="96"/>
      <c r="M23" s="96"/>
      <c r="N23" s="95"/>
      <c r="O23" s="290" t="s">
        <v>7</v>
      </c>
      <c r="P23" s="96"/>
      <c r="Q23" s="96"/>
      <c r="R23" s="96"/>
      <c r="S23" s="96"/>
      <c r="T23" s="96"/>
      <c r="U23" s="96"/>
      <c r="V23" s="96"/>
      <c r="W23" s="96"/>
      <c r="X23" s="96"/>
      <c r="Y23" s="96"/>
      <c r="Z23" s="96"/>
      <c r="AA23" s="96"/>
      <c r="AB23" s="96"/>
      <c r="AC23" s="96"/>
      <c r="AD23" s="96"/>
      <c r="AE23" s="96"/>
      <c r="AF23" s="96"/>
      <c r="AG23" s="96"/>
      <c r="AH23" s="96"/>
      <c r="AI23" s="96"/>
      <c r="AJ23" s="19">
        <f t="shared" si="2"/>
        <v>0</v>
      </c>
      <c r="AK23" s="339">
        <f t="shared" si="3"/>
        <v>1</v>
      </c>
      <c r="AL23" s="339">
        <f t="shared" si="4"/>
        <v>0</v>
      </c>
      <c r="AM23" s="12"/>
      <c r="AN23" s="12"/>
      <c r="AO23" s="12"/>
    </row>
    <row r="24" spans="1:41" s="1" customFormat="1" ht="21" customHeight="1">
      <c r="A24" s="34">
        <v>18</v>
      </c>
      <c r="B24" s="227" t="s">
        <v>2576</v>
      </c>
      <c r="C24" s="273" t="s">
        <v>2577</v>
      </c>
      <c r="D24" s="274" t="s">
        <v>79</v>
      </c>
      <c r="E24" s="97"/>
      <c r="F24" s="96"/>
      <c r="G24" s="96"/>
      <c r="H24" s="96"/>
      <c r="I24" s="96"/>
      <c r="J24" s="96" t="s">
        <v>6</v>
      </c>
      <c r="K24" s="95"/>
      <c r="L24" s="96" t="s">
        <v>6</v>
      </c>
      <c r="M24" s="96"/>
      <c r="N24" s="95"/>
      <c r="O24" s="290"/>
      <c r="P24" s="96"/>
      <c r="Q24" s="96" t="s">
        <v>6</v>
      </c>
      <c r="R24" s="96" t="s">
        <v>6</v>
      </c>
      <c r="S24" s="96"/>
      <c r="T24" s="96"/>
      <c r="U24" s="96"/>
      <c r="V24" s="96"/>
      <c r="W24" s="96"/>
      <c r="X24" s="96"/>
      <c r="Y24" s="96"/>
      <c r="Z24" s="96"/>
      <c r="AA24" s="96"/>
      <c r="AB24" s="96"/>
      <c r="AC24" s="96"/>
      <c r="AD24" s="96"/>
      <c r="AE24" s="96"/>
      <c r="AF24" s="96"/>
      <c r="AG24" s="96"/>
      <c r="AH24" s="96"/>
      <c r="AI24" s="96"/>
      <c r="AJ24" s="19">
        <f t="shared" si="2"/>
        <v>4</v>
      </c>
      <c r="AK24" s="339">
        <f t="shared" si="3"/>
        <v>0</v>
      </c>
      <c r="AL24" s="339">
        <f t="shared" si="4"/>
        <v>0</v>
      </c>
      <c r="AM24" s="12"/>
      <c r="AN24" s="12"/>
      <c r="AO24" s="12"/>
    </row>
    <row r="25" spans="1:41" s="1" customFormat="1" ht="21" customHeight="1">
      <c r="A25" s="34">
        <v>19</v>
      </c>
      <c r="B25" s="227" t="s">
        <v>2578</v>
      </c>
      <c r="C25" s="273" t="s">
        <v>2579</v>
      </c>
      <c r="D25" s="274" t="s">
        <v>98</v>
      </c>
      <c r="E25" s="97"/>
      <c r="F25" s="96"/>
      <c r="G25" s="96"/>
      <c r="H25" s="96" t="s">
        <v>6</v>
      </c>
      <c r="I25" s="96"/>
      <c r="J25" s="96"/>
      <c r="K25" s="95"/>
      <c r="L25" s="96"/>
      <c r="M25" s="96"/>
      <c r="N25" s="95"/>
      <c r="O25" s="290"/>
      <c r="P25" s="96"/>
      <c r="Q25" s="96"/>
      <c r="R25" s="96" t="s">
        <v>6</v>
      </c>
      <c r="S25" s="96"/>
      <c r="T25" s="96"/>
      <c r="U25" s="96"/>
      <c r="V25" s="96"/>
      <c r="W25" s="96"/>
      <c r="X25" s="96"/>
      <c r="Y25" s="96"/>
      <c r="Z25" s="96"/>
      <c r="AA25" s="96"/>
      <c r="AB25" s="96"/>
      <c r="AC25" s="96"/>
      <c r="AD25" s="96"/>
      <c r="AE25" s="96"/>
      <c r="AF25" s="96"/>
      <c r="AG25" s="96"/>
      <c r="AH25" s="96"/>
      <c r="AI25" s="96"/>
      <c r="AJ25" s="19">
        <f t="shared" si="2"/>
        <v>2</v>
      </c>
      <c r="AK25" s="339">
        <f t="shared" si="3"/>
        <v>0</v>
      </c>
      <c r="AL25" s="339">
        <f t="shared" si="4"/>
        <v>0</v>
      </c>
      <c r="AM25" s="12"/>
      <c r="AN25" s="12"/>
      <c r="AO25" s="12"/>
    </row>
    <row r="26" spans="1:41" s="1" customFormat="1" ht="21" customHeight="1">
      <c r="A26" s="34">
        <v>20</v>
      </c>
      <c r="B26" s="227" t="s">
        <v>2580</v>
      </c>
      <c r="C26" s="273" t="s">
        <v>2581</v>
      </c>
      <c r="D26" s="274" t="s">
        <v>9</v>
      </c>
      <c r="E26" s="97"/>
      <c r="F26" s="96"/>
      <c r="G26" s="96"/>
      <c r="H26" s="96" t="s">
        <v>6</v>
      </c>
      <c r="I26" s="96"/>
      <c r="J26" s="96"/>
      <c r="K26" s="95"/>
      <c r="L26" s="96"/>
      <c r="M26" s="96"/>
      <c r="N26" s="95"/>
      <c r="O26" s="290"/>
      <c r="P26" s="96"/>
      <c r="Q26" s="96"/>
      <c r="R26" s="96"/>
      <c r="S26" s="96"/>
      <c r="T26" s="96"/>
      <c r="U26" s="96"/>
      <c r="V26" s="96"/>
      <c r="W26" s="96"/>
      <c r="X26" s="96"/>
      <c r="Y26" s="96"/>
      <c r="Z26" s="96"/>
      <c r="AA26" s="96"/>
      <c r="AB26" s="96"/>
      <c r="AC26" s="96"/>
      <c r="AD26" s="96"/>
      <c r="AE26" s="96"/>
      <c r="AF26" s="96"/>
      <c r="AG26" s="96"/>
      <c r="AH26" s="96"/>
      <c r="AI26" s="96"/>
      <c r="AJ26" s="19">
        <f t="shared" si="2"/>
        <v>1</v>
      </c>
      <c r="AK26" s="339">
        <f t="shared" si="3"/>
        <v>0</v>
      </c>
      <c r="AL26" s="339">
        <f t="shared" si="4"/>
        <v>0</v>
      </c>
      <c r="AM26" s="12"/>
      <c r="AN26" s="12"/>
      <c r="AO26" s="12"/>
    </row>
    <row r="27" spans="1:41" s="1" customFormat="1" ht="21" customHeight="1">
      <c r="A27" s="34">
        <v>21</v>
      </c>
      <c r="B27" s="227" t="s">
        <v>2582</v>
      </c>
      <c r="C27" s="273" t="s">
        <v>2583</v>
      </c>
      <c r="D27" s="274" t="s">
        <v>9</v>
      </c>
      <c r="E27" s="97"/>
      <c r="F27" s="96"/>
      <c r="G27" s="96"/>
      <c r="H27" s="96"/>
      <c r="I27" s="96" t="s">
        <v>7</v>
      </c>
      <c r="J27" s="96"/>
      <c r="K27" s="95"/>
      <c r="L27" s="96"/>
      <c r="M27" s="96"/>
      <c r="N27" s="95"/>
      <c r="O27" s="290"/>
      <c r="P27" s="96"/>
      <c r="Q27" s="96"/>
      <c r="R27" s="96"/>
      <c r="S27" s="96"/>
      <c r="T27" s="96"/>
      <c r="U27" s="96"/>
      <c r="V27" s="96"/>
      <c r="W27" s="96"/>
      <c r="X27" s="96"/>
      <c r="Y27" s="96"/>
      <c r="Z27" s="96"/>
      <c r="AA27" s="96"/>
      <c r="AB27" s="96"/>
      <c r="AC27" s="96"/>
      <c r="AD27" s="96"/>
      <c r="AE27" s="96"/>
      <c r="AF27" s="96"/>
      <c r="AG27" s="96"/>
      <c r="AH27" s="96"/>
      <c r="AI27" s="96"/>
      <c r="AJ27" s="19">
        <f t="shared" si="2"/>
        <v>0</v>
      </c>
      <c r="AK27" s="339">
        <f t="shared" si="3"/>
        <v>1</v>
      </c>
      <c r="AL27" s="339">
        <f t="shared" si="4"/>
        <v>0</v>
      </c>
      <c r="AM27" s="12"/>
      <c r="AN27" s="12"/>
      <c r="AO27" s="12"/>
    </row>
    <row r="28" spans="1:41" s="1" customFormat="1" ht="21" customHeight="1">
      <c r="A28" s="34">
        <v>22</v>
      </c>
      <c r="B28" s="227" t="s">
        <v>2584</v>
      </c>
      <c r="C28" s="273" t="s">
        <v>2585</v>
      </c>
      <c r="D28" s="274" t="s">
        <v>22</v>
      </c>
      <c r="E28" s="97"/>
      <c r="F28" s="96" t="s">
        <v>7</v>
      </c>
      <c r="G28" s="96"/>
      <c r="H28" s="96"/>
      <c r="I28" s="96"/>
      <c r="J28" s="96"/>
      <c r="K28" s="95"/>
      <c r="L28" s="96"/>
      <c r="M28" s="96"/>
      <c r="N28" s="95"/>
      <c r="O28" s="290"/>
      <c r="P28" s="96"/>
      <c r="Q28" s="96"/>
      <c r="R28" s="96"/>
      <c r="S28" s="96"/>
      <c r="T28" s="96"/>
      <c r="U28" s="96"/>
      <c r="V28" s="96"/>
      <c r="W28" s="96"/>
      <c r="X28" s="96"/>
      <c r="Y28" s="96"/>
      <c r="Z28" s="96"/>
      <c r="AA28" s="96"/>
      <c r="AB28" s="96"/>
      <c r="AC28" s="96"/>
      <c r="AD28" s="96"/>
      <c r="AE28" s="96"/>
      <c r="AF28" s="96"/>
      <c r="AG28" s="96"/>
      <c r="AH28" s="96"/>
      <c r="AI28" s="96"/>
      <c r="AJ28" s="19">
        <f t="shared" si="2"/>
        <v>0</v>
      </c>
      <c r="AK28" s="339">
        <f t="shared" si="3"/>
        <v>1</v>
      </c>
      <c r="AL28" s="339">
        <f t="shared" si="4"/>
        <v>0</v>
      </c>
      <c r="AM28" s="12"/>
      <c r="AN28" s="12"/>
      <c r="AO28" s="12"/>
    </row>
    <row r="29" spans="1:41" s="1" customFormat="1" ht="21" customHeight="1">
      <c r="A29" s="34">
        <v>23</v>
      </c>
      <c r="B29" s="227" t="s">
        <v>2586</v>
      </c>
      <c r="C29" s="273" t="s">
        <v>1566</v>
      </c>
      <c r="D29" s="274" t="s">
        <v>46</v>
      </c>
      <c r="E29" s="97"/>
      <c r="F29" s="96"/>
      <c r="G29" s="96"/>
      <c r="H29" s="96"/>
      <c r="I29" s="96"/>
      <c r="J29" s="96"/>
      <c r="K29" s="95"/>
      <c r="L29" s="96"/>
      <c r="M29" s="96"/>
      <c r="N29" s="95"/>
      <c r="O29" s="290" t="s">
        <v>6</v>
      </c>
      <c r="P29" s="96"/>
      <c r="Q29" s="96"/>
      <c r="R29" s="96"/>
      <c r="S29" s="96"/>
      <c r="T29" s="96"/>
      <c r="U29" s="96"/>
      <c r="V29" s="96"/>
      <c r="W29" s="96"/>
      <c r="X29" s="96"/>
      <c r="Y29" s="96"/>
      <c r="Z29" s="96"/>
      <c r="AA29" s="96"/>
      <c r="AB29" s="96"/>
      <c r="AC29" s="96"/>
      <c r="AD29" s="96"/>
      <c r="AE29" s="96"/>
      <c r="AF29" s="96"/>
      <c r="AG29" s="96"/>
      <c r="AH29" s="96"/>
      <c r="AI29" s="96"/>
      <c r="AJ29" s="19">
        <f t="shared" si="2"/>
        <v>1</v>
      </c>
      <c r="AK29" s="339">
        <f t="shared" si="3"/>
        <v>0</v>
      </c>
      <c r="AL29" s="339">
        <f t="shared" si="4"/>
        <v>0</v>
      </c>
      <c r="AM29" s="12"/>
      <c r="AN29" s="12"/>
      <c r="AO29" s="12"/>
    </row>
    <row r="30" spans="1:41" s="1" customFormat="1" ht="21" customHeight="1">
      <c r="A30" s="34">
        <v>24</v>
      </c>
      <c r="B30" s="227" t="s">
        <v>2587</v>
      </c>
      <c r="C30" s="273" t="s">
        <v>2588</v>
      </c>
      <c r="D30" s="274" t="s">
        <v>72</v>
      </c>
      <c r="E30" s="97"/>
      <c r="F30" s="96"/>
      <c r="G30" s="96"/>
      <c r="H30" s="96"/>
      <c r="I30" s="96"/>
      <c r="J30" s="96"/>
      <c r="K30" s="95"/>
      <c r="L30" s="96"/>
      <c r="M30" s="96"/>
      <c r="N30" s="95"/>
      <c r="O30" s="290"/>
      <c r="P30" s="96"/>
      <c r="Q30" s="96"/>
      <c r="R30" s="96"/>
      <c r="S30" s="96"/>
      <c r="T30" s="96"/>
      <c r="U30" s="96"/>
      <c r="V30" s="96"/>
      <c r="W30" s="96"/>
      <c r="X30" s="96"/>
      <c r="Y30" s="96"/>
      <c r="Z30" s="96"/>
      <c r="AA30" s="96"/>
      <c r="AB30" s="96"/>
      <c r="AC30" s="96"/>
      <c r="AD30" s="96"/>
      <c r="AE30" s="96"/>
      <c r="AF30" s="96"/>
      <c r="AG30" s="96"/>
      <c r="AH30" s="96"/>
      <c r="AI30" s="96"/>
      <c r="AJ30" s="19">
        <f t="shared" si="2"/>
        <v>0</v>
      </c>
      <c r="AK30" s="339">
        <f t="shared" si="3"/>
        <v>0</v>
      </c>
      <c r="AL30" s="339">
        <f t="shared" si="4"/>
        <v>0</v>
      </c>
      <c r="AM30" s="12"/>
      <c r="AN30" s="12"/>
      <c r="AO30" s="12"/>
    </row>
    <row r="31" spans="1:41" s="1" customFormat="1" ht="21" customHeight="1">
      <c r="A31" s="34">
        <v>25</v>
      </c>
      <c r="B31" s="227" t="s">
        <v>2589</v>
      </c>
      <c r="C31" s="273" t="s">
        <v>1244</v>
      </c>
      <c r="D31" s="274" t="s">
        <v>72</v>
      </c>
      <c r="E31" s="150"/>
      <c r="F31" s="96"/>
      <c r="G31" s="96"/>
      <c r="H31" s="96"/>
      <c r="I31" s="96"/>
      <c r="J31" s="96"/>
      <c r="K31" s="95"/>
      <c r="L31" s="96"/>
      <c r="M31" s="96"/>
      <c r="N31" s="95"/>
      <c r="O31" s="290"/>
      <c r="P31" s="96"/>
      <c r="Q31" s="96"/>
      <c r="R31" s="96"/>
      <c r="S31" s="96"/>
      <c r="T31" s="96"/>
      <c r="U31" s="96"/>
      <c r="V31" s="96"/>
      <c r="W31" s="96"/>
      <c r="X31" s="96"/>
      <c r="Y31" s="96"/>
      <c r="Z31" s="96"/>
      <c r="AA31" s="96"/>
      <c r="AB31" s="96"/>
      <c r="AC31" s="96"/>
      <c r="AD31" s="96"/>
      <c r="AE31" s="96"/>
      <c r="AF31" s="96"/>
      <c r="AG31" s="96"/>
      <c r="AH31" s="96"/>
      <c r="AI31" s="96"/>
      <c r="AJ31" s="19">
        <f t="shared" si="2"/>
        <v>0</v>
      </c>
      <c r="AK31" s="339">
        <f t="shared" si="3"/>
        <v>0</v>
      </c>
      <c r="AL31" s="339">
        <f t="shared" si="4"/>
        <v>0</v>
      </c>
      <c r="AM31" s="12"/>
      <c r="AN31" s="12"/>
      <c r="AO31" s="12"/>
    </row>
    <row r="32" spans="1:41" s="1" customFormat="1" ht="21" customHeight="1">
      <c r="A32" s="34">
        <v>26</v>
      </c>
      <c r="B32" s="227" t="s">
        <v>2590</v>
      </c>
      <c r="C32" s="273" t="s">
        <v>2591</v>
      </c>
      <c r="D32" s="274" t="s">
        <v>23</v>
      </c>
      <c r="E32" s="150"/>
      <c r="F32" s="96"/>
      <c r="G32" s="96"/>
      <c r="H32" s="96"/>
      <c r="I32" s="96"/>
      <c r="J32" s="96"/>
      <c r="K32" s="95"/>
      <c r="L32" s="96"/>
      <c r="M32" s="96"/>
      <c r="N32" s="95"/>
      <c r="O32" s="290"/>
      <c r="P32" s="96"/>
      <c r="Q32" s="96"/>
      <c r="R32" s="96"/>
      <c r="S32" s="96"/>
      <c r="T32" s="96"/>
      <c r="U32" s="96"/>
      <c r="V32" s="96"/>
      <c r="W32" s="96"/>
      <c r="X32" s="96"/>
      <c r="Y32" s="96"/>
      <c r="Z32" s="96"/>
      <c r="AA32" s="96"/>
      <c r="AB32" s="96"/>
      <c r="AC32" s="96"/>
      <c r="AD32" s="96"/>
      <c r="AE32" s="96"/>
      <c r="AF32" s="96"/>
      <c r="AG32" s="96"/>
      <c r="AH32" s="96"/>
      <c r="AI32" s="96"/>
      <c r="AJ32" s="19">
        <f t="shared" si="2"/>
        <v>0</v>
      </c>
      <c r="AK32" s="339">
        <f t="shared" si="3"/>
        <v>0</v>
      </c>
      <c r="AL32" s="339">
        <f t="shared" si="4"/>
        <v>0</v>
      </c>
      <c r="AM32" s="12"/>
      <c r="AN32" s="12"/>
      <c r="AO32" s="12"/>
    </row>
    <row r="33" spans="1:41" s="1" customFormat="1" ht="21" customHeight="1">
      <c r="A33" s="34">
        <v>27</v>
      </c>
      <c r="B33" s="227" t="s">
        <v>2592</v>
      </c>
      <c r="C33" s="273" t="s">
        <v>2593</v>
      </c>
      <c r="D33" s="274" t="s">
        <v>68</v>
      </c>
      <c r="E33" s="150"/>
      <c r="F33" s="96"/>
      <c r="G33" s="96"/>
      <c r="H33" s="96"/>
      <c r="I33" s="96"/>
      <c r="J33" s="96"/>
      <c r="K33" s="95"/>
      <c r="L33" s="96"/>
      <c r="M33" s="96"/>
      <c r="N33" s="95"/>
      <c r="O33" s="290"/>
      <c r="P33" s="96"/>
      <c r="Q33" s="96"/>
      <c r="R33" s="96"/>
      <c r="S33" s="96"/>
      <c r="T33" s="96"/>
      <c r="U33" s="96"/>
      <c r="V33" s="96"/>
      <c r="W33" s="96"/>
      <c r="X33" s="96"/>
      <c r="Y33" s="96"/>
      <c r="Z33" s="96"/>
      <c r="AA33" s="96"/>
      <c r="AB33" s="96"/>
      <c r="AC33" s="96"/>
      <c r="AD33" s="96"/>
      <c r="AE33" s="96"/>
      <c r="AF33" s="96"/>
      <c r="AG33" s="96"/>
      <c r="AH33" s="96"/>
      <c r="AI33" s="96"/>
      <c r="AJ33" s="19">
        <f t="shared" si="2"/>
        <v>0</v>
      </c>
      <c r="AK33" s="339">
        <f t="shared" si="3"/>
        <v>0</v>
      </c>
      <c r="AL33" s="339">
        <f t="shared" si="4"/>
        <v>0</v>
      </c>
      <c r="AM33" s="12"/>
      <c r="AN33" s="12"/>
      <c r="AO33" s="12"/>
    </row>
    <row r="34" spans="1:41" s="1" customFormat="1" ht="21" customHeight="1">
      <c r="A34" s="34">
        <v>28</v>
      </c>
      <c r="B34" s="227" t="s">
        <v>2594</v>
      </c>
      <c r="C34" s="273" t="s">
        <v>2595</v>
      </c>
      <c r="D34" s="274" t="s">
        <v>100</v>
      </c>
      <c r="E34" s="150"/>
      <c r="F34" s="96"/>
      <c r="G34" s="96"/>
      <c r="H34" s="96"/>
      <c r="I34" s="96" t="s">
        <v>7</v>
      </c>
      <c r="J34" s="96"/>
      <c r="K34" s="95"/>
      <c r="L34" s="96"/>
      <c r="M34" s="96"/>
      <c r="N34" s="95"/>
      <c r="O34" s="290"/>
      <c r="P34" s="96"/>
      <c r="Q34" s="96"/>
      <c r="R34" s="96"/>
      <c r="S34" s="96"/>
      <c r="T34" s="96"/>
      <c r="U34" s="96"/>
      <c r="V34" s="96"/>
      <c r="W34" s="96"/>
      <c r="X34" s="96"/>
      <c r="Y34" s="96"/>
      <c r="Z34" s="96"/>
      <c r="AA34" s="96"/>
      <c r="AB34" s="96"/>
      <c r="AC34" s="96"/>
      <c r="AD34" s="96"/>
      <c r="AE34" s="96"/>
      <c r="AF34" s="96"/>
      <c r="AG34" s="96"/>
      <c r="AH34" s="96"/>
      <c r="AI34" s="96"/>
      <c r="AJ34" s="19">
        <f t="shared" si="2"/>
        <v>0</v>
      </c>
      <c r="AK34" s="339">
        <f t="shared" si="3"/>
        <v>1</v>
      </c>
      <c r="AL34" s="339">
        <f t="shared" si="4"/>
        <v>0</v>
      </c>
      <c r="AM34" s="12"/>
      <c r="AN34" s="12"/>
      <c r="AO34" s="12"/>
    </row>
    <row r="35" spans="1:41" s="1" customFormat="1" ht="21" customHeight="1">
      <c r="A35" s="451" t="s">
        <v>10</v>
      </c>
      <c r="B35" s="451"/>
      <c r="C35" s="451"/>
      <c r="D35" s="451"/>
      <c r="E35" s="451"/>
      <c r="F35" s="451"/>
      <c r="G35" s="451"/>
      <c r="H35" s="451"/>
      <c r="I35" s="451"/>
      <c r="J35" s="451"/>
      <c r="K35" s="451"/>
      <c r="L35" s="451"/>
      <c r="M35" s="451"/>
      <c r="N35" s="451"/>
      <c r="O35" s="451"/>
      <c r="P35" s="451"/>
      <c r="Q35" s="451"/>
      <c r="R35" s="451"/>
      <c r="S35" s="451"/>
      <c r="T35" s="451"/>
      <c r="U35" s="451"/>
      <c r="V35" s="451"/>
      <c r="W35" s="451"/>
      <c r="X35" s="451"/>
      <c r="Y35" s="451"/>
      <c r="Z35" s="451"/>
      <c r="AA35" s="451"/>
      <c r="AB35" s="451"/>
      <c r="AC35" s="451"/>
      <c r="AD35" s="451"/>
      <c r="AE35" s="451"/>
      <c r="AF35" s="451"/>
      <c r="AG35" s="451"/>
      <c r="AH35" s="451"/>
      <c r="AI35" s="451"/>
      <c r="AJ35" s="114">
        <f>SUM(AJ7:AJ34)</f>
        <v>37</v>
      </c>
      <c r="AK35" s="114">
        <f>SUM(AK7:AK34)</f>
        <v>4</v>
      </c>
      <c r="AL35" s="114">
        <f>SUM(AL7:AL34)</f>
        <v>0</v>
      </c>
      <c r="AM35" s="16"/>
      <c r="AN35"/>
      <c r="AO35"/>
    </row>
    <row r="36" spans="1:41" s="25" customFormat="1" ht="21" customHeight="1">
      <c r="A36" s="429" t="s">
        <v>2804</v>
      </c>
      <c r="B36" s="430"/>
      <c r="C36" s="430"/>
      <c r="D36" s="430"/>
      <c r="E36" s="430"/>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431"/>
      <c r="AM36" s="338"/>
      <c r="AN36" s="338"/>
    </row>
    <row r="37" spans="1:41" ht="19.5">
      <c r="C37" s="152"/>
      <c r="D37" s="16"/>
      <c r="E37" s="16"/>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1" ht="19.5">
      <c r="C38" s="425"/>
      <c r="D38" s="425"/>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25"/>
      <c r="D39" s="425"/>
      <c r="E39" s="425"/>
      <c r="F39" s="425"/>
      <c r="G39" s="425"/>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25"/>
      <c r="D40" s="425"/>
      <c r="E40" s="425"/>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41" ht="19.5">
      <c r="C41" s="425"/>
      <c r="D41" s="425"/>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sheetData>
  <mergeCells count="25">
    <mergeCell ref="AO7:AO10"/>
    <mergeCell ref="AO14:AO15"/>
    <mergeCell ref="AM20:AN20"/>
    <mergeCell ref="A35:AI35"/>
    <mergeCell ref="A36:AL36"/>
    <mergeCell ref="E16:AI16"/>
    <mergeCell ref="C38:D38"/>
    <mergeCell ref="C39:G39"/>
    <mergeCell ref="C40:E40"/>
    <mergeCell ref="C41:D41"/>
    <mergeCell ref="A5:A6"/>
    <mergeCell ref="B5:B6"/>
    <mergeCell ref="C5:D6"/>
    <mergeCell ref="Q1:AL1"/>
    <mergeCell ref="A2:P2"/>
    <mergeCell ref="Q2:AL2"/>
    <mergeCell ref="A3:AL3"/>
    <mergeCell ref="A1:P1"/>
    <mergeCell ref="AK5:AK6"/>
    <mergeCell ref="AL5:AL6"/>
    <mergeCell ref="AJ5:AJ6"/>
    <mergeCell ref="I4:L4"/>
    <mergeCell ref="M4:N4"/>
    <mergeCell ref="O4:Q4"/>
    <mergeCell ref="R4:T4"/>
  </mergeCells>
  <conditionalFormatting sqref="E6:AI15 E17:AI34">
    <cfRule type="expression" dxfId="19" priority="1">
      <formula>IF(E$6="CN",1,0)</formula>
    </cfRule>
  </conditionalFormatting>
  <conditionalFormatting sqref="E16">
    <cfRule type="expression" dxfId="18" priority="371">
      <formula>IF(H$6="CN",1,0)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C185F7C3-4FFA-47E6-9932-8E52224C1855}">
            <xm:f>IF('TQW20'!E$6="CN",1,0)</xm:f>
            <x14:dxf>
              <fill>
                <patternFill>
                  <bgColor theme="8" tint="0.59996337778862885"/>
                </patternFill>
              </fill>
            </x14:dxf>
          </x14:cfRule>
          <xm:sqref>E6:AI6</xm:sqref>
        </x14:conditionalFormatting>
        <x14:conditionalFormatting xmlns:xm="http://schemas.microsoft.com/office/excel/2006/main">
          <x14:cfRule type="expression" priority="2" id="{A85F32BB-9C55-4CD5-A743-AEE014DA2CBE}">
            <xm:f>IF('TQW20'!E$6="CN",1,0)</xm:f>
            <x14:dxf>
              <fill>
                <patternFill>
                  <bgColor theme="8" tint="0.79998168889431442"/>
                </patternFill>
              </fill>
            </x14:dxf>
          </x14:cfRule>
          <xm:sqref>E6:AI6</xm:sqref>
        </x14:conditionalFormatting>
      </x14:conditionalFormatting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topLeftCell="A3" zoomScale="79" zoomScaleNormal="79" workbookViewId="0">
      <selection activeCell="V24" sqref="V24"/>
    </sheetView>
  </sheetViews>
  <sheetFormatPr defaultRowHeight="15.75"/>
  <cols>
    <col min="1" max="1" width="7" customWidth="1"/>
    <col min="2" max="2" width="17" customWidth="1"/>
    <col min="3" max="3" width="27.1640625" customWidth="1"/>
    <col min="4" max="4" width="10.1640625" customWidth="1"/>
    <col min="5" max="35" width="4" customWidth="1"/>
    <col min="36" max="36" width="4.6640625" bestFit="1" customWidth="1"/>
    <col min="37" max="37" width="4" bestFit="1" customWidth="1"/>
    <col min="38" max="38" width="3.83203125" bestFit="1" customWidth="1"/>
    <col min="39" max="39" width="10.83203125" customWidth="1"/>
    <col min="40" max="40" width="12.1640625" customWidth="1"/>
    <col min="41" max="41" width="10.83203125" customWidth="1"/>
  </cols>
  <sheetData>
    <row r="1" spans="1:41" s="24" customFormat="1" ht="2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s="24" customFormat="1" ht="2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s="24" customFormat="1" ht="35.25" customHeight="1">
      <c r="A3" s="443" t="s">
        <v>2720</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34">
        <v>1</v>
      </c>
      <c r="B7" s="282" t="s">
        <v>2596</v>
      </c>
      <c r="C7" s="284" t="s">
        <v>129</v>
      </c>
      <c r="D7" s="285" t="s">
        <v>61</v>
      </c>
      <c r="E7" s="288"/>
      <c r="F7" s="136"/>
      <c r="G7" s="136"/>
      <c r="H7" s="136"/>
      <c r="I7" s="136"/>
      <c r="J7" s="136"/>
      <c r="K7" s="136"/>
      <c r="L7" s="136"/>
      <c r="M7" s="136"/>
      <c r="N7" s="136"/>
      <c r="O7" s="136"/>
      <c r="P7" s="138"/>
      <c r="Q7" s="136"/>
      <c r="R7" s="136"/>
      <c r="S7" s="136"/>
      <c r="T7" s="136"/>
      <c r="U7" s="136"/>
      <c r="V7" s="136"/>
      <c r="W7" s="136"/>
      <c r="X7" s="136"/>
      <c r="Y7" s="136"/>
      <c r="Z7" s="136"/>
      <c r="AA7" s="136"/>
      <c r="AB7" s="136"/>
      <c r="AC7" s="136"/>
      <c r="AD7" s="136"/>
      <c r="AE7" s="136"/>
      <c r="AF7" s="136"/>
      <c r="AG7" s="136"/>
      <c r="AH7" s="13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34">
        <v>2</v>
      </c>
      <c r="B8" s="219" t="s">
        <v>2597</v>
      </c>
      <c r="C8" s="220" t="s">
        <v>2598</v>
      </c>
      <c r="D8" s="171" t="s">
        <v>37</v>
      </c>
      <c r="E8" s="288"/>
      <c r="F8" s="136"/>
      <c r="G8" s="136"/>
      <c r="H8" s="136"/>
      <c r="I8" s="136"/>
      <c r="J8" s="136"/>
      <c r="K8" s="136"/>
      <c r="L8" s="136"/>
      <c r="M8" s="136"/>
      <c r="N8" s="136"/>
      <c r="O8" s="136"/>
      <c r="P8" s="138"/>
      <c r="Q8" s="136"/>
      <c r="R8" s="136"/>
      <c r="S8" s="136"/>
      <c r="T8" s="136"/>
      <c r="U8" s="136"/>
      <c r="V8" s="136"/>
      <c r="W8" s="136"/>
      <c r="X8" s="136"/>
      <c r="Y8" s="136"/>
      <c r="Z8" s="136"/>
      <c r="AA8" s="136"/>
      <c r="AB8" s="136"/>
      <c r="AC8" s="136"/>
      <c r="AD8" s="136"/>
      <c r="AE8" s="136"/>
      <c r="AF8" s="136"/>
      <c r="AG8" s="136"/>
      <c r="AH8" s="136"/>
      <c r="AI8" s="96"/>
      <c r="AJ8" s="19">
        <f t="shared" ref="AJ8:AJ35" si="2">COUNTIF(E8:AI8,"K")+2*COUNTIF(E8:AI8,"2K")+COUNTIF(E8:AI8,"TK")+COUNTIF(E8:AI8,"KT")+COUNTIF(E8:AI8,"PK")+COUNTIF(E8:AI8,"KP")+2*COUNTIF(E8:AI8,"K2")</f>
        <v>0</v>
      </c>
      <c r="AK8" s="339">
        <f t="shared" ref="AK8:AK35" si="3">COUNTIF(F8:AJ8,"P")+2*COUNTIF(F8:AJ8,"2P")+COUNTIF(F8:AJ8,"TP")+COUNTIF(F8:AJ8,"PT")+COUNTIF(F8:AJ8,"PK")+COUNTIF(F8:AJ8,"KP")+2*COUNTIF(F8:AJ8,"P2")</f>
        <v>0</v>
      </c>
      <c r="AL8" s="339">
        <f t="shared" ref="AL8:AL35" si="4">COUNTIF(E8:AI8,"T")+2*COUNTIF(E8:AI8,"2T")+2*COUNTIF(E8:AI8,"T2")+COUNTIF(E8:AI8,"PT")+COUNTIF(E8:AI8,"TP")</f>
        <v>0</v>
      </c>
      <c r="AM8" s="12"/>
      <c r="AN8" s="12"/>
      <c r="AO8" s="12"/>
    </row>
    <row r="9" spans="1:41" s="1" customFormat="1" ht="21" customHeight="1">
      <c r="A9" s="34">
        <v>3</v>
      </c>
      <c r="B9" s="219" t="s">
        <v>2599</v>
      </c>
      <c r="C9" s="220" t="s">
        <v>54</v>
      </c>
      <c r="D9" s="171" t="s">
        <v>82</v>
      </c>
      <c r="E9" s="288"/>
      <c r="F9" s="136"/>
      <c r="G9" s="136"/>
      <c r="H9" s="136"/>
      <c r="I9" s="136"/>
      <c r="J9" s="136"/>
      <c r="K9" s="136" t="s">
        <v>6</v>
      </c>
      <c r="L9" s="136"/>
      <c r="M9" s="136" t="s">
        <v>6</v>
      </c>
      <c r="N9" s="136"/>
      <c r="O9" s="136"/>
      <c r="P9" s="138"/>
      <c r="Q9" s="136" t="s">
        <v>6</v>
      </c>
      <c r="R9" s="136"/>
      <c r="S9" s="136"/>
      <c r="T9" s="136"/>
      <c r="U9" s="136"/>
      <c r="V9" s="136"/>
      <c r="W9" s="136"/>
      <c r="X9" s="136"/>
      <c r="Y9" s="136"/>
      <c r="Z9" s="136"/>
      <c r="AA9" s="136"/>
      <c r="AB9" s="136"/>
      <c r="AC9" s="136"/>
      <c r="AD9" s="136"/>
      <c r="AE9" s="136"/>
      <c r="AF9" s="136"/>
      <c r="AG9" s="136"/>
      <c r="AH9" s="136"/>
      <c r="AI9" s="96"/>
      <c r="AJ9" s="19">
        <f t="shared" si="2"/>
        <v>3</v>
      </c>
      <c r="AK9" s="339">
        <f t="shared" si="3"/>
        <v>0</v>
      </c>
      <c r="AL9" s="339">
        <f t="shared" si="4"/>
        <v>0</v>
      </c>
      <c r="AM9" s="12"/>
      <c r="AN9" s="12"/>
      <c r="AO9" s="12"/>
    </row>
    <row r="10" spans="1:41" s="1" customFormat="1" ht="21" customHeight="1">
      <c r="A10" s="34">
        <v>4</v>
      </c>
      <c r="B10" s="282" t="s">
        <v>2600</v>
      </c>
      <c r="C10" s="284" t="s">
        <v>2601</v>
      </c>
      <c r="D10" s="285" t="s">
        <v>136</v>
      </c>
      <c r="E10" s="288"/>
      <c r="F10" s="136"/>
      <c r="G10" s="136"/>
      <c r="H10" s="136"/>
      <c r="I10" s="136"/>
      <c r="J10" s="136"/>
      <c r="K10" s="136"/>
      <c r="L10" s="136"/>
      <c r="M10" s="136"/>
      <c r="N10" s="136"/>
      <c r="O10" s="136"/>
      <c r="P10" s="138"/>
      <c r="Q10" s="136"/>
      <c r="R10" s="136"/>
      <c r="S10" s="136"/>
      <c r="T10" s="136"/>
      <c r="U10" s="136"/>
      <c r="V10" s="136"/>
      <c r="W10" s="136"/>
      <c r="X10" s="136"/>
      <c r="Y10" s="136"/>
      <c r="Z10" s="136"/>
      <c r="AA10" s="136"/>
      <c r="AB10" s="136"/>
      <c r="AC10" s="136"/>
      <c r="AD10" s="136"/>
      <c r="AE10" s="136"/>
      <c r="AF10" s="136"/>
      <c r="AG10" s="136"/>
      <c r="AH10" s="136"/>
      <c r="AI10" s="96"/>
      <c r="AJ10" s="19">
        <f t="shared" si="2"/>
        <v>0</v>
      </c>
      <c r="AK10" s="339">
        <f t="shared" si="3"/>
        <v>0</v>
      </c>
      <c r="AL10" s="339">
        <f t="shared" si="4"/>
        <v>0</v>
      </c>
      <c r="AM10" s="12"/>
      <c r="AN10" s="12"/>
      <c r="AO10" s="12"/>
    </row>
    <row r="11" spans="1:41" s="1" customFormat="1" ht="21" customHeight="1">
      <c r="A11" s="34">
        <v>5</v>
      </c>
      <c r="B11" s="219" t="s">
        <v>2602</v>
      </c>
      <c r="C11" s="220" t="s">
        <v>2488</v>
      </c>
      <c r="D11" s="171" t="s">
        <v>39</v>
      </c>
      <c r="E11" s="288"/>
      <c r="F11" s="136"/>
      <c r="G11" s="136"/>
      <c r="H11" s="136"/>
      <c r="I11" s="136"/>
      <c r="J11" s="136"/>
      <c r="K11" s="136"/>
      <c r="L11" s="136"/>
      <c r="M11" s="136" t="s">
        <v>6</v>
      </c>
      <c r="N11" s="136"/>
      <c r="O11" s="136" t="s">
        <v>6</v>
      </c>
      <c r="P11" s="138" t="s">
        <v>6</v>
      </c>
      <c r="Q11" s="136"/>
      <c r="R11" s="136"/>
      <c r="S11" s="136"/>
      <c r="T11" s="136"/>
      <c r="U11" s="136"/>
      <c r="V11" s="136"/>
      <c r="W11" s="136"/>
      <c r="X11" s="136"/>
      <c r="Y11" s="136"/>
      <c r="Z11" s="136"/>
      <c r="AA11" s="136"/>
      <c r="AB11" s="136"/>
      <c r="AC11" s="136"/>
      <c r="AD11" s="136"/>
      <c r="AE11" s="136"/>
      <c r="AF11" s="136"/>
      <c r="AG11" s="136"/>
      <c r="AH11" s="136"/>
      <c r="AI11" s="96"/>
      <c r="AJ11" s="19">
        <f t="shared" si="2"/>
        <v>3</v>
      </c>
      <c r="AK11" s="339">
        <f t="shared" si="3"/>
        <v>0</v>
      </c>
      <c r="AL11" s="339">
        <f t="shared" si="4"/>
        <v>0</v>
      </c>
      <c r="AM11" s="12"/>
      <c r="AN11" s="12"/>
      <c r="AO11" s="12"/>
    </row>
    <row r="12" spans="1:41" s="1" customFormat="1" ht="21" customHeight="1">
      <c r="A12" s="34">
        <v>6</v>
      </c>
      <c r="B12" s="282" t="s">
        <v>2603</v>
      </c>
      <c r="C12" s="284" t="s">
        <v>2604</v>
      </c>
      <c r="D12" s="285" t="s">
        <v>40</v>
      </c>
      <c r="E12" s="288"/>
      <c r="F12" s="136"/>
      <c r="G12" s="136"/>
      <c r="H12" s="136"/>
      <c r="I12" s="136"/>
      <c r="J12" s="136"/>
      <c r="K12" s="136"/>
      <c r="L12" s="136"/>
      <c r="M12" s="136"/>
      <c r="N12" s="136"/>
      <c r="O12" s="136"/>
      <c r="P12" s="138"/>
      <c r="Q12" s="136"/>
      <c r="R12" s="136"/>
      <c r="S12" s="136"/>
      <c r="T12" s="136"/>
      <c r="U12" s="136"/>
      <c r="V12" s="136"/>
      <c r="W12" s="136"/>
      <c r="X12" s="136"/>
      <c r="Y12" s="136"/>
      <c r="Z12" s="136"/>
      <c r="AA12" s="136"/>
      <c r="AB12" s="136"/>
      <c r="AC12" s="136"/>
      <c r="AD12" s="136"/>
      <c r="AE12" s="136"/>
      <c r="AF12" s="136"/>
      <c r="AG12" s="136"/>
      <c r="AH12" s="136"/>
      <c r="AI12" s="96"/>
      <c r="AJ12" s="19">
        <f t="shared" si="2"/>
        <v>0</v>
      </c>
      <c r="AK12" s="339">
        <f t="shared" si="3"/>
        <v>0</v>
      </c>
      <c r="AL12" s="339">
        <f t="shared" si="4"/>
        <v>0</v>
      </c>
      <c r="AM12" s="12"/>
      <c r="AN12" s="12"/>
      <c r="AO12" s="12"/>
    </row>
    <row r="13" spans="1:41" s="1" customFormat="1" ht="21" customHeight="1">
      <c r="A13" s="34">
        <v>7</v>
      </c>
      <c r="B13" s="219" t="s">
        <v>2605</v>
      </c>
      <c r="C13" s="220" t="s">
        <v>1647</v>
      </c>
      <c r="D13" s="171" t="s">
        <v>136</v>
      </c>
      <c r="E13" s="288"/>
      <c r="F13" s="136"/>
      <c r="G13" s="136"/>
      <c r="H13" s="136"/>
      <c r="I13" s="136"/>
      <c r="J13" s="136"/>
      <c r="K13" s="136"/>
      <c r="L13" s="136"/>
      <c r="M13" s="136" t="s">
        <v>6</v>
      </c>
      <c r="N13" s="136"/>
      <c r="O13" s="136"/>
      <c r="P13" s="138"/>
      <c r="Q13" s="136"/>
      <c r="R13" s="136"/>
      <c r="S13" s="136"/>
      <c r="T13" s="136"/>
      <c r="U13" s="136"/>
      <c r="V13" s="136"/>
      <c r="W13" s="136"/>
      <c r="X13" s="136"/>
      <c r="Y13" s="136"/>
      <c r="Z13" s="136"/>
      <c r="AA13" s="136"/>
      <c r="AB13" s="136"/>
      <c r="AC13" s="136"/>
      <c r="AD13" s="136"/>
      <c r="AE13" s="136"/>
      <c r="AF13" s="136"/>
      <c r="AG13" s="136"/>
      <c r="AH13" s="136"/>
      <c r="AI13" s="96"/>
      <c r="AJ13" s="19">
        <f t="shared" si="2"/>
        <v>1</v>
      </c>
      <c r="AK13" s="339">
        <f t="shared" si="3"/>
        <v>0</v>
      </c>
      <c r="AL13" s="339">
        <f t="shared" si="4"/>
        <v>0</v>
      </c>
      <c r="AM13" s="12"/>
      <c r="AN13" s="12"/>
      <c r="AO13" s="12"/>
    </row>
    <row r="14" spans="1:41" s="1" customFormat="1" ht="21" customHeight="1">
      <c r="A14" s="34">
        <v>8</v>
      </c>
      <c r="B14" s="219" t="s">
        <v>2606</v>
      </c>
      <c r="C14" s="220" t="s">
        <v>2607</v>
      </c>
      <c r="D14" s="171" t="s">
        <v>70</v>
      </c>
      <c r="E14" s="288"/>
      <c r="F14" s="136"/>
      <c r="G14" s="136"/>
      <c r="H14" s="136"/>
      <c r="I14" s="136"/>
      <c r="J14" s="136"/>
      <c r="K14" s="136"/>
      <c r="L14" s="136"/>
      <c r="M14" s="136"/>
      <c r="N14" s="136"/>
      <c r="O14" s="136" t="s">
        <v>6</v>
      </c>
      <c r="P14" s="138"/>
      <c r="Q14" s="136"/>
      <c r="R14" s="136"/>
      <c r="S14" s="136"/>
      <c r="T14" s="136"/>
      <c r="U14" s="136"/>
      <c r="V14" s="136"/>
      <c r="W14" s="136"/>
      <c r="X14" s="136"/>
      <c r="Y14" s="136"/>
      <c r="Z14" s="136"/>
      <c r="AA14" s="136"/>
      <c r="AB14" s="136"/>
      <c r="AC14" s="136"/>
      <c r="AD14" s="136"/>
      <c r="AE14" s="136"/>
      <c r="AF14" s="136"/>
      <c r="AG14" s="136"/>
      <c r="AH14" s="136"/>
      <c r="AI14" s="96"/>
      <c r="AJ14" s="19">
        <f t="shared" si="2"/>
        <v>1</v>
      </c>
      <c r="AK14" s="339">
        <f t="shared" si="3"/>
        <v>0</v>
      </c>
      <c r="AL14" s="339">
        <f t="shared" si="4"/>
        <v>0</v>
      </c>
      <c r="AM14" s="12"/>
      <c r="AN14" s="12"/>
      <c r="AO14" s="12"/>
    </row>
    <row r="15" spans="1:41" s="1" customFormat="1" ht="21" customHeight="1">
      <c r="A15" s="34">
        <v>9</v>
      </c>
      <c r="B15" s="219" t="s">
        <v>2608</v>
      </c>
      <c r="C15" s="220" t="s">
        <v>2609</v>
      </c>
      <c r="D15" s="171" t="s">
        <v>14</v>
      </c>
      <c r="E15" s="548" t="s">
        <v>2862</v>
      </c>
      <c r="F15" s="549"/>
      <c r="G15" s="549"/>
      <c r="H15" s="549"/>
      <c r="I15" s="549"/>
      <c r="J15" s="549"/>
      <c r="K15" s="549"/>
      <c r="L15" s="549"/>
      <c r="M15" s="549"/>
      <c r="N15" s="549"/>
      <c r="O15" s="549"/>
      <c r="P15" s="549"/>
      <c r="Q15" s="549"/>
      <c r="R15" s="549"/>
      <c r="S15" s="549"/>
      <c r="T15" s="549"/>
      <c r="U15" s="549"/>
      <c r="V15" s="549"/>
      <c r="W15" s="549"/>
      <c r="X15" s="549"/>
      <c r="Y15" s="549"/>
      <c r="Z15" s="549"/>
      <c r="AA15" s="549"/>
      <c r="AB15" s="549"/>
      <c r="AC15" s="549"/>
      <c r="AD15" s="549"/>
      <c r="AE15" s="549"/>
      <c r="AF15" s="549"/>
      <c r="AG15" s="549"/>
      <c r="AH15" s="550"/>
      <c r="AI15" s="96"/>
      <c r="AJ15" s="19">
        <f>COUNTIF(E15:AI15,"K")+2*COUNTIF(E15:AI15,"2K")+COUNTIF(E15:AI15,"TK")+COUNTIF(E15:AI15,"KT")+COUNTIF(E15:AI15,"PK")+COUNTIF(E15:AI15,"KP")+2*COUNTIF(E15:AI15,"K2")</f>
        <v>0</v>
      </c>
      <c r="AK15" s="339">
        <f t="shared" si="3"/>
        <v>0</v>
      </c>
      <c r="AL15" s="339">
        <f>COUNTIF(E15:AI15,"T")+2*COUNTIF(E15:AI15,"2T")+2*COUNTIF(E15:AI15,"T2")+COUNTIF(E15:AI15,"PT")+COUNTIF(E15:AI15,"TP")</f>
        <v>0</v>
      </c>
      <c r="AM15" s="12"/>
      <c r="AN15" s="12"/>
      <c r="AO15" s="12"/>
    </row>
    <row r="16" spans="1:41" s="1" customFormat="1" ht="21" customHeight="1">
      <c r="A16" s="34">
        <v>10</v>
      </c>
      <c r="B16" s="219" t="s">
        <v>2610</v>
      </c>
      <c r="C16" s="220" t="s">
        <v>2611</v>
      </c>
      <c r="D16" s="171" t="s">
        <v>300</v>
      </c>
      <c r="E16" s="288"/>
      <c r="F16" s="136"/>
      <c r="G16" s="136"/>
      <c r="H16" s="136"/>
      <c r="I16" s="136"/>
      <c r="J16" s="136"/>
      <c r="K16" s="136"/>
      <c r="L16" s="136"/>
      <c r="M16" s="136" t="s">
        <v>6</v>
      </c>
      <c r="N16" s="136"/>
      <c r="O16" s="136" t="s">
        <v>6</v>
      </c>
      <c r="P16" s="138"/>
      <c r="Q16" s="136"/>
      <c r="R16" s="136"/>
      <c r="S16" s="136"/>
      <c r="T16" s="136"/>
      <c r="U16" s="136"/>
      <c r="V16" s="136"/>
      <c r="W16" s="136"/>
      <c r="X16" s="136"/>
      <c r="Y16" s="136"/>
      <c r="Z16" s="136"/>
      <c r="AA16" s="136"/>
      <c r="AB16" s="136"/>
      <c r="AC16" s="136"/>
      <c r="AD16" s="136"/>
      <c r="AE16" s="136"/>
      <c r="AF16" s="136"/>
      <c r="AG16" s="136"/>
      <c r="AH16" s="136"/>
      <c r="AI16" s="96"/>
      <c r="AJ16" s="19">
        <f t="shared" si="2"/>
        <v>2</v>
      </c>
      <c r="AK16" s="339">
        <f t="shared" si="3"/>
        <v>0</v>
      </c>
      <c r="AL16" s="339">
        <f t="shared" si="4"/>
        <v>0</v>
      </c>
      <c r="AM16" s="12"/>
      <c r="AN16" s="12"/>
      <c r="AO16" s="12"/>
    </row>
    <row r="17" spans="1:41" s="1" customFormat="1" ht="21" customHeight="1">
      <c r="A17" s="34">
        <v>11</v>
      </c>
      <c r="B17" s="282" t="s">
        <v>2612</v>
      </c>
      <c r="C17" s="284" t="s">
        <v>31</v>
      </c>
      <c r="D17" s="285" t="s">
        <v>14</v>
      </c>
      <c r="E17" s="288"/>
      <c r="F17" s="136"/>
      <c r="G17" s="136"/>
      <c r="H17" s="136"/>
      <c r="I17" s="136"/>
      <c r="J17" s="136"/>
      <c r="K17" s="136"/>
      <c r="L17" s="136"/>
      <c r="M17" s="136"/>
      <c r="N17" s="136"/>
      <c r="O17" s="136"/>
      <c r="P17" s="138"/>
      <c r="Q17" s="136"/>
      <c r="R17" s="136"/>
      <c r="S17" s="136"/>
      <c r="T17" s="136"/>
      <c r="U17" s="136"/>
      <c r="V17" s="136"/>
      <c r="W17" s="136"/>
      <c r="X17" s="136"/>
      <c r="Y17" s="136"/>
      <c r="Z17" s="136"/>
      <c r="AA17" s="136"/>
      <c r="AB17" s="136"/>
      <c r="AC17" s="136"/>
      <c r="AD17" s="136"/>
      <c r="AE17" s="136"/>
      <c r="AF17" s="136"/>
      <c r="AG17" s="136"/>
      <c r="AH17" s="136"/>
      <c r="AI17" s="96"/>
      <c r="AJ17" s="19">
        <f t="shared" si="2"/>
        <v>0</v>
      </c>
      <c r="AK17" s="339">
        <f t="shared" si="3"/>
        <v>0</v>
      </c>
      <c r="AL17" s="339">
        <f t="shared" si="4"/>
        <v>0</v>
      </c>
      <c r="AM17" s="12"/>
      <c r="AN17" s="12"/>
      <c r="AO17" s="12"/>
    </row>
    <row r="18" spans="1:41" s="1" customFormat="1" ht="21" customHeight="1">
      <c r="A18" s="34">
        <v>12</v>
      </c>
      <c r="B18" s="219" t="s">
        <v>2613</v>
      </c>
      <c r="C18" s="220" t="s">
        <v>207</v>
      </c>
      <c r="D18" s="171" t="s">
        <v>92</v>
      </c>
      <c r="E18" s="288"/>
      <c r="F18" s="136"/>
      <c r="G18" s="136"/>
      <c r="H18" s="136"/>
      <c r="I18" s="136"/>
      <c r="J18" s="136"/>
      <c r="K18" s="136"/>
      <c r="L18" s="136"/>
      <c r="M18" s="136"/>
      <c r="N18" s="136"/>
      <c r="O18" s="136"/>
      <c r="P18" s="138"/>
      <c r="Q18" s="136"/>
      <c r="R18" s="136"/>
      <c r="S18" s="136"/>
      <c r="T18" s="136"/>
      <c r="U18" s="136"/>
      <c r="V18" s="136"/>
      <c r="W18" s="136"/>
      <c r="X18" s="136"/>
      <c r="Y18" s="136"/>
      <c r="Z18" s="136"/>
      <c r="AA18" s="136"/>
      <c r="AB18" s="136"/>
      <c r="AC18" s="136"/>
      <c r="AD18" s="136"/>
      <c r="AE18" s="136"/>
      <c r="AF18" s="136"/>
      <c r="AG18" s="136"/>
      <c r="AH18" s="136"/>
      <c r="AI18" s="96"/>
      <c r="AJ18" s="19">
        <f t="shared" si="2"/>
        <v>0</v>
      </c>
      <c r="AK18" s="339">
        <f t="shared" si="3"/>
        <v>0</v>
      </c>
      <c r="AL18" s="339">
        <f t="shared" si="4"/>
        <v>0</v>
      </c>
      <c r="AM18" s="12"/>
      <c r="AN18" s="12"/>
      <c r="AO18" s="12"/>
    </row>
    <row r="19" spans="1:41" s="1" customFormat="1" ht="21" customHeight="1">
      <c r="A19" s="34">
        <v>13</v>
      </c>
      <c r="B19" s="219" t="s">
        <v>2614</v>
      </c>
      <c r="C19" s="220" t="s">
        <v>69</v>
      </c>
      <c r="D19" s="171" t="s">
        <v>62</v>
      </c>
      <c r="E19" s="288"/>
      <c r="F19" s="288"/>
      <c r="G19" s="288"/>
      <c r="H19" s="288" t="s">
        <v>6</v>
      </c>
      <c r="I19" s="288"/>
      <c r="J19" s="288"/>
      <c r="K19" s="288"/>
      <c r="L19" s="288"/>
      <c r="M19" s="288" t="s">
        <v>6</v>
      </c>
      <c r="N19" s="288"/>
      <c r="O19" s="288"/>
      <c r="P19" s="289"/>
      <c r="Q19" s="288"/>
      <c r="R19" s="288"/>
      <c r="S19" s="288" t="s">
        <v>6</v>
      </c>
      <c r="T19" s="288"/>
      <c r="U19" s="288"/>
      <c r="V19" s="288"/>
      <c r="W19" s="288"/>
      <c r="X19" s="288"/>
      <c r="Y19" s="288"/>
      <c r="Z19" s="288"/>
      <c r="AA19" s="288"/>
      <c r="AB19" s="288"/>
      <c r="AC19" s="288"/>
      <c r="AD19" s="288"/>
      <c r="AE19" s="288"/>
      <c r="AF19" s="288"/>
      <c r="AG19" s="288"/>
      <c r="AH19" s="288"/>
      <c r="AI19" s="308"/>
      <c r="AJ19" s="19">
        <f t="shared" si="2"/>
        <v>3</v>
      </c>
      <c r="AK19" s="339">
        <f t="shared" si="3"/>
        <v>0</v>
      </c>
      <c r="AL19" s="339">
        <f t="shared" si="4"/>
        <v>0</v>
      </c>
      <c r="AM19" s="12"/>
      <c r="AN19" s="12"/>
      <c r="AO19" s="12"/>
    </row>
    <row r="20" spans="1:41" s="1" customFormat="1" ht="21" customHeight="1">
      <c r="A20" s="34">
        <v>14</v>
      </c>
      <c r="B20" s="219" t="s">
        <v>2615</v>
      </c>
      <c r="C20" s="220" t="s">
        <v>1850</v>
      </c>
      <c r="D20" s="171" t="s">
        <v>2616</v>
      </c>
      <c r="E20" s="288"/>
      <c r="F20" s="136"/>
      <c r="G20" s="136"/>
      <c r="H20" s="136"/>
      <c r="I20" s="136"/>
      <c r="J20" s="136"/>
      <c r="K20" s="136"/>
      <c r="L20" s="136"/>
      <c r="M20" s="136"/>
      <c r="N20" s="136"/>
      <c r="O20" s="136"/>
      <c r="P20" s="138"/>
      <c r="Q20" s="136"/>
      <c r="R20" s="136"/>
      <c r="S20" s="136"/>
      <c r="T20" s="136"/>
      <c r="U20" s="136"/>
      <c r="V20" s="136"/>
      <c r="W20" s="136"/>
      <c r="X20" s="136"/>
      <c r="Y20" s="136"/>
      <c r="Z20" s="136"/>
      <c r="AA20" s="136"/>
      <c r="AB20" s="136"/>
      <c r="AC20" s="136"/>
      <c r="AD20" s="136"/>
      <c r="AE20" s="136"/>
      <c r="AF20" s="136"/>
      <c r="AG20" s="136"/>
      <c r="AH20" s="136"/>
      <c r="AI20" s="96"/>
      <c r="AJ20" s="19">
        <f t="shared" si="2"/>
        <v>0</v>
      </c>
      <c r="AK20" s="339">
        <f t="shared" si="3"/>
        <v>0</v>
      </c>
      <c r="AL20" s="339">
        <f t="shared" si="4"/>
        <v>0</v>
      </c>
      <c r="AM20" s="502"/>
      <c r="AN20" s="503"/>
      <c r="AO20" s="12"/>
    </row>
    <row r="21" spans="1:41" s="1" customFormat="1" ht="21" customHeight="1">
      <c r="A21" s="34">
        <v>15</v>
      </c>
      <c r="B21" s="219" t="s">
        <v>2617</v>
      </c>
      <c r="C21" s="220" t="s">
        <v>2618</v>
      </c>
      <c r="D21" s="171" t="s">
        <v>1862</v>
      </c>
      <c r="E21" s="288"/>
      <c r="F21" s="136"/>
      <c r="G21" s="136"/>
      <c r="H21" s="136" t="s">
        <v>6</v>
      </c>
      <c r="I21" s="136" t="s">
        <v>6</v>
      </c>
      <c r="J21" s="136" t="s">
        <v>6</v>
      </c>
      <c r="K21" s="136"/>
      <c r="L21" s="136"/>
      <c r="M21" s="136" t="s">
        <v>6</v>
      </c>
      <c r="N21" s="136"/>
      <c r="O21" s="136" t="s">
        <v>7</v>
      </c>
      <c r="P21" s="138"/>
      <c r="Q21" s="136" t="s">
        <v>6</v>
      </c>
      <c r="R21" s="136" t="s">
        <v>6</v>
      </c>
      <c r="S21" s="136" t="s">
        <v>6</v>
      </c>
      <c r="T21" s="136"/>
      <c r="U21" s="136"/>
      <c r="V21" s="136" t="s">
        <v>6</v>
      </c>
      <c r="W21" s="136"/>
      <c r="X21" s="136"/>
      <c r="Y21" s="136"/>
      <c r="Z21" s="136"/>
      <c r="AA21" s="136"/>
      <c r="AB21" s="136"/>
      <c r="AC21" s="136"/>
      <c r="AD21" s="136"/>
      <c r="AE21" s="136"/>
      <c r="AF21" s="136"/>
      <c r="AG21" s="136"/>
      <c r="AH21" s="136"/>
      <c r="AI21" s="96"/>
      <c r="AJ21" s="19">
        <f t="shared" si="2"/>
        <v>8</v>
      </c>
      <c r="AK21" s="339">
        <f t="shared" si="3"/>
        <v>1</v>
      </c>
      <c r="AL21" s="339">
        <f t="shared" si="4"/>
        <v>0</v>
      </c>
      <c r="AM21" s="12"/>
      <c r="AN21" s="12"/>
      <c r="AO21" s="12"/>
    </row>
    <row r="22" spans="1:41" s="1" customFormat="1" ht="21" customHeight="1">
      <c r="A22" s="34">
        <v>16</v>
      </c>
      <c r="B22" s="219" t="s">
        <v>2619</v>
      </c>
      <c r="C22" s="220" t="s">
        <v>2620</v>
      </c>
      <c r="D22" s="171" t="s">
        <v>2621</v>
      </c>
      <c r="E22" s="288"/>
      <c r="F22" s="136"/>
      <c r="G22" s="136"/>
      <c r="H22" s="136" t="s">
        <v>6</v>
      </c>
      <c r="I22" s="136"/>
      <c r="J22" s="136"/>
      <c r="K22" s="136"/>
      <c r="L22" s="136"/>
      <c r="M22" s="136" t="s">
        <v>6</v>
      </c>
      <c r="N22" s="136"/>
      <c r="O22" s="136"/>
      <c r="P22" s="138"/>
      <c r="Q22" s="136"/>
      <c r="R22" s="136" t="s">
        <v>6</v>
      </c>
      <c r="S22" s="136"/>
      <c r="T22" s="136"/>
      <c r="U22" s="136"/>
      <c r="V22" s="136"/>
      <c r="W22" s="136"/>
      <c r="X22" s="136"/>
      <c r="Y22" s="136"/>
      <c r="Z22" s="136"/>
      <c r="AA22" s="136"/>
      <c r="AB22" s="136"/>
      <c r="AC22" s="136"/>
      <c r="AD22" s="136"/>
      <c r="AE22" s="136"/>
      <c r="AF22" s="136"/>
      <c r="AG22" s="136"/>
      <c r="AH22" s="136"/>
      <c r="AI22" s="96"/>
      <c r="AJ22" s="19">
        <f t="shared" si="2"/>
        <v>3</v>
      </c>
      <c r="AK22" s="339">
        <f t="shared" si="3"/>
        <v>0</v>
      </c>
      <c r="AL22" s="339">
        <f t="shared" si="4"/>
        <v>0</v>
      </c>
      <c r="AM22" s="12"/>
      <c r="AN22" s="12"/>
      <c r="AO22" s="12"/>
    </row>
    <row r="23" spans="1:41" s="1" customFormat="1" ht="21" customHeight="1">
      <c r="A23" s="34">
        <v>17</v>
      </c>
      <c r="B23" s="219" t="s">
        <v>2622</v>
      </c>
      <c r="C23" s="220" t="s">
        <v>2623</v>
      </c>
      <c r="D23" s="171" t="s">
        <v>26</v>
      </c>
      <c r="E23" s="548" t="s">
        <v>2862</v>
      </c>
      <c r="F23" s="549"/>
      <c r="G23" s="549"/>
      <c r="H23" s="549"/>
      <c r="I23" s="549"/>
      <c r="J23" s="549"/>
      <c r="K23" s="549"/>
      <c r="L23" s="549"/>
      <c r="M23" s="549"/>
      <c r="N23" s="549"/>
      <c r="O23" s="549"/>
      <c r="P23" s="549"/>
      <c r="Q23" s="549"/>
      <c r="R23" s="549"/>
      <c r="S23" s="549"/>
      <c r="T23" s="549"/>
      <c r="U23" s="549"/>
      <c r="V23" s="549"/>
      <c r="W23" s="549"/>
      <c r="X23" s="549"/>
      <c r="Y23" s="549"/>
      <c r="Z23" s="549"/>
      <c r="AA23" s="549"/>
      <c r="AB23" s="549"/>
      <c r="AC23" s="549"/>
      <c r="AD23" s="549"/>
      <c r="AE23" s="549"/>
      <c r="AF23" s="549"/>
      <c r="AG23" s="549"/>
      <c r="AH23" s="550"/>
      <c r="AI23" s="96"/>
      <c r="AJ23" s="19">
        <f t="shared" si="2"/>
        <v>0</v>
      </c>
      <c r="AK23" s="339">
        <f t="shared" si="3"/>
        <v>0</v>
      </c>
      <c r="AL23" s="339">
        <f t="shared" si="4"/>
        <v>0</v>
      </c>
      <c r="AM23" s="12"/>
      <c r="AN23" s="12"/>
      <c r="AO23" s="12"/>
    </row>
    <row r="24" spans="1:41" s="1" customFormat="1" ht="21" customHeight="1">
      <c r="A24" s="34">
        <v>18</v>
      </c>
      <c r="B24" s="219" t="s">
        <v>2624</v>
      </c>
      <c r="C24" s="220" t="s">
        <v>2625</v>
      </c>
      <c r="D24" s="171" t="s">
        <v>55</v>
      </c>
      <c r="E24" s="288"/>
      <c r="F24" s="136"/>
      <c r="G24" s="136"/>
      <c r="H24" s="136"/>
      <c r="I24" s="136"/>
      <c r="J24" s="136"/>
      <c r="K24" s="136" t="s">
        <v>8</v>
      </c>
      <c r="L24" s="136" t="s">
        <v>8</v>
      </c>
      <c r="M24" s="136"/>
      <c r="N24" s="136"/>
      <c r="O24" s="136"/>
      <c r="P24" s="138"/>
      <c r="Q24" s="136"/>
      <c r="R24" s="136"/>
      <c r="S24" s="136"/>
      <c r="T24" s="136"/>
      <c r="U24" s="136"/>
      <c r="V24" s="136" t="s">
        <v>6</v>
      </c>
      <c r="W24" s="136"/>
      <c r="X24" s="136"/>
      <c r="Y24" s="136"/>
      <c r="Z24" s="136"/>
      <c r="AA24" s="136"/>
      <c r="AB24" s="136"/>
      <c r="AC24" s="136"/>
      <c r="AD24" s="136"/>
      <c r="AE24" s="136"/>
      <c r="AF24" s="136"/>
      <c r="AG24" s="136"/>
      <c r="AH24" s="136"/>
      <c r="AI24" s="96"/>
      <c r="AJ24" s="19">
        <f t="shared" si="2"/>
        <v>1</v>
      </c>
      <c r="AK24" s="339">
        <f t="shared" si="3"/>
        <v>0</v>
      </c>
      <c r="AL24" s="339">
        <f t="shared" si="4"/>
        <v>2</v>
      </c>
      <c r="AM24" s="12"/>
      <c r="AN24" s="12"/>
      <c r="AO24" s="12"/>
    </row>
    <row r="25" spans="1:41" s="1" customFormat="1" ht="21" customHeight="1">
      <c r="A25" s="34">
        <v>19</v>
      </c>
      <c r="B25" s="219" t="s">
        <v>2626</v>
      </c>
      <c r="C25" s="220" t="s">
        <v>2627</v>
      </c>
      <c r="D25" s="171" t="s">
        <v>55</v>
      </c>
      <c r="E25" s="288"/>
      <c r="F25" s="136"/>
      <c r="G25" s="136"/>
      <c r="H25" s="136"/>
      <c r="I25" s="136"/>
      <c r="J25" s="136"/>
      <c r="K25" s="136"/>
      <c r="L25" s="136"/>
      <c r="M25" s="136" t="s">
        <v>6</v>
      </c>
      <c r="N25" s="136"/>
      <c r="O25" s="136" t="s">
        <v>6</v>
      </c>
      <c r="P25" s="138"/>
      <c r="Q25" s="136"/>
      <c r="R25" s="136"/>
      <c r="S25" s="136"/>
      <c r="T25" s="136"/>
      <c r="U25" s="136"/>
      <c r="V25" s="136"/>
      <c r="W25" s="136"/>
      <c r="X25" s="136"/>
      <c r="Y25" s="136"/>
      <c r="Z25" s="136"/>
      <c r="AA25" s="136"/>
      <c r="AB25" s="136"/>
      <c r="AC25" s="136"/>
      <c r="AD25" s="136"/>
      <c r="AE25" s="136"/>
      <c r="AF25" s="136"/>
      <c r="AG25" s="136"/>
      <c r="AH25" s="136"/>
      <c r="AI25" s="96"/>
      <c r="AJ25" s="19">
        <f t="shared" si="2"/>
        <v>2</v>
      </c>
      <c r="AK25" s="339">
        <f t="shared" si="3"/>
        <v>0</v>
      </c>
      <c r="AL25" s="339">
        <f t="shared" si="4"/>
        <v>0</v>
      </c>
      <c r="AM25" s="12"/>
      <c r="AN25" s="12"/>
      <c r="AO25" s="12"/>
    </row>
    <row r="26" spans="1:41" s="1" customFormat="1" ht="21" customHeight="1">
      <c r="A26" s="34">
        <v>20</v>
      </c>
      <c r="B26" s="282" t="s">
        <v>2628</v>
      </c>
      <c r="C26" s="284" t="s">
        <v>88</v>
      </c>
      <c r="D26" s="285" t="s">
        <v>78</v>
      </c>
      <c r="E26" s="288"/>
      <c r="F26" s="136"/>
      <c r="G26" s="136"/>
      <c r="H26" s="136"/>
      <c r="I26" s="136"/>
      <c r="J26" s="136"/>
      <c r="K26" s="136"/>
      <c r="L26" s="136"/>
      <c r="M26" s="136"/>
      <c r="N26" s="136"/>
      <c r="O26" s="136"/>
      <c r="P26" s="138"/>
      <c r="Q26" s="136"/>
      <c r="R26" s="136"/>
      <c r="S26" s="136"/>
      <c r="T26" s="136"/>
      <c r="U26" s="136"/>
      <c r="V26" s="136"/>
      <c r="W26" s="136"/>
      <c r="X26" s="136"/>
      <c r="Y26" s="136"/>
      <c r="Z26" s="136"/>
      <c r="AA26" s="136"/>
      <c r="AB26" s="136"/>
      <c r="AC26" s="136"/>
      <c r="AD26" s="136"/>
      <c r="AE26" s="136"/>
      <c r="AF26" s="136"/>
      <c r="AG26" s="136"/>
      <c r="AH26" s="136"/>
      <c r="AI26" s="96"/>
      <c r="AJ26" s="19">
        <f t="shared" si="2"/>
        <v>0</v>
      </c>
      <c r="AK26" s="339">
        <f t="shared" si="3"/>
        <v>0</v>
      </c>
      <c r="AL26" s="339">
        <f t="shared" si="4"/>
        <v>0</v>
      </c>
      <c r="AM26" s="12"/>
      <c r="AN26" s="12"/>
      <c r="AO26" s="12"/>
    </row>
    <row r="27" spans="1:41" s="1" customFormat="1" ht="21" customHeight="1">
      <c r="A27" s="34">
        <v>21</v>
      </c>
      <c r="B27" s="219" t="s">
        <v>2629</v>
      </c>
      <c r="C27" s="220" t="s">
        <v>461</v>
      </c>
      <c r="D27" s="171" t="s">
        <v>320</v>
      </c>
      <c r="E27" s="288"/>
      <c r="F27" s="136"/>
      <c r="G27" s="136"/>
      <c r="H27" s="136"/>
      <c r="I27" s="136"/>
      <c r="J27" s="136"/>
      <c r="K27" s="136"/>
      <c r="L27" s="136"/>
      <c r="M27" s="136"/>
      <c r="N27" s="136"/>
      <c r="O27" s="136"/>
      <c r="P27" s="138"/>
      <c r="Q27" s="136"/>
      <c r="R27" s="136"/>
      <c r="S27" s="136"/>
      <c r="T27" s="136"/>
      <c r="U27" s="136"/>
      <c r="V27" s="136"/>
      <c r="W27" s="136"/>
      <c r="X27" s="136"/>
      <c r="Y27" s="136"/>
      <c r="Z27" s="136"/>
      <c r="AA27" s="136"/>
      <c r="AB27" s="136"/>
      <c r="AC27" s="136"/>
      <c r="AD27" s="136"/>
      <c r="AE27" s="136"/>
      <c r="AF27" s="136"/>
      <c r="AG27" s="136"/>
      <c r="AH27" s="136"/>
      <c r="AI27" s="96"/>
      <c r="AJ27" s="19">
        <f t="shared" si="2"/>
        <v>0</v>
      </c>
      <c r="AK27" s="339">
        <f t="shared" si="3"/>
        <v>0</v>
      </c>
      <c r="AL27" s="339">
        <f t="shared" si="4"/>
        <v>0</v>
      </c>
      <c r="AM27" s="12"/>
      <c r="AN27" s="12"/>
      <c r="AO27" s="12"/>
    </row>
    <row r="28" spans="1:41" s="1" customFormat="1" ht="21" customHeight="1">
      <c r="A28" s="34">
        <v>22</v>
      </c>
      <c r="B28" s="219" t="s">
        <v>2630</v>
      </c>
      <c r="C28" s="220" t="s">
        <v>2631</v>
      </c>
      <c r="D28" s="171" t="s">
        <v>58</v>
      </c>
      <c r="E28" s="288"/>
      <c r="F28" s="136"/>
      <c r="G28" s="136"/>
      <c r="H28" s="136"/>
      <c r="I28" s="136"/>
      <c r="J28" s="136"/>
      <c r="K28" s="136"/>
      <c r="L28" s="136"/>
      <c r="M28" s="136"/>
      <c r="N28" s="136"/>
      <c r="O28" s="136"/>
      <c r="P28" s="138"/>
      <c r="Q28" s="136"/>
      <c r="R28" s="136"/>
      <c r="S28" s="136"/>
      <c r="T28" s="136"/>
      <c r="U28" s="136"/>
      <c r="V28" s="136"/>
      <c r="W28" s="136"/>
      <c r="X28" s="136"/>
      <c r="Y28" s="136"/>
      <c r="Z28" s="136"/>
      <c r="AA28" s="136"/>
      <c r="AB28" s="136"/>
      <c r="AC28" s="136"/>
      <c r="AD28" s="136"/>
      <c r="AE28" s="136"/>
      <c r="AF28" s="136"/>
      <c r="AG28" s="136"/>
      <c r="AH28" s="136"/>
      <c r="AI28" s="96"/>
      <c r="AJ28" s="19">
        <f t="shared" si="2"/>
        <v>0</v>
      </c>
      <c r="AK28" s="339">
        <f t="shared" si="3"/>
        <v>0</v>
      </c>
      <c r="AL28" s="339">
        <f t="shared" si="4"/>
        <v>0</v>
      </c>
      <c r="AM28" s="12"/>
      <c r="AN28" s="12"/>
      <c r="AO28" s="12"/>
    </row>
    <row r="29" spans="1:41" s="1" customFormat="1" ht="21" customHeight="1">
      <c r="A29" s="34">
        <v>23</v>
      </c>
      <c r="B29" s="219" t="s">
        <v>2632</v>
      </c>
      <c r="C29" s="220" t="s">
        <v>2633</v>
      </c>
      <c r="D29" s="171" t="s">
        <v>46</v>
      </c>
      <c r="E29" s="288"/>
      <c r="F29" s="136"/>
      <c r="G29" s="136"/>
      <c r="H29" s="136"/>
      <c r="I29" s="136"/>
      <c r="J29" s="136"/>
      <c r="K29" s="136"/>
      <c r="L29" s="136"/>
      <c r="M29" s="136" t="s">
        <v>6</v>
      </c>
      <c r="N29" s="136"/>
      <c r="O29" s="136" t="s">
        <v>6</v>
      </c>
      <c r="P29" s="138"/>
      <c r="Q29" s="136"/>
      <c r="R29" s="136"/>
      <c r="S29" s="136" t="s">
        <v>6</v>
      </c>
      <c r="T29" s="136"/>
      <c r="U29" s="136"/>
      <c r="V29" s="136"/>
      <c r="W29" s="136"/>
      <c r="X29" s="136"/>
      <c r="Y29" s="136"/>
      <c r="Z29" s="136"/>
      <c r="AA29" s="136"/>
      <c r="AB29" s="136"/>
      <c r="AC29" s="136"/>
      <c r="AD29" s="136"/>
      <c r="AE29" s="136"/>
      <c r="AF29" s="136"/>
      <c r="AG29" s="136"/>
      <c r="AH29" s="136"/>
      <c r="AI29" s="96"/>
      <c r="AJ29" s="19">
        <f t="shared" si="2"/>
        <v>3</v>
      </c>
      <c r="AK29" s="339">
        <f t="shared" si="3"/>
        <v>0</v>
      </c>
      <c r="AL29" s="339">
        <f t="shared" si="4"/>
        <v>0</v>
      </c>
      <c r="AM29" s="12"/>
      <c r="AN29" s="12"/>
      <c r="AO29" s="12"/>
    </row>
    <row r="30" spans="1:41" s="1" customFormat="1" ht="21" customHeight="1">
      <c r="A30" s="34">
        <v>24</v>
      </c>
      <c r="B30" s="282" t="s">
        <v>2634</v>
      </c>
      <c r="C30" s="284" t="s">
        <v>2635</v>
      </c>
      <c r="D30" s="285" t="s">
        <v>2636</v>
      </c>
      <c r="E30" s="548" t="s">
        <v>2862</v>
      </c>
      <c r="F30" s="549"/>
      <c r="G30" s="549"/>
      <c r="H30" s="549"/>
      <c r="I30" s="549"/>
      <c r="J30" s="549"/>
      <c r="K30" s="549"/>
      <c r="L30" s="549"/>
      <c r="M30" s="549"/>
      <c r="N30" s="549"/>
      <c r="O30" s="549"/>
      <c r="P30" s="549"/>
      <c r="Q30" s="549"/>
      <c r="R30" s="549"/>
      <c r="S30" s="549"/>
      <c r="T30" s="549"/>
      <c r="U30" s="549"/>
      <c r="V30" s="549"/>
      <c r="W30" s="549"/>
      <c r="X30" s="549"/>
      <c r="Y30" s="549"/>
      <c r="Z30" s="549"/>
      <c r="AA30" s="549"/>
      <c r="AB30" s="549"/>
      <c r="AC30" s="549"/>
      <c r="AD30" s="549"/>
      <c r="AE30" s="549"/>
      <c r="AF30" s="549"/>
      <c r="AG30" s="549"/>
      <c r="AH30" s="550"/>
      <c r="AI30" s="96"/>
      <c r="AJ30" s="19">
        <f t="shared" si="2"/>
        <v>0</v>
      </c>
      <c r="AK30" s="339">
        <f t="shared" si="3"/>
        <v>0</v>
      </c>
      <c r="AL30" s="339">
        <f t="shared" si="4"/>
        <v>0</v>
      </c>
      <c r="AM30" s="12"/>
      <c r="AN30" s="12"/>
      <c r="AO30" s="12"/>
    </row>
    <row r="31" spans="1:41" s="1" customFormat="1" ht="21" customHeight="1">
      <c r="A31" s="34">
        <v>25</v>
      </c>
      <c r="B31" s="282" t="s">
        <v>2637</v>
      </c>
      <c r="C31" s="284" t="s">
        <v>673</v>
      </c>
      <c r="D31" s="285" t="s">
        <v>455</v>
      </c>
      <c r="E31" s="135"/>
      <c r="F31" s="136"/>
      <c r="G31" s="136"/>
      <c r="H31" s="136"/>
      <c r="I31" s="136"/>
      <c r="J31" s="136"/>
      <c r="K31" s="136"/>
      <c r="L31" s="136"/>
      <c r="M31" s="136"/>
      <c r="N31" s="136"/>
      <c r="O31" s="136"/>
      <c r="P31" s="138"/>
      <c r="Q31" s="136"/>
      <c r="R31" s="136"/>
      <c r="S31" s="136"/>
      <c r="T31" s="136"/>
      <c r="U31" s="136"/>
      <c r="V31" s="136"/>
      <c r="W31" s="136"/>
      <c r="X31" s="136"/>
      <c r="Y31" s="136"/>
      <c r="Z31" s="136"/>
      <c r="AA31" s="136"/>
      <c r="AB31" s="136"/>
      <c r="AC31" s="136"/>
      <c r="AD31" s="136"/>
      <c r="AE31" s="136"/>
      <c r="AF31" s="136"/>
      <c r="AG31" s="136"/>
      <c r="AH31" s="136"/>
      <c r="AI31" s="96"/>
      <c r="AJ31" s="19">
        <f t="shared" si="2"/>
        <v>0</v>
      </c>
      <c r="AK31" s="339">
        <f t="shared" si="3"/>
        <v>0</v>
      </c>
      <c r="AL31" s="339">
        <f t="shared" si="4"/>
        <v>0</v>
      </c>
      <c r="AM31" s="12"/>
      <c r="AN31" s="12"/>
      <c r="AO31" s="12"/>
    </row>
    <row r="32" spans="1:41" s="1" customFormat="1" ht="21" customHeight="1">
      <c r="A32" s="34">
        <v>26</v>
      </c>
      <c r="B32" s="282" t="s">
        <v>2638</v>
      </c>
      <c r="C32" s="284" t="s">
        <v>2639</v>
      </c>
      <c r="D32" s="285" t="s">
        <v>72</v>
      </c>
      <c r="E32" s="135"/>
      <c r="F32" s="136"/>
      <c r="G32" s="136"/>
      <c r="H32" s="136"/>
      <c r="I32" s="136" t="s">
        <v>6</v>
      </c>
      <c r="J32" s="136"/>
      <c r="K32" s="136"/>
      <c r="L32" s="136"/>
      <c r="M32" s="136"/>
      <c r="N32" s="136"/>
      <c r="O32" s="136" t="s">
        <v>7</v>
      </c>
      <c r="P32" s="138"/>
      <c r="Q32" s="136"/>
      <c r="R32" s="136"/>
      <c r="S32" s="136" t="s">
        <v>8</v>
      </c>
      <c r="T32" s="136"/>
      <c r="U32" s="136"/>
      <c r="V32" s="136"/>
      <c r="W32" s="136"/>
      <c r="X32" s="136"/>
      <c r="Y32" s="136"/>
      <c r="Z32" s="136"/>
      <c r="AA32" s="136"/>
      <c r="AB32" s="136"/>
      <c r="AC32" s="136"/>
      <c r="AD32" s="136"/>
      <c r="AE32" s="136"/>
      <c r="AF32" s="136"/>
      <c r="AG32" s="136"/>
      <c r="AH32" s="136"/>
      <c r="AI32" s="96"/>
      <c r="AJ32" s="19">
        <f t="shared" si="2"/>
        <v>1</v>
      </c>
      <c r="AK32" s="339">
        <f t="shared" si="3"/>
        <v>1</v>
      </c>
      <c r="AL32" s="339">
        <f t="shared" si="4"/>
        <v>1</v>
      </c>
      <c r="AM32" s="12"/>
      <c r="AN32" s="12"/>
      <c r="AO32" s="12"/>
    </row>
    <row r="33" spans="1:41" s="1" customFormat="1" ht="21" customHeight="1">
      <c r="A33" s="34">
        <v>27</v>
      </c>
      <c r="B33" s="219" t="s">
        <v>2640</v>
      </c>
      <c r="C33" s="220" t="s">
        <v>2641</v>
      </c>
      <c r="D33" s="171" t="s">
        <v>59</v>
      </c>
      <c r="E33" s="135"/>
      <c r="F33" s="136"/>
      <c r="G33" s="136"/>
      <c r="H33" s="136"/>
      <c r="I33" s="136"/>
      <c r="J33" s="136"/>
      <c r="K33" s="136"/>
      <c r="L33" s="136" t="s">
        <v>8</v>
      </c>
      <c r="M33" s="136" t="s">
        <v>6</v>
      </c>
      <c r="N33" s="136"/>
      <c r="O33" s="136" t="s">
        <v>6</v>
      </c>
      <c r="P33" s="138" t="s">
        <v>6</v>
      </c>
      <c r="Q33" s="136"/>
      <c r="R33" s="136"/>
      <c r="S33" s="136" t="s">
        <v>6</v>
      </c>
      <c r="T33" s="136"/>
      <c r="U33" s="136"/>
      <c r="V33" s="136"/>
      <c r="W33" s="136"/>
      <c r="X33" s="136"/>
      <c r="Y33" s="136"/>
      <c r="Z33" s="136"/>
      <c r="AA33" s="136"/>
      <c r="AB33" s="136"/>
      <c r="AC33" s="136"/>
      <c r="AD33" s="136"/>
      <c r="AE33" s="136"/>
      <c r="AF33" s="136"/>
      <c r="AG33" s="136"/>
      <c r="AH33" s="136"/>
      <c r="AI33" s="96"/>
      <c r="AJ33" s="19">
        <f t="shared" si="2"/>
        <v>4</v>
      </c>
      <c r="AK33" s="339">
        <f t="shared" si="3"/>
        <v>0</v>
      </c>
      <c r="AL33" s="339">
        <f t="shared" si="4"/>
        <v>1</v>
      </c>
      <c r="AM33" s="12"/>
      <c r="AN33" s="12"/>
      <c r="AO33" s="12"/>
    </row>
    <row r="34" spans="1:41" s="1" customFormat="1" ht="21" customHeight="1">
      <c r="A34" s="34">
        <v>28</v>
      </c>
      <c r="B34" s="282" t="s">
        <v>2642</v>
      </c>
      <c r="C34" s="284" t="s">
        <v>2643</v>
      </c>
      <c r="D34" s="285" t="s">
        <v>100</v>
      </c>
      <c r="E34" s="135"/>
      <c r="F34" s="136"/>
      <c r="G34" s="136"/>
      <c r="H34" s="136"/>
      <c r="I34" s="136"/>
      <c r="J34" s="136"/>
      <c r="K34" s="136"/>
      <c r="L34" s="136"/>
      <c r="M34" s="136"/>
      <c r="N34" s="136"/>
      <c r="O34" s="136"/>
      <c r="P34" s="138"/>
      <c r="Q34" s="136"/>
      <c r="R34" s="136"/>
      <c r="S34" s="136"/>
      <c r="T34" s="136"/>
      <c r="U34" s="136"/>
      <c r="V34" s="136"/>
      <c r="W34" s="136"/>
      <c r="X34" s="136"/>
      <c r="Y34" s="136"/>
      <c r="Z34" s="136"/>
      <c r="AA34" s="136"/>
      <c r="AB34" s="136"/>
      <c r="AC34" s="136"/>
      <c r="AD34" s="136"/>
      <c r="AE34" s="136"/>
      <c r="AF34" s="136"/>
      <c r="AG34" s="136"/>
      <c r="AH34" s="136"/>
      <c r="AI34" s="96"/>
      <c r="AJ34" s="19">
        <f t="shared" si="2"/>
        <v>0</v>
      </c>
      <c r="AK34" s="339">
        <f t="shared" si="3"/>
        <v>0</v>
      </c>
      <c r="AL34" s="339">
        <f t="shared" si="4"/>
        <v>0</v>
      </c>
      <c r="AM34" s="12"/>
      <c r="AN34" s="12"/>
      <c r="AO34" s="12"/>
    </row>
    <row r="35" spans="1:41" s="1" customFormat="1" ht="21" customHeight="1">
      <c r="A35" s="34">
        <v>29</v>
      </c>
      <c r="B35" s="219" t="s">
        <v>2644</v>
      </c>
      <c r="C35" s="220" t="s">
        <v>118</v>
      </c>
      <c r="D35" s="171" t="s">
        <v>60</v>
      </c>
      <c r="E35" s="135"/>
      <c r="F35" s="136"/>
      <c r="G35" s="136"/>
      <c r="H35" s="136" t="s">
        <v>6</v>
      </c>
      <c r="I35" s="136"/>
      <c r="J35" s="136"/>
      <c r="K35" s="136" t="s">
        <v>8</v>
      </c>
      <c r="L35" s="136" t="s">
        <v>6</v>
      </c>
      <c r="M35" s="136" t="s">
        <v>6</v>
      </c>
      <c r="N35" s="136"/>
      <c r="O35" s="136" t="s">
        <v>6</v>
      </c>
      <c r="P35" s="138"/>
      <c r="Q35" s="136"/>
      <c r="R35" s="136" t="s">
        <v>6</v>
      </c>
      <c r="S35" s="136" t="s">
        <v>6</v>
      </c>
      <c r="T35" s="136"/>
      <c r="U35" s="136"/>
      <c r="V35" s="136"/>
      <c r="W35" s="136"/>
      <c r="X35" s="136"/>
      <c r="Y35" s="136"/>
      <c r="Z35" s="136"/>
      <c r="AA35" s="136"/>
      <c r="AB35" s="136"/>
      <c r="AC35" s="136"/>
      <c r="AD35" s="136"/>
      <c r="AE35" s="136"/>
      <c r="AF35" s="136"/>
      <c r="AG35" s="136"/>
      <c r="AH35" s="136"/>
      <c r="AI35" s="96"/>
      <c r="AJ35" s="19">
        <f t="shared" si="2"/>
        <v>6</v>
      </c>
      <c r="AK35" s="339">
        <f t="shared" si="3"/>
        <v>0</v>
      </c>
      <c r="AL35" s="339">
        <f t="shared" si="4"/>
        <v>1</v>
      </c>
      <c r="AM35" s="12"/>
      <c r="AN35" s="12"/>
      <c r="AO35" s="12"/>
    </row>
    <row r="36" spans="1:41" s="1" customFormat="1" ht="21" customHeight="1">
      <c r="A36" s="451" t="s">
        <v>10</v>
      </c>
      <c r="B36" s="451"/>
      <c r="C36" s="451"/>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130">
        <f>SUM(AJ7:AJ35)</f>
        <v>41</v>
      </c>
      <c r="AK36" s="130">
        <f>SUM(AK7:AK35)</f>
        <v>2</v>
      </c>
      <c r="AL36" s="130">
        <f>SUM(AL7:AL35)</f>
        <v>5</v>
      </c>
      <c r="AM36" s="16"/>
      <c r="AN36"/>
      <c r="AO36"/>
    </row>
    <row r="37" spans="1:41" s="25" customFormat="1" ht="21" customHeight="1">
      <c r="A37" s="429" t="s">
        <v>2804</v>
      </c>
      <c r="B37" s="430"/>
      <c r="C37" s="430"/>
      <c r="D37" s="430"/>
      <c r="E37" s="430"/>
      <c r="F37" s="430"/>
      <c r="G37" s="430"/>
      <c r="H37" s="430"/>
      <c r="I37" s="430"/>
      <c r="J37" s="430"/>
      <c r="K37" s="430"/>
      <c r="L37" s="430"/>
      <c r="M37" s="430"/>
      <c r="N37" s="430"/>
      <c r="O37" s="430"/>
      <c r="P37" s="430"/>
      <c r="Q37" s="430"/>
      <c r="R37" s="430"/>
      <c r="S37" s="430"/>
      <c r="T37" s="430"/>
      <c r="U37" s="430"/>
      <c r="V37" s="430"/>
      <c r="W37" s="430"/>
      <c r="X37" s="430"/>
      <c r="Y37" s="430"/>
      <c r="Z37" s="430"/>
      <c r="AA37" s="430"/>
      <c r="AB37" s="430"/>
      <c r="AC37" s="430"/>
      <c r="AD37" s="430"/>
      <c r="AE37" s="430"/>
      <c r="AF37" s="430"/>
      <c r="AG37" s="430"/>
      <c r="AH37" s="430"/>
      <c r="AI37" s="430"/>
      <c r="AJ37" s="430"/>
      <c r="AK37" s="430"/>
      <c r="AL37" s="431"/>
      <c r="AM37" s="338"/>
      <c r="AN37" s="338"/>
    </row>
    <row r="38" spans="1:41" ht="19.5">
      <c r="C38" s="425"/>
      <c r="D38" s="425"/>
      <c r="E38" s="425"/>
      <c r="F38" s="425"/>
      <c r="G38" s="425"/>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25"/>
      <c r="D39" s="425"/>
      <c r="E39" s="425"/>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25"/>
      <c r="D40" s="425"/>
      <c r="E40" s="16"/>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sheetData>
  <mergeCells count="24">
    <mergeCell ref="AM20:AN20"/>
    <mergeCell ref="A36:AI36"/>
    <mergeCell ref="C5:D6"/>
    <mergeCell ref="A37:AL37"/>
    <mergeCell ref="C39:E39"/>
    <mergeCell ref="A5:A6"/>
    <mergeCell ref="B5:B6"/>
    <mergeCell ref="AJ5:AJ6"/>
    <mergeCell ref="AK5:AK6"/>
    <mergeCell ref="AL5:AL6"/>
    <mergeCell ref="C40:D40"/>
    <mergeCell ref="A1:P1"/>
    <mergeCell ref="Q1:AL1"/>
    <mergeCell ref="A2:P2"/>
    <mergeCell ref="Q2:AL2"/>
    <mergeCell ref="A3:AL3"/>
    <mergeCell ref="C38:G38"/>
    <mergeCell ref="I4:L4"/>
    <mergeCell ref="M4:N4"/>
    <mergeCell ref="O4:Q4"/>
    <mergeCell ref="R4:T4"/>
    <mergeCell ref="E15:AH15"/>
    <mergeCell ref="E23:AH23"/>
    <mergeCell ref="E30:AH30"/>
  </mergeCells>
  <conditionalFormatting sqref="E6:AI14 E16:AI22 AI15 E24:AI29 AI23 E31:AI35 AI30">
    <cfRule type="expression" dxfId="15" priority="3">
      <formula>IF(E$6="CN",1,0)</formula>
    </cfRule>
  </conditionalFormatting>
  <conditionalFormatting sqref="E15">
    <cfRule type="expression" dxfId="14" priority="187">
      <formula>IF(H$6="CN",1,0)</formula>
    </cfRule>
  </conditionalFormatting>
  <conditionalFormatting sqref="E23">
    <cfRule type="expression" dxfId="13" priority="2">
      <formula>IF(H$6="CN",1,0)</formula>
    </cfRule>
  </conditionalFormatting>
  <conditionalFormatting sqref="E30">
    <cfRule type="expression" dxfId="12" priority="1">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5" id="{B2EC1AC8-7655-471D-B404-06B7406E4881}">
            <xm:f>IF('TQW20'!E$6="CN",1,0)</xm:f>
            <x14:dxf>
              <fill>
                <patternFill>
                  <bgColor theme="8" tint="0.59996337778862885"/>
                </patternFill>
              </fill>
            </x14:dxf>
          </x14:cfRule>
          <xm:sqref>E6:AI6</xm:sqref>
        </x14:conditionalFormatting>
        <x14:conditionalFormatting xmlns:xm="http://schemas.microsoft.com/office/excel/2006/main">
          <x14:cfRule type="expression" priority="4" id="{6742B732-700A-445A-B424-E7F4564DF509}">
            <xm:f>IF('TQW20'!E$6="CN",1,0)</xm:f>
            <x14:dxf>
              <fill>
                <patternFill>
                  <bgColor theme="8" tint="0.79998168889431442"/>
                </patternFill>
              </fill>
            </x14:dxf>
          </x14:cfRule>
          <xm:sqref>E6:AI6</xm:sqref>
        </x14:conditionalFormatting>
      </x14:conditionalFormatting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topLeftCell="A11" workbookViewId="0">
      <selection activeCell="V33" sqref="V33"/>
    </sheetView>
  </sheetViews>
  <sheetFormatPr defaultRowHeight="15.75"/>
  <cols>
    <col min="1" max="1" width="8.6640625" customWidth="1"/>
    <col min="2" max="2" width="17.1640625" customWidth="1"/>
    <col min="3" max="3" width="24.6640625" customWidth="1"/>
    <col min="4" max="4" width="10.1640625" customWidth="1"/>
    <col min="5" max="35" width="4" customWidth="1"/>
    <col min="36" max="38" width="5.6640625" customWidth="1"/>
    <col min="39" max="39" width="10.83203125" customWidth="1"/>
    <col min="40" max="40" width="12.1640625" customWidth="1"/>
    <col min="41" max="41" width="10.83203125" customWidth="1"/>
  </cols>
  <sheetData>
    <row r="1" spans="1:41" s="24" customFormat="1" ht="22.5"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s="24" customFormat="1" ht="22.5"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s="24" customFormat="1" ht="22.5" customHeight="1">
      <c r="A3" s="443" t="s">
        <v>2719</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34">
        <v>1</v>
      </c>
      <c r="B7" s="282" t="s">
        <v>2815</v>
      </c>
      <c r="C7" s="284" t="s">
        <v>2816</v>
      </c>
      <c r="D7" s="285" t="s">
        <v>61</v>
      </c>
      <c r="E7" s="288"/>
      <c r="F7" s="136"/>
      <c r="G7" s="136"/>
      <c r="H7" s="136"/>
      <c r="I7" s="136"/>
      <c r="J7" s="136" t="s">
        <v>8</v>
      </c>
      <c r="K7" s="136"/>
      <c r="L7" s="136"/>
      <c r="M7" s="136"/>
      <c r="N7" s="136"/>
      <c r="O7" s="136"/>
      <c r="P7" s="138"/>
      <c r="Q7" s="136"/>
      <c r="R7" s="136"/>
      <c r="S7" s="136"/>
      <c r="T7" s="136"/>
      <c r="U7" s="136"/>
      <c r="V7" s="136"/>
      <c r="W7" s="136"/>
      <c r="X7" s="136"/>
      <c r="Y7" s="136"/>
      <c r="Z7" s="136"/>
      <c r="AA7" s="136"/>
      <c r="AB7" s="136"/>
      <c r="AC7" s="136"/>
      <c r="AD7" s="136"/>
      <c r="AE7" s="136"/>
      <c r="AF7" s="136"/>
      <c r="AG7" s="136"/>
      <c r="AH7" s="13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1</v>
      </c>
      <c r="AM7" s="10"/>
      <c r="AN7" s="11"/>
      <c r="AO7" s="12"/>
    </row>
    <row r="8" spans="1:41" s="1" customFormat="1" ht="21" customHeight="1">
      <c r="A8" s="34">
        <v>2</v>
      </c>
      <c r="B8" s="219" t="s">
        <v>2817</v>
      </c>
      <c r="C8" s="220" t="s">
        <v>38</v>
      </c>
      <c r="D8" s="171" t="s">
        <v>39</v>
      </c>
      <c r="E8" s="288"/>
      <c r="F8" s="136"/>
      <c r="G8" s="136"/>
      <c r="H8" s="136"/>
      <c r="I8" s="136"/>
      <c r="J8" s="136" t="s">
        <v>8</v>
      </c>
      <c r="K8" s="136"/>
      <c r="L8" s="136"/>
      <c r="M8" s="136"/>
      <c r="N8" s="136"/>
      <c r="O8" s="136"/>
      <c r="P8" s="138"/>
      <c r="Q8" s="136"/>
      <c r="R8" s="136"/>
      <c r="S8" s="136"/>
      <c r="T8" s="136"/>
      <c r="U8" s="136"/>
      <c r="V8" s="136"/>
      <c r="W8" s="136"/>
      <c r="X8" s="136"/>
      <c r="Y8" s="136"/>
      <c r="Z8" s="136"/>
      <c r="AA8" s="136"/>
      <c r="AB8" s="136"/>
      <c r="AC8" s="136"/>
      <c r="AD8" s="136"/>
      <c r="AE8" s="136"/>
      <c r="AF8" s="136"/>
      <c r="AG8" s="136"/>
      <c r="AH8" s="136"/>
      <c r="AI8" s="96"/>
      <c r="AJ8" s="19">
        <f t="shared" ref="AJ8:AJ35" si="2">COUNTIF(E8:AI8,"K")+2*COUNTIF(E8:AI8,"2K")+COUNTIF(E8:AI8,"TK")+COUNTIF(E8:AI8,"KT")+COUNTIF(E8:AI8,"PK")+COUNTIF(E8:AI8,"KP")+2*COUNTIF(E8:AI8,"K2")</f>
        <v>0</v>
      </c>
      <c r="AK8" s="339">
        <f t="shared" ref="AK8:AK35" si="3">COUNTIF(F8:AJ8,"P")+2*COUNTIF(F8:AJ8,"2P")+COUNTIF(F8:AJ8,"TP")+COUNTIF(F8:AJ8,"PT")+COUNTIF(F8:AJ8,"PK")+COUNTIF(F8:AJ8,"KP")+2*COUNTIF(F8:AJ8,"P2")</f>
        <v>0</v>
      </c>
      <c r="AL8" s="339">
        <f t="shared" ref="AL8:AL35" si="4">COUNTIF(E8:AI8,"T")+2*COUNTIF(E8:AI8,"2T")+2*COUNTIF(E8:AI8,"T2")+COUNTIF(E8:AI8,"PT")+COUNTIF(E8:AI8,"TP")</f>
        <v>1</v>
      </c>
      <c r="AM8" s="12"/>
      <c r="AN8" s="12"/>
      <c r="AO8" s="12"/>
    </row>
    <row r="9" spans="1:41" s="1" customFormat="1" ht="21" customHeight="1">
      <c r="A9" s="34">
        <v>3</v>
      </c>
      <c r="B9" s="219" t="s">
        <v>2818</v>
      </c>
      <c r="C9" s="220" t="s">
        <v>38</v>
      </c>
      <c r="D9" s="171" t="s">
        <v>39</v>
      </c>
      <c r="E9" s="288"/>
      <c r="F9" s="136"/>
      <c r="G9" s="136"/>
      <c r="H9" s="136"/>
      <c r="I9" s="136"/>
      <c r="J9" s="136"/>
      <c r="K9" s="136"/>
      <c r="L9" s="136"/>
      <c r="M9" s="136"/>
      <c r="N9" s="136"/>
      <c r="O9" s="136"/>
      <c r="P9" s="138"/>
      <c r="Q9" s="136"/>
      <c r="R9" s="136"/>
      <c r="S9" s="136"/>
      <c r="T9" s="136"/>
      <c r="U9" s="136"/>
      <c r="V9" s="136"/>
      <c r="W9" s="136"/>
      <c r="X9" s="136"/>
      <c r="Y9" s="136"/>
      <c r="Z9" s="136"/>
      <c r="AA9" s="136"/>
      <c r="AB9" s="136"/>
      <c r="AC9" s="136"/>
      <c r="AD9" s="136"/>
      <c r="AE9" s="136"/>
      <c r="AF9" s="136"/>
      <c r="AG9" s="136"/>
      <c r="AH9" s="136"/>
      <c r="AI9" s="96"/>
      <c r="AJ9" s="19">
        <f t="shared" si="2"/>
        <v>0</v>
      </c>
      <c r="AK9" s="339">
        <f t="shared" si="3"/>
        <v>0</v>
      </c>
      <c r="AL9" s="339">
        <f t="shared" si="4"/>
        <v>0</v>
      </c>
      <c r="AM9" s="12"/>
      <c r="AN9" s="12"/>
      <c r="AO9" s="12"/>
    </row>
    <row r="10" spans="1:41" s="1" customFormat="1" ht="21" customHeight="1">
      <c r="A10" s="34">
        <v>4</v>
      </c>
      <c r="B10" s="282" t="s">
        <v>2819</v>
      </c>
      <c r="C10" s="284" t="s">
        <v>2820</v>
      </c>
      <c r="D10" s="285" t="s">
        <v>27</v>
      </c>
      <c r="E10" s="288"/>
      <c r="F10" s="136"/>
      <c r="G10" s="136"/>
      <c r="H10" s="136"/>
      <c r="I10" s="136"/>
      <c r="J10" s="136"/>
      <c r="K10" s="136"/>
      <c r="L10" s="136"/>
      <c r="M10" s="136"/>
      <c r="N10" s="136"/>
      <c r="O10" s="136"/>
      <c r="P10" s="138"/>
      <c r="Q10" s="136"/>
      <c r="R10" s="136"/>
      <c r="S10" s="136"/>
      <c r="T10" s="136"/>
      <c r="U10" s="136"/>
      <c r="V10" s="136"/>
      <c r="W10" s="136"/>
      <c r="X10" s="136"/>
      <c r="Y10" s="136"/>
      <c r="Z10" s="136"/>
      <c r="AA10" s="136"/>
      <c r="AB10" s="136"/>
      <c r="AC10" s="136"/>
      <c r="AD10" s="136"/>
      <c r="AE10" s="136"/>
      <c r="AF10" s="136"/>
      <c r="AG10" s="136"/>
      <c r="AH10" s="136"/>
      <c r="AI10" s="96"/>
      <c r="AJ10" s="19">
        <f t="shared" si="2"/>
        <v>0</v>
      </c>
      <c r="AK10" s="339">
        <f t="shared" si="3"/>
        <v>0</v>
      </c>
      <c r="AL10" s="339">
        <f t="shared" si="4"/>
        <v>0</v>
      </c>
      <c r="AM10" s="12"/>
      <c r="AN10" s="12"/>
      <c r="AO10" s="12"/>
    </row>
    <row r="11" spans="1:41" s="1" customFormat="1" ht="21" customHeight="1">
      <c r="A11" s="34">
        <v>5</v>
      </c>
      <c r="B11" s="219" t="s">
        <v>2821</v>
      </c>
      <c r="C11" s="220" t="s">
        <v>1513</v>
      </c>
      <c r="D11" s="171" t="s">
        <v>136</v>
      </c>
      <c r="E11" s="288"/>
      <c r="F11" s="136"/>
      <c r="G11" s="136"/>
      <c r="H11" s="136"/>
      <c r="I11" s="136"/>
      <c r="J11" s="136"/>
      <c r="K11" s="136"/>
      <c r="L11" s="136"/>
      <c r="M11" s="136"/>
      <c r="N11" s="136"/>
      <c r="O11" s="136"/>
      <c r="P11" s="138"/>
      <c r="Q11" s="136"/>
      <c r="R11" s="136"/>
      <c r="S11" s="136"/>
      <c r="T11" s="136"/>
      <c r="U11" s="136"/>
      <c r="V11" s="136"/>
      <c r="W11" s="136"/>
      <c r="X11" s="136"/>
      <c r="Y11" s="136"/>
      <c r="Z11" s="136"/>
      <c r="AA11" s="136"/>
      <c r="AB11" s="136"/>
      <c r="AC11" s="136"/>
      <c r="AD11" s="136"/>
      <c r="AE11" s="136"/>
      <c r="AF11" s="136"/>
      <c r="AG11" s="136"/>
      <c r="AH11" s="136"/>
      <c r="AI11" s="96"/>
      <c r="AJ11" s="19">
        <f t="shared" si="2"/>
        <v>0</v>
      </c>
      <c r="AK11" s="339">
        <f t="shared" si="3"/>
        <v>0</v>
      </c>
      <c r="AL11" s="339">
        <f t="shared" si="4"/>
        <v>0</v>
      </c>
      <c r="AM11" s="12"/>
      <c r="AN11" s="12"/>
      <c r="AO11" s="12"/>
    </row>
    <row r="12" spans="1:41" s="1" customFormat="1" ht="21" customHeight="1">
      <c r="A12" s="34">
        <v>6</v>
      </c>
      <c r="B12" s="282" t="s">
        <v>2822</v>
      </c>
      <c r="C12" s="284" t="s">
        <v>2823</v>
      </c>
      <c r="D12" s="285" t="s">
        <v>1665</v>
      </c>
      <c r="E12" s="288"/>
      <c r="F12" s="136"/>
      <c r="G12" s="136"/>
      <c r="H12" s="136"/>
      <c r="I12" s="136"/>
      <c r="J12" s="136"/>
      <c r="K12" s="136"/>
      <c r="L12" s="136"/>
      <c r="M12" s="136"/>
      <c r="N12" s="136"/>
      <c r="O12" s="136"/>
      <c r="P12" s="138"/>
      <c r="Q12" s="136"/>
      <c r="R12" s="136"/>
      <c r="S12" s="136"/>
      <c r="T12" s="136"/>
      <c r="U12" s="136"/>
      <c r="V12" s="136"/>
      <c r="W12" s="136"/>
      <c r="X12" s="136"/>
      <c r="Y12" s="136"/>
      <c r="Z12" s="136"/>
      <c r="AA12" s="136"/>
      <c r="AB12" s="136"/>
      <c r="AC12" s="136"/>
      <c r="AD12" s="136"/>
      <c r="AE12" s="136"/>
      <c r="AF12" s="136"/>
      <c r="AG12" s="136"/>
      <c r="AH12" s="136"/>
      <c r="AI12" s="96"/>
      <c r="AJ12" s="19">
        <f t="shared" si="2"/>
        <v>0</v>
      </c>
      <c r="AK12" s="339">
        <f t="shared" si="3"/>
        <v>0</v>
      </c>
      <c r="AL12" s="339">
        <f t="shared" si="4"/>
        <v>0</v>
      </c>
      <c r="AM12" s="12"/>
      <c r="AN12" s="12"/>
      <c r="AO12" s="12"/>
    </row>
    <row r="13" spans="1:41" s="1" customFormat="1" ht="21" customHeight="1">
      <c r="A13" s="34">
        <v>7</v>
      </c>
      <c r="B13" s="219" t="s">
        <v>2824</v>
      </c>
      <c r="C13" s="220" t="s">
        <v>2825</v>
      </c>
      <c r="D13" s="171" t="s">
        <v>2826</v>
      </c>
      <c r="E13" s="288"/>
      <c r="F13" s="136"/>
      <c r="G13" s="136"/>
      <c r="H13" s="136"/>
      <c r="I13" s="136"/>
      <c r="J13" s="136"/>
      <c r="K13" s="136"/>
      <c r="L13" s="136"/>
      <c r="M13" s="136"/>
      <c r="N13" s="136"/>
      <c r="O13" s="136"/>
      <c r="P13" s="138"/>
      <c r="Q13" s="136"/>
      <c r="R13" s="136"/>
      <c r="S13" s="136"/>
      <c r="T13" s="136"/>
      <c r="U13" s="136"/>
      <c r="V13" s="136"/>
      <c r="W13" s="136"/>
      <c r="X13" s="136"/>
      <c r="Y13" s="136"/>
      <c r="Z13" s="136"/>
      <c r="AA13" s="136"/>
      <c r="AB13" s="136"/>
      <c r="AC13" s="136"/>
      <c r="AD13" s="136"/>
      <c r="AE13" s="136"/>
      <c r="AF13" s="136"/>
      <c r="AG13" s="136"/>
      <c r="AH13" s="136"/>
      <c r="AI13" s="96"/>
      <c r="AJ13" s="19">
        <f t="shared" si="2"/>
        <v>0</v>
      </c>
      <c r="AK13" s="339">
        <f t="shared" si="3"/>
        <v>0</v>
      </c>
      <c r="AL13" s="339">
        <f t="shared" si="4"/>
        <v>0</v>
      </c>
      <c r="AM13" s="12"/>
      <c r="AN13" s="12"/>
      <c r="AO13" s="12"/>
    </row>
    <row r="14" spans="1:41" s="1" customFormat="1" ht="21" customHeight="1">
      <c r="A14" s="34">
        <v>8</v>
      </c>
      <c r="B14" s="219" t="s">
        <v>2827</v>
      </c>
      <c r="C14" s="220" t="s">
        <v>249</v>
      </c>
      <c r="D14" s="171" t="s">
        <v>2828</v>
      </c>
      <c r="E14" s="288"/>
      <c r="F14" s="136"/>
      <c r="G14" s="136"/>
      <c r="H14" s="136"/>
      <c r="I14" s="136"/>
      <c r="J14" s="136"/>
      <c r="K14" s="136"/>
      <c r="L14" s="136"/>
      <c r="M14" s="136"/>
      <c r="N14" s="136"/>
      <c r="O14" s="136"/>
      <c r="P14" s="138"/>
      <c r="Q14" s="136"/>
      <c r="R14" s="136"/>
      <c r="S14" s="136"/>
      <c r="T14" s="136"/>
      <c r="U14" s="136"/>
      <c r="V14" s="136"/>
      <c r="W14" s="136"/>
      <c r="X14" s="136"/>
      <c r="Y14" s="136"/>
      <c r="Z14" s="136"/>
      <c r="AA14" s="136"/>
      <c r="AB14" s="136"/>
      <c r="AC14" s="136"/>
      <c r="AD14" s="136"/>
      <c r="AE14" s="136"/>
      <c r="AF14" s="136"/>
      <c r="AG14" s="136"/>
      <c r="AH14" s="136"/>
      <c r="AI14" s="96"/>
      <c r="AJ14" s="19">
        <f t="shared" si="2"/>
        <v>0</v>
      </c>
      <c r="AK14" s="339">
        <f t="shared" si="3"/>
        <v>0</v>
      </c>
      <c r="AL14" s="339">
        <f t="shared" si="4"/>
        <v>0</v>
      </c>
      <c r="AM14" s="12"/>
      <c r="AN14" s="12"/>
      <c r="AO14" s="12"/>
    </row>
    <row r="15" spans="1:41" s="1" customFormat="1" ht="21" customHeight="1">
      <c r="A15" s="34">
        <v>9</v>
      </c>
      <c r="B15" s="219" t="s">
        <v>2829</v>
      </c>
      <c r="C15" s="220" t="s">
        <v>2830</v>
      </c>
      <c r="D15" s="171" t="s">
        <v>1183</v>
      </c>
      <c r="E15" s="288"/>
      <c r="F15" s="136"/>
      <c r="G15" s="136"/>
      <c r="H15" s="136"/>
      <c r="I15" s="136"/>
      <c r="J15" s="136"/>
      <c r="K15" s="136"/>
      <c r="L15" s="136"/>
      <c r="M15" s="136"/>
      <c r="N15" s="136"/>
      <c r="O15" s="136"/>
      <c r="P15" s="138"/>
      <c r="Q15" s="136"/>
      <c r="R15" s="136"/>
      <c r="S15" s="136"/>
      <c r="T15" s="136"/>
      <c r="U15" s="136"/>
      <c r="V15" s="136"/>
      <c r="W15" s="136"/>
      <c r="X15" s="136"/>
      <c r="Y15" s="136"/>
      <c r="Z15" s="136"/>
      <c r="AA15" s="136"/>
      <c r="AB15" s="136"/>
      <c r="AC15" s="136"/>
      <c r="AD15" s="136"/>
      <c r="AE15" s="136"/>
      <c r="AF15" s="136"/>
      <c r="AG15" s="136"/>
      <c r="AH15" s="136"/>
      <c r="AI15" s="96"/>
      <c r="AJ15" s="19">
        <f t="shared" si="2"/>
        <v>0</v>
      </c>
      <c r="AK15" s="339">
        <f t="shared" si="3"/>
        <v>0</v>
      </c>
      <c r="AL15" s="339">
        <f t="shared" si="4"/>
        <v>0</v>
      </c>
      <c r="AM15" s="12"/>
      <c r="AN15" s="12"/>
      <c r="AO15" s="12"/>
    </row>
    <row r="16" spans="1:41" s="1" customFormat="1" ht="21" customHeight="1">
      <c r="A16" s="34">
        <v>10</v>
      </c>
      <c r="B16" s="219" t="s">
        <v>2831</v>
      </c>
      <c r="C16" s="220" t="s">
        <v>2128</v>
      </c>
      <c r="D16" s="171" t="s">
        <v>1183</v>
      </c>
      <c r="E16" s="288"/>
      <c r="F16" s="136"/>
      <c r="G16" s="136"/>
      <c r="H16" s="136"/>
      <c r="I16" s="136"/>
      <c r="J16" s="136"/>
      <c r="K16" s="136"/>
      <c r="L16" s="136"/>
      <c r="M16" s="136"/>
      <c r="N16" s="136"/>
      <c r="O16" s="136"/>
      <c r="P16" s="138"/>
      <c r="Q16" s="136"/>
      <c r="R16" s="136"/>
      <c r="S16" s="136"/>
      <c r="T16" s="136"/>
      <c r="U16" s="136"/>
      <c r="V16" s="136"/>
      <c r="W16" s="136"/>
      <c r="X16" s="136"/>
      <c r="Y16" s="136"/>
      <c r="Z16" s="136"/>
      <c r="AA16" s="136"/>
      <c r="AB16" s="136"/>
      <c r="AC16" s="136"/>
      <c r="AD16" s="136"/>
      <c r="AE16" s="136"/>
      <c r="AF16" s="136"/>
      <c r="AG16" s="136"/>
      <c r="AH16" s="136"/>
      <c r="AI16" s="96"/>
      <c r="AJ16" s="19">
        <f t="shared" si="2"/>
        <v>0</v>
      </c>
      <c r="AK16" s="339">
        <f t="shared" si="3"/>
        <v>0</v>
      </c>
      <c r="AL16" s="339">
        <f t="shared" si="4"/>
        <v>0</v>
      </c>
      <c r="AM16" s="12"/>
      <c r="AN16" s="12"/>
      <c r="AO16" s="12"/>
    </row>
    <row r="17" spans="1:41" s="1" customFormat="1" ht="21" customHeight="1">
      <c r="A17" s="34">
        <v>11</v>
      </c>
      <c r="B17" s="282" t="s">
        <v>2832</v>
      </c>
      <c r="C17" s="284" t="s">
        <v>1316</v>
      </c>
      <c r="D17" s="285" t="s">
        <v>1862</v>
      </c>
      <c r="E17" s="288"/>
      <c r="F17" s="136"/>
      <c r="G17" s="136"/>
      <c r="H17" s="136"/>
      <c r="I17" s="136"/>
      <c r="J17" s="136"/>
      <c r="K17" s="136"/>
      <c r="L17" s="136"/>
      <c r="M17" s="136"/>
      <c r="N17" s="136"/>
      <c r="O17" s="136"/>
      <c r="P17" s="138"/>
      <c r="Q17" s="136"/>
      <c r="R17" s="136"/>
      <c r="S17" s="136"/>
      <c r="T17" s="136"/>
      <c r="U17" s="136"/>
      <c r="V17" s="136"/>
      <c r="W17" s="136"/>
      <c r="X17" s="136"/>
      <c r="Y17" s="136"/>
      <c r="Z17" s="136"/>
      <c r="AA17" s="136"/>
      <c r="AB17" s="136"/>
      <c r="AC17" s="136"/>
      <c r="AD17" s="136"/>
      <c r="AE17" s="136"/>
      <c r="AF17" s="136"/>
      <c r="AG17" s="136"/>
      <c r="AH17" s="136"/>
      <c r="AI17" s="96"/>
      <c r="AJ17" s="19">
        <f t="shared" si="2"/>
        <v>0</v>
      </c>
      <c r="AK17" s="339">
        <f t="shared" si="3"/>
        <v>0</v>
      </c>
      <c r="AL17" s="339">
        <f t="shared" si="4"/>
        <v>0</v>
      </c>
      <c r="AM17" s="12"/>
      <c r="AN17" s="12"/>
      <c r="AO17" s="12"/>
    </row>
    <row r="18" spans="1:41" s="1" customFormat="1" ht="21" customHeight="1">
      <c r="A18" s="34">
        <v>12</v>
      </c>
      <c r="B18" s="219" t="s">
        <v>2833</v>
      </c>
      <c r="C18" s="220" t="s">
        <v>2834</v>
      </c>
      <c r="D18" s="171" t="s">
        <v>52</v>
      </c>
      <c r="E18" s="288"/>
      <c r="F18" s="136"/>
      <c r="G18" s="136"/>
      <c r="H18" s="136"/>
      <c r="I18" s="136"/>
      <c r="J18" s="136"/>
      <c r="K18" s="136"/>
      <c r="L18" s="136"/>
      <c r="M18" s="136"/>
      <c r="N18" s="136"/>
      <c r="O18" s="136"/>
      <c r="P18" s="138"/>
      <c r="Q18" s="136"/>
      <c r="R18" s="136"/>
      <c r="S18" s="136"/>
      <c r="T18" s="136"/>
      <c r="U18" s="136"/>
      <c r="V18" s="136"/>
      <c r="W18" s="136"/>
      <c r="X18" s="136"/>
      <c r="Y18" s="136"/>
      <c r="Z18" s="136"/>
      <c r="AA18" s="136"/>
      <c r="AB18" s="136"/>
      <c r="AC18" s="136"/>
      <c r="AD18" s="136"/>
      <c r="AE18" s="136"/>
      <c r="AF18" s="136"/>
      <c r="AG18" s="136"/>
      <c r="AH18" s="136"/>
      <c r="AI18" s="96"/>
      <c r="AJ18" s="19">
        <f t="shared" si="2"/>
        <v>0</v>
      </c>
      <c r="AK18" s="339">
        <f t="shared" si="3"/>
        <v>0</v>
      </c>
      <c r="AL18" s="339">
        <f t="shared" si="4"/>
        <v>0</v>
      </c>
      <c r="AM18" s="12"/>
      <c r="AN18" s="12"/>
      <c r="AO18" s="12"/>
    </row>
    <row r="19" spans="1:41" s="1" customFormat="1" ht="21" customHeight="1">
      <c r="A19" s="34">
        <v>13</v>
      </c>
      <c r="B19" s="219" t="s">
        <v>2835</v>
      </c>
      <c r="C19" s="220" t="s">
        <v>2836</v>
      </c>
      <c r="D19" s="171" t="s">
        <v>52</v>
      </c>
      <c r="E19" s="288"/>
      <c r="F19" s="288"/>
      <c r="G19" s="288"/>
      <c r="H19" s="288"/>
      <c r="I19" s="288"/>
      <c r="J19" s="288"/>
      <c r="K19" s="288"/>
      <c r="L19" s="288"/>
      <c r="M19" s="288"/>
      <c r="N19" s="288"/>
      <c r="O19" s="288"/>
      <c r="P19" s="289"/>
      <c r="Q19" s="288"/>
      <c r="R19" s="288"/>
      <c r="S19" s="288"/>
      <c r="T19" s="288"/>
      <c r="U19" s="288"/>
      <c r="V19" s="288"/>
      <c r="W19" s="288"/>
      <c r="X19" s="288"/>
      <c r="Y19" s="288"/>
      <c r="Z19" s="288"/>
      <c r="AA19" s="288"/>
      <c r="AB19" s="288"/>
      <c r="AC19" s="288"/>
      <c r="AD19" s="288"/>
      <c r="AE19" s="288"/>
      <c r="AF19" s="288"/>
      <c r="AG19" s="288"/>
      <c r="AH19" s="288"/>
      <c r="AI19" s="97"/>
      <c r="AJ19" s="19">
        <f t="shared" si="2"/>
        <v>0</v>
      </c>
      <c r="AK19" s="339">
        <f t="shared" si="3"/>
        <v>0</v>
      </c>
      <c r="AL19" s="339">
        <f t="shared" si="4"/>
        <v>0</v>
      </c>
      <c r="AM19" s="12"/>
      <c r="AN19" s="12"/>
      <c r="AO19" s="12"/>
    </row>
    <row r="20" spans="1:41" s="1" customFormat="1" ht="21" customHeight="1">
      <c r="A20" s="34">
        <v>14</v>
      </c>
      <c r="B20" s="219" t="s">
        <v>2837</v>
      </c>
      <c r="C20" s="220" t="s">
        <v>2838</v>
      </c>
      <c r="D20" s="171" t="s">
        <v>86</v>
      </c>
      <c r="E20" s="288"/>
      <c r="F20" s="136"/>
      <c r="G20" s="136"/>
      <c r="H20" s="136"/>
      <c r="I20" s="136"/>
      <c r="J20" s="136"/>
      <c r="K20" s="136"/>
      <c r="L20" s="136"/>
      <c r="M20" s="136"/>
      <c r="N20" s="136"/>
      <c r="O20" s="136"/>
      <c r="P20" s="138"/>
      <c r="Q20" s="136"/>
      <c r="R20" s="136"/>
      <c r="S20" s="136"/>
      <c r="T20" s="136"/>
      <c r="U20" s="136"/>
      <c r="V20" s="136"/>
      <c r="W20" s="136"/>
      <c r="X20" s="136"/>
      <c r="Y20" s="136"/>
      <c r="Z20" s="136"/>
      <c r="AA20" s="136"/>
      <c r="AB20" s="136"/>
      <c r="AC20" s="136"/>
      <c r="AD20" s="136"/>
      <c r="AE20" s="136"/>
      <c r="AF20" s="136"/>
      <c r="AG20" s="136"/>
      <c r="AH20" s="136"/>
      <c r="AI20" s="96"/>
      <c r="AJ20" s="19">
        <f t="shared" si="2"/>
        <v>0</v>
      </c>
      <c r="AK20" s="339">
        <f t="shared" si="3"/>
        <v>0</v>
      </c>
      <c r="AL20" s="339">
        <f t="shared" si="4"/>
        <v>0</v>
      </c>
      <c r="AM20" s="502"/>
      <c r="AN20" s="503"/>
      <c r="AO20" s="12"/>
    </row>
    <row r="21" spans="1:41" s="1" customFormat="1" ht="21" customHeight="1">
      <c r="A21" s="34">
        <v>15</v>
      </c>
      <c r="B21" s="219" t="s">
        <v>2839</v>
      </c>
      <c r="C21" s="220" t="s">
        <v>111</v>
      </c>
      <c r="D21" s="171" t="s">
        <v>28</v>
      </c>
      <c r="E21" s="288"/>
      <c r="F21" s="136"/>
      <c r="G21" s="136"/>
      <c r="H21" s="136"/>
      <c r="I21" s="136"/>
      <c r="J21" s="136"/>
      <c r="K21" s="136"/>
      <c r="L21" s="136"/>
      <c r="M21" s="136"/>
      <c r="N21" s="136"/>
      <c r="O21" s="136"/>
      <c r="P21" s="138"/>
      <c r="Q21" s="136"/>
      <c r="R21" s="136"/>
      <c r="S21" s="136"/>
      <c r="T21" s="136"/>
      <c r="U21" s="136"/>
      <c r="V21" s="136"/>
      <c r="W21" s="136"/>
      <c r="X21" s="136"/>
      <c r="Y21" s="136"/>
      <c r="Z21" s="136"/>
      <c r="AA21" s="136"/>
      <c r="AB21" s="136"/>
      <c r="AC21" s="136"/>
      <c r="AD21" s="136"/>
      <c r="AE21" s="136"/>
      <c r="AF21" s="136"/>
      <c r="AG21" s="136"/>
      <c r="AH21" s="136"/>
      <c r="AI21" s="96"/>
      <c r="AJ21" s="19">
        <f t="shared" si="2"/>
        <v>0</v>
      </c>
      <c r="AK21" s="339">
        <f t="shared" si="3"/>
        <v>0</v>
      </c>
      <c r="AL21" s="339">
        <f t="shared" si="4"/>
        <v>0</v>
      </c>
      <c r="AM21" s="12"/>
      <c r="AN21" s="12"/>
      <c r="AO21" s="12"/>
    </row>
    <row r="22" spans="1:41" s="1" customFormat="1" ht="21" customHeight="1">
      <c r="A22" s="34">
        <v>16</v>
      </c>
      <c r="B22" s="219" t="s">
        <v>2840</v>
      </c>
      <c r="C22" s="220" t="s">
        <v>837</v>
      </c>
      <c r="D22" s="171" t="s">
        <v>56</v>
      </c>
      <c r="E22" s="288"/>
      <c r="F22" s="136"/>
      <c r="G22" s="136"/>
      <c r="H22" s="136"/>
      <c r="I22" s="136"/>
      <c r="J22" s="136"/>
      <c r="K22" s="136"/>
      <c r="L22" s="136"/>
      <c r="M22" s="136"/>
      <c r="N22" s="136"/>
      <c r="O22" s="136"/>
      <c r="P22" s="138"/>
      <c r="Q22" s="136"/>
      <c r="R22" s="136"/>
      <c r="S22" s="136"/>
      <c r="T22" s="136"/>
      <c r="U22" s="136"/>
      <c r="V22" s="136"/>
      <c r="W22" s="136"/>
      <c r="X22" s="136"/>
      <c r="Y22" s="136"/>
      <c r="Z22" s="136"/>
      <c r="AA22" s="136"/>
      <c r="AB22" s="136"/>
      <c r="AC22" s="136"/>
      <c r="AD22" s="136"/>
      <c r="AE22" s="136"/>
      <c r="AF22" s="136"/>
      <c r="AG22" s="136"/>
      <c r="AH22" s="136"/>
      <c r="AI22" s="96"/>
      <c r="AJ22" s="19">
        <f t="shared" si="2"/>
        <v>0</v>
      </c>
      <c r="AK22" s="339">
        <f t="shared" si="3"/>
        <v>0</v>
      </c>
      <c r="AL22" s="339">
        <f t="shared" si="4"/>
        <v>0</v>
      </c>
      <c r="AM22" s="12"/>
      <c r="AN22" s="12"/>
      <c r="AO22" s="12"/>
    </row>
    <row r="23" spans="1:41" s="1" customFormat="1" ht="21" customHeight="1">
      <c r="A23" s="34">
        <v>17</v>
      </c>
      <c r="B23" s="219" t="s">
        <v>2841</v>
      </c>
      <c r="C23" s="220" t="s">
        <v>119</v>
      </c>
      <c r="D23" s="171" t="s">
        <v>363</v>
      </c>
      <c r="E23" s="288"/>
      <c r="F23" s="136"/>
      <c r="G23" s="136"/>
      <c r="H23" s="136"/>
      <c r="I23" s="136"/>
      <c r="J23" s="136"/>
      <c r="K23" s="136"/>
      <c r="L23" s="136"/>
      <c r="M23" s="136"/>
      <c r="N23" s="136"/>
      <c r="O23" s="136"/>
      <c r="P23" s="138"/>
      <c r="Q23" s="136"/>
      <c r="R23" s="136"/>
      <c r="S23" s="136"/>
      <c r="T23" s="136"/>
      <c r="U23" s="136"/>
      <c r="V23" s="136"/>
      <c r="W23" s="136"/>
      <c r="X23" s="136"/>
      <c r="Y23" s="136"/>
      <c r="Z23" s="136"/>
      <c r="AA23" s="136"/>
      <c r="AB23" s="136"/>
      <c r="AC23" s="136"/>
      <c r="AD23" s="136"/>
      <c r="AE23" s="136"/>
      <c r="AF23" s="136"/>
      <c r="AG23" s="136"/>
      <c r="AH23" s="136"/>
      <c r="AI23" s="96"/>
      <c r="AJ23" s="19">
        <f t="shared" si="2"/>
        <v>0</v>
      </c>
      <c r="AK23" s="339">
        <f t="shared" si="3"/>
        <v>0</v>
      </c>
      <c r="AL23" s="339">
        <f t="shared" si="4"/>
        <v>0</v>
      </c>
      <c r="AM23" s="12"/>
      <c r="AN23" s="12"/>
      <c r="AO23" s="12"/>
    </row>
    <row r="24" spans="1:41" s="1" customFormat="1" ht="21" customHeight="1">
      <c r="A24" s="34">
        <v>18</v>
      </c>
      <c r="B24" s="219" t="s">
        <v>2842</v>
      </c>
      <c r="C24" s="220" t="s">
        <v>2843</v>
      </c>
      <c r="D24" s="171" t="s">
        <v>79</v>
      </c>
      <c r="E24" s="288"/>
      <c r="F24" s="136"/>
      <c r="G24" s="136"/>
      <c r="H24" s="136"/>
      <c r="I24" s="136"/>
      <c r="J24" s="136"/>
      <c r="K24" s="136"/>
      <c r="L24" s="136"/>
      <c r="M24" s="136"/>
      <c r="N24" s="136"/>
      <c r="O24" s="136"/>
      <c r="P24" s="138"/>
      <c r="Q24" s="136"/>
      <c r="R24" s="136"/>
      <c r="S24" s="136"/>
      <c r="T24" s="136"/>
      <c r="U24" s="136"/>
      <c r="V24" s="136"/>
      <c r="W24" s="136"/>
      <c r="X24" s="136"/>
      <c r="Y24" s="136"/>
      <c r="Z24" s="136"/>
      <c r="AA24" s="136"/>
      <c r="AB24" s="136"/>
      <c r="AC24" s="136"/>
      <c r="AD24" s="136"/>
      <c r="AE24" s="136"/>
      <c r="AF24" s="136"/>
      <c r="AG24" s="136"/>
      <c r="AH24" s="136"/>
      <c r="AI24" s="96"/>
      <c r="AJ24" s="19">
        <f t="shared" si="2"/>
        <v>0</v>
      </c>
      <c r="AK24" s="339">
        <f t="shared" si="3"/>
        <v>0</v>
      </c>
      <c r="AL24" s="339">
        <f t="shared" si="4"/>
        <v>0</v>
      </c>
      <c r="AM24" s="12"/>
      <c r="AN24" s="12"/>
      <c r="AO24" s="12"/>
    </row>
    <row r="25" spans="1:41" s="1" customFormat="1" ht="21" customHeight="1">
      <c r="A25" s="34">
        <v>19</v>
      </c>
      <c r="B25" s="219" t="s">
        <v>2844</v>
      </c>
      <c r="C25" s="220" t="s">
        <v>2845</v>
      </c>
      <c r="D25" s="171" t="s">
        <v>43</v>
      </c>
      <c r="E25" s="288"/>
      <c r="F25" s="136"/>
      <c r="G25" s="136"/>
      <c r="H25" s="136"/>
      <c r="I25" s="136"/>
      <c r="J25" s="136"/>
      <c r="K25" s="136"/>
      <c r="L25" s="136"/>
      <c r="M25" s="136"/>
      <c r="N25" s="136"/>
      <c r="O25" s="136"/>
      <c r="P25" s="138"/>
      <c r="Q25" s="136"/>
      <c r="R25" s="136"/>
      <c r="S25" s="136"/>
      <c r="T25" s="136"/>
      <c r="U25" s="136"/>
      <c r="V25" s="136"/>
      <c r="W25" s="136"/>
      <c r="X25" s="136"/>
      <c r="Y25" s="136"/>
      <c r="Z25" s="136"/>
      <c r="AA25" s="136"/>
      <c r="AB25" s="136"/>
      <c r="AC25" s="136"/>
      <c r="AD25" s="136"/>
      <c r="AE25" s="136"/>
      <c r="AF25" s="136"/>
      <c r="AG25" s="136"/>
      <c r="AH25" s="136"/>
      <c r="AI25" s="96"/>
      <c r="AJ25" s="19">
        <f t="shared" si="2"/>
        <v>0</v>
      </c>
      <c r="AK25" s="339">
        <f t="shared" si="3"/>
        <v>0</v>
      </c>
      <c r="AL25" s="339">
        <f t="shared" si="4"/>
        <v>0</v>
      </c>
      <c r="AM25" s="12"/>
      <c r="AN25" s="12"/>
      <c r="AO25" s="12"/>
    </row>
    <row r="26" spans="1:41" s="1" customFormat="1" ht="21" customHeight="1">
      <c r="A26" s="34">
        <v>20</v>
      </c>
      <c r="B26" s="282" t="s">
        <v>2846</v>
      </c>
      <c r="C26" s="284" t="s">
        <v>2847</v>
      </c>
      <c r="D26" s="285" t="s">
        <v>98</v>
      </c>
      <c r="E26" s="288"/>
      <c r="F26" s="136"/>
      <c r="G26" s="136"/>
      <c r="H26" s="136"/>
      <c r="I26" s="136"/>
      <c r="J26" s="136"/>
      <c r="K26" s="136"/>
      <c r="L26" s="136"/>
      <c r="M26" s="136"/>
      <c r="N26" s="136"/>
      <c r="O26" s="136"/>
      <c r="P26" s="138"/>
      <c r="Q26" s="136"/>
      <c r="R26" s="136"/>
      <c r="S26" s="136"/>
      <c r="T26" s="136"/>
      <c r="U26" s="136"/>
      <c r="V26" s="136"/>
      <c r="W26" s="136"/>
      <c r="X26" s="136"/>
      <c r="Y26" s="136"/>
      <c r="Z26" s="136"/>
      <c r="AA26" s="136"/>
      <c r="AB26" s="136"/>
      <c r="AC26" s="136"/>
      <c r="AD26" s="136"/>
      <c r="AE26" s="136"/>
      <c r="AF26" s="136"/>
      <c r="AG26" s="136"/>
      <c r="AH26" s="136"/>
      <c r="AI26" s="96"/>
      <c r="AJ26" s="19">
        <f t="shared" si="2"/>
        <v>0</v>
      </c>
      <c r="AK26" s="339">
        <f t="shared" si="3"/>
        <v>0</v>
      </c>
      <c r="AL26" s="339">
        <f t="shared" si="4"/>
        <v>0</v>
      </c>
      <c r="AM26" s="12"/>
      <c r="AN26" s="12"/>
      <c r="AO26" s="12"/>
    </row>
    <row r="27" spans="1:41" s="1" customFormat="1" ht="21" customHeight="1">
      <c r="A27" s="34">
        <v>21</v>
      </c>
      <c r="B27" s="219" t="s">
        <v>2848</v>
      </c>
      <c r="C27" s="220" t="s">
        <v>211</v>
      </c>
      <c r="D27" s="171" t="s">
        <v>17</v>
      </c>
      <c r="E27" s="288"/>
      <c r="F27" s="136"/>
      <c r="G27" s="136"/>
      <c r="H27" s="136"/>
      <c r="I27" s="136"/>
      <c r="J27" s="136"/>
      <c r="K27" s="136"/>
      <c r="L27" s="136"/>
      <c r="M27" s="136"/>
      <c r="N27" s="136"/>
      <c r="O27" s="136"/>
      <c r="P27" s="138"/>
      <c r="Q27" s="136"/>
      <c r="R27" s="136"/>
      <c r="S27" s="136"/>
      <c r="T27" s="136"/>
      <c r="U27" s="136"/>
      <c r="V27" s="136"/>
      <c r="W27" s="136"/>
      <c r="X27" s="136"/>
      <c r="Y27" s="136"/>
      <c r="Z27" s="136"/>
      <c r="AA27" s="136"/>
      <c r="AB27" s="136"/>
      <c r="AC27" s="136"/>
      <c r="AD27" s="136"/>
      <c r="AE27" s="136"/>
      <c r="AF27" s="136"/>
      <c r="AG27" s="136"/>
      <c r="AH27" s="136"/>
      <c r="AI27" s="96"/>
      <c r="AJ27" s="19">
        <f t="shared" si="2"/>
        <v>0</v>
      </c>
      <c r="AK27" s="339">
        <f t="shared" si="3"/>
        <v>0</v>
      </c>
      <c r="AL27" s="339">
        <f t="shared" si="4"/>
        <v>0</v>
      </c>
      <c r="AM27" s="12"/>
      <c r="AN27" s="12"/>
      <c r="AO27" s="12"/>
    </row>
    <row r="28" spans="1:41" s="1" customFormat="1" ht="21" customHeight="1">
      <c r="A28" s="34">
        <v>22</v>
      </c>
      <c r="B28" s="219" t="s">
        <v>2849</v>
      </c>
      <c r="C28" s="220" t="s">
        <v>2850</v>
      </c>
      <c r="D28" s="171" t="s">
        <v>17</v>
      </c>
      <c r="E28" s="288"/>
      <c r="F28" s="136"/>
      <c r="G28" s="136"/>
      <c r="H28" s="136"/>
      <c r="I28" s="136"/>
      <c r="J28" s="136"/>
      <c r="K28" s="136"/>
      <c r="L28" s="136"/>
      <c r="M28" s="136"/>
      <c r="N28" s="136"/>
      <c r="O28" s="136"/>
      <c r="P28" s="138"/>
      <c r="Q28" s="136"/>
      <c r="R28" s="136"/>
      <c r="S28" s="136"/>
      <c r="T28" s="136"/>
      <c r="U28" s="136"/>
      <c r="V28" s="136"/>
      <c r="W28" s="136"/>
      <c r="X28" s="136"/>
      <c r="Y28" s="136"/>
      <c r="Z28" s="136"/>
      <c r="AA28" s="136"/>
      <c r="AB28" s="136"/>
      <c r="AC28" s="136"/>
      <c r="AD28" s="136"/>
      <c r="AE28" s="136"/>
      <c r="AF28" s="136"/>
      <c r="AG28" s="136"/>
      <c r="AH28" s="136"/>
      <c r="AI28" s="96"/>
      <c r="AJ28" s="19">
        <f t="shared" si="2"/>
        <v>0</v>
      </c>
      <c r="AK28" s="339">
        <f t="shared" si="3"/>
        <v>0</v>
      </c>
      <c r="AL28" s="339">
        <f t="shared" si="4"/>
        <v>0</v>
      </c>
      <c r="AM28" s="12"/>
      <c r="AN28" s="12"/>
      <c r="AO28" s="12"/>
    </row>
    <row r="29" spans="1:41" s="1" customFormat="1" ht="21" customHeight="1">
      <c r="A29" s="34">
        <v>23</v>
      </c>
      <c r="B29" s="219" t="s">
        <v>2851</v>
      </c>
      <c r="C29" s="220" t="s">
        <v>2852</v>
      </c>
      <c r="D29" s="171" t="s">
        <v>66</v>
      </c>
      <c r="E29" s="288"/>
      <c r="F29" s="136"/>
      <c r="G29" s="136"/>
      <c r="H29" s="136"/>
      <c r="I29" s="136"/>
      <c r="J29" s="136"/>
      <c r="K29" s="136"/>
      <c r="L29" s="136"/>
      <c r="M29" s="136"/>
      <c r="N29" s="136"/>
      <c r="O29" s="136"/>
      <c r="P29" s="138"/>
      <c r="Q29" s="136"/>
      <c r="R29" s="136"/>
      <c r="S29" s="136"/>
      <c r="T29" s="136"/>
      <c r="U29" s="136"/>
      <c r="V29" s="136"/>
      <c r="W29" s="136"/>
      <c r="X29" s="136"/>
      <c r="Y29" s="136"/>
      <c r="Z29" s="136"/>
      <c r="AA29" s="136"/>
      <c r="AB29" s="136"/>
      <c r="AC29" s="136"/>
      <c r="AD29" s="136"/>
      <c r="AE29" s="136"/>
      <c r="AF29" s="136"/>
      <c r="AG29" s="136"/>
      <c r="AH29" s="136"/>
      <c r="AI29" s="96"/>
      <c r="AJ29" s="19">
        <f t="shared" si="2"/>
        <v>0</v>
      </c>
      <c r="AK29" s="339">
        <f t="shared" si="3"/>
        <v>0</v>
      </c>
      <c r="AL29" s="339">
        <f t="shared" si="4"/>
        <v>0</v>
      </c>
      <c r="AM29" s="12"/>
      <c r="AN29" s="12"/>
      <c r="AO29" s="12"/>
    </row>
    <row r="30" spans="1:41" s="1" customFormat="1" ht="21" customHeight="1">
      <c r="A30" s="34">
        <v>24</v>
      </c>
      <c r="B30" s="282" t="s">
        <v>2853</v>
      </c>
      <c r="C30" s="284" t="s">
        <v>2854</v>
      </c>
      <c r="D30" s="285" t="s">
        <v>81</v>
      </c>
      <c r="E30" s="288"/>
      <c r="F30" s="136"/>
      <c r="G30" s="136"/>
      <c r="H30" s="136"/>
      <c r="I30" s="136"/>
      <c r="J30" s="136"/>
      <c r="K30" s="136"/>
      <c r="L30" s="136"/>
      <c r="M30" s="136"/>
      <c r="N30" s="136"/>
      <c r="O30" s="136"/>
      <c r="P30" s="138"/>
      <c r="Q30" s="136"/>
      <c r="R30" s="136"/>
      <c r="S30" s="136"/>
      <c r="T30" s="136"/>
      <c r="U30" s="136"/>
      <c r="V30" s="136"/>
      <c r="W30" s="136"/>
      <c r="X30" s="136"/>
      <c r="Y30" s="136"/>
      <c r="Z30" s="136"/>
      <c r="AA30" s="136"/>
      <c r="AB30" s="136"/>
      <c r="AC30" s="136"/>
      <c r="AD30" s="136"/>
      <c r="AE30" s="136"/>
      <c r="AF30" s="136"/>
      <c r="AG30" s="136"/>
      <c r="AH30" s="136"/>
      <c r="AI30" s="96"/>
      <c r="AJ30" s="19">
        <f t="shared" si="2"/>
        <v>0</v>
      </c>
      <c r="AK30" s="339">
        <f t="shared" si="3"/>
        <v>0</v>
      </c>
      <c r="AL30" s="339">
        <f t="shared" si="4"/>
        <v>0</v>
      </c>
      <c r="AM30" s="12"/>
      <c r="AN30" s="12"/>
      <c r="AO30" s="12"/>
    </row>
    <row r="31" spans="1:41" s="1" customFormat="1" ht="21" customHeight="1">
      <c r="A31" s="34">
        <v>25</v>
      </c>
      <c r="B31" s="282" t="s">
        <v>2855</v>
      </c>
      <c r="C31" s="284" t="s">
        <v>2856</v>
      </c>
      <c r="D31" s="285" t="s">
        <v>2857</v>
      </c>
      <c r="E31" s="135"/>
      <c r="F31" s="136"/>
      <c r="G31" s="136"/>
      <c r="H31" s="136"/>
      <c r="I31" s="136"/>
      <c r="J31" s="136"/>
      <c r="K31" s="136"/>
      <c r="L31" s="136"/>
      <c r="M31" s="136"/>
      <c r="N31" s="136"/>
      <c r="O31" s="136"/>
      <c r="P31" s="138"/>
      <c r="Q31" s="136"/>
      <c r="R31" s="136"/>
      <c r="S31" s="136"/>
      <c r="T31" s="136"/>
      <c r="U31" s="136"/>
      <c r="V31" s="136"/>
      <c r="W31" s="136"/>
      <c r="X31" s="136"/>
      <c r="Y31" s="136"/>
      <c r="Z31" s="136"/>
      <c r="AA31" s="136"/>
      <c r="AB31" s="136"/>
      <c r="AC31" s="136"/>
      <c r="AD31" s="136"/>
      <c r="AE31" s="136"/>
      <c r="AF31" s="136"/>
      <c r="AG31" s="136"/>
      <c r="AH31" s="136"/>
      <c r="AI31" s="96"/>
      <c r="AJ31" s="19">
        <f t="shared" si="2"/>
        <v>0</v>
      </c>
      <c r="AK31" s="339">
        <f t="shared" si="3"/>
        <v>0</v>
      </c>
      <c r="AL31" s="339">
        <f t="shared" si="4"/>
        <v>0</v>
      </c>
      <c r="AM31" s="12"/>
      <c r="AN31" s="12"/>
      <c r="AO31" s="12"/>
    </row>
    <row r="32" spans="1:41" s="1" customFormat="1" ht="21" customHeight="1">
      <c r="A32" s="34">
        <v>26</v>
      </c>
      <c r="B32" s="282">
        <v>1910020169</v>
      </c>
      <c r="C32" s="284" t="s">
        <v>2716</v>
      </c>
      <c r="D32" s="285" t="s">
        <v>72</v>
      </c>
      <c r="E32" s="135"/>
      <c r="F32" s="136"/>
      <c r="G32" s="136"/>
      <c r="H32" s="136"/>
      <c r="I32" s="136"/>
      <c r="J32" s="136"/>
      <c r="K32" s="136"/>
      <c r="L32" s="136"/>
      <c r="M32" s="136"/>
      <c r="N32" s="136"/>
      <c r="O32" s="136"/>
      <c r="P32" s="138"/>
      <c r="Q32" s="136"/>
      <c r="R32" s="136"/>
      <c r="S32" s="136"/>
      <c r="T32" s="136"/>
      <c r="U32" s="136"/>
      <c r="V32" s="136"/>
      <c r="W32" s="136"/>
      <c r="X32" s="136"/>
      <c r="Y32" s="136"/>
      <c r="Z32" s="136"/>
      <c r="AA32" s="136"/>
      <c r="AB32" s="136"/>
      <c r="AC32" s="136"/>
      <c r="AD32" s="136"/>
      <c r="AE32" s="136"/>
      <c r="AF32" s="136"/>
      <c r="AG32" s="136"/>
      <c r="AH32" s="136"/>
      <c r="AI32" s="96"/>
      <c r="AJ32" s="19">
        <f t="shared" si="2"/>
        <v>0</v>
      </c>
      <c r="AK32" s="339">
        <f t="shared" si="3"/>
        <v>0</v>
      </c>
      <c r="AL32" s="339">
        <f t="shared" si="4"/>
        <v>0</v>
      </c>
      <c r="AM32" s="12"/>
      <c r="AN32" s="12"/>
      <c r="AO32" s="12"/>
    </row>
    <row r="33" spans="1:41" s="1" customFormat="1" ht="21" customHeight="1">
      <c r="A33" s="34">
        <v>27</v>
      </c>
      <c r="B33" s="219" t="s">
        <v>2858</v>
      </c>
      <c r="C33" s="220" t="s">
        <v>2859</v>
      </c>
      <c r="D33" s="171" t="s">
        <v>23</v>
      </c>
      <c r="E33" s="135"/>
      <c r="F33" s="136"/>
      <c r="G33" s="136"/>
      <c r="H33" s="136"/>
      <c r="I33" s="136"/>
      <c r="J33" s="136"/>
      <c r="K33" s="136"/>
      <c r="L33" s="136"/>
      <c r="M33" s="136"/>
      <c r="N33" s="136"/>
      <c r="O33" s="136"/>
      <c r="P33" s="138"/>
      <c r="Q33" s="136"/>
      <c r="R33" s="136"/>
      <c r="S33" s="136"/>
      <c r="T33" s="136"/>
      <c r="U33" s="136"/>
      <c r="V33" s="136"/>
      <c r="W33" s="136"/>
      <c r="X33" s="136"/>
      <c r="Y33" s="136"/>
      <c r="Z33" s="136"/>
      <c r="AA33" s="136"/>
      <c r="AB33" s="136"/>
      <c r="AC33" s="136"/>
      <c r="AD33" s="136"/>
      <c r="AE33" s="136"/>
      <c r="AF33" s="136"/>
      <c r="AG33" s="136"/>
      <c r="AH33" s="136"/>
      <c r="AI33" s="96"/>
      <c r="AJ33" s="19">
        <f t="shared" si="2"/>
        <v>0</v>
      </c>
      <c r="AK33" s="339">
        <f t="shared" si="3"/>
        <v>0</v>
      </c>
      <c r="AL33" s="339">
        <f t="shared" si="4"/>
        <v>0</v>
      </c>
      <c r="AM33" s="12"/>
      <c r="AN33" s="12"/>
      <c r="AO33" s="12"/>
    </row>
    <row r="34" spans="1:41" s="1" customFormat="1" ht="21" customHeight="1">
      <c r="A34" s="34">
        <v>28</v>
      </c>
      <c r="B34" s="282" t="s">
        <v>2860</v>
      </c>
      <c r="C34" s="284" t="s">
        <v>2861</v>
      </c>
      <c r="D34" s="285" t="s">
        <v>60</v>
      </c>
      <c r="E34" s="135"/>
      <c r="F34" s="136"/>
      <c r="G34" s="136"/>
      <c r="H34" s="136"/>
      <c r="I34" s="136"/>
      <c r="J34" s="136" t="s">
        <v>7</v>
      </c>
      <c r="K34" s="136" t="s">
        <v>7</v>
      </c>
      <c r="L34" s="136" t="s">
        <v>7</v>
      </c>
      <c r="M34" s="136"/>
      <c r="N34" s="136"/>
      <c r="O34" s="136"/>
      <c r="P34" s="138"/>
      <c r="Q34" s="136"/>
      <c r="R34" s="136" t="s">
        <v>7</v>
      </c>
      <c r="S34" s="136"/>
      <c r="T34" s="136"/>
      <c r="U34" s="136"/>
      <c r="V34" s="136" t="s">
        <v>7</v>
      </c>
      <c r="W34" s="136"/>
      <c r="X34" s="136"/>
      <c r="Y34" s="136"/>
      <c r="Z34" s="136"/>
      <c r="AA34" s="136"/>
      <c r="AB34" s="136"/>
      <c r="AC34" s="136"/>
      <c r="AD34" s="136"/>
      <c r="AE34" s="136"/>
      <c r="AF34" s="136"/>
      <c r="AG34" s="136"/>
      <c r="AH34" s="136"/>
      <c r="AI34" s="96"/>
      <c r="AJ34" s="19">
        <f t="shared" si="2"/>
        <v>0</v>
      </c>
      <c r="AK34" s="339">
        <f t="shared" si="3"/>
        <v>5</v>
      </c>
      <c r="AL34" s="339">
        <f t="shared" si="4"/>
        <v>0</v>
      </c>
      <c r="AM34" s="12"/>
      <c r="AN34" s="12"/>
      <c r="AO34" s="12"/>
    </row>
    <row r="35" spans="1:41" s="1" customFormat="1" ht="21" customHeight="1">
      <c r="A35" s="34">
        <v>29</v>
      </c>
      <c r="B35" s="219"/>
      <c r="C35" s="220"/>
      <c r="D35" s="171"/>
      <c r="E35" s="135"/>
      <c r="F35" s="136"/>
      <c r="G35" s="136"/>
      <c r="H35" s="136"/>
      <c r="I35" s="136"/>
      <c r="J35" s="136"/>
      <c r="K35" s="136"/>
      <c r="L35" s="136"/>
      <c r="M35" s="136"/>
      <c r="N35" s="136"/>
      <c r="O35" s="136"/>
      <c r="P35" s="138"/>
      <c r="Q35" s="136"/>
      <c r="R35" s="136"/>
      <c r="S35" s="136"/>
      <c r="T35" s="136"/>
      <c r="U35" s="136"/>
      <c r="V35" s="136"/>
      <c r="W35" s="136"/>
      <c r="X35" s="136"/>
      <c r="Y35" s="136"/>
      <c r="Z35" s="136"/>
      <c r="AA35" s="136"/>
      <c r="AB35" s="136"/>
      <c r="AC35" s="136"/>
      <c r="AD35" s="136"/>
      <c r="AE35" s="136"/>
      <c r="AF35" s="136"/>
      <c r="AG35" s="136"/>
      <c r="AH35" s="136"/>
      <c r="AI35" s="96"/>
      <c r="AJ35" s="19">
        <f t="shared" si="2"/>
        <v>0</v>
      </c>
      <c r="AK35" s="339">
        <f t="shared" si="3"/>
        <v>0</v>
      </c>
      <c r="AL35" s="339">
        <f t="shared" si="4"/>
        <v>0</v>
      </c>
      <c r="AM35" s="12"/>
      <c r="AN35" s="12"/>
      <c r="AO35" s="12"/>
    </row>
    <row r="36" spans="1:41" s="1" customFormat="1" ht="21" customHeight="1">
      <c r="A36" s="451" t="s">
        <v>10</v>
      </c>
      <c r="B36" s="451"/>
      <c r="C36" s="451"/>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130">
        <f>SUM(AJ7:AJ35)</f>
        <v>0</v>
      </c>
      <c r="AK36" s="130">
        <f>SUM(AK7:AK35)</f>
        <v>5</v>
      </c>
      <c r="AL36" s="130">
        <f>SUM(AL7:AL35)</f>
        <v>2</v>
      </c>
      <c r="AM36" s="16"/>
      <c r="AN36"/>
      <c r="AO36"/>
    </row>
    <row r="37" spans="1:41" s="25" customFormat="1" ht="21" customHeight="1">
      <c r="A37" s="429" t="s">
        <v>2804</v>
      </c>
      <c r="B37" s="430"/>
      <c r="C37" s="430"/>
      <c r="D37" s="430"/>
      <c r="E37" s="430"/>
      <c r="F37" s="430"/>
      <c r="G37" s="430"/>
      <c r="H37" s="430"/>
      <c r="I37" s="430"/>
      <c r="J37" s="430"/>
      <c r="K37" s="430"/>
      <c r="L37" s="430"/>
      <c r="M37" s="430"/>
      <c r="N37" s="430"/>
      <c r="O37" s="430"/>
      <c r="P37" s="430"/>
      <c r="Q37" s="430"/>
      <c r="R37" s="430"/>
      <c r="S37" s="430"/>
      <c r="T37" s="430"/>
      <c r="U37" s="430"/>
      <c r="V37" s="430"/>
      <c r="W37" s="430"/>
      <c r="X37" s="430"/>
      <c r="Y37" s="430"/>
      <c r="Z37" s="430"/>
      <c r="AA37" s="430"/>
      <c r="AB37" s="430"/>
      <c r="AC37" s="430"/>
      <c r="AD37" s="430"/>
      <c r="AE37" s="430"/>
      <c r="AF37" s="430"/>
      <c r="AG37" s="430"/>
      <c r="AH37" s="430"/>
      <c r="AI37" s="430"/>
      <c r="AJ37" s="430"/>
      <c r="AK37" s="430"/>
      <c r="AL37" s="431"/>
      <c r="AM37" s="338"/>
      <c r="AN37" s="338"/>
    </row>
    <row r="38" spans="1:41" ht="19.5">
      <c r="C38" s="425"/>
      <c r="D38" s="425"/>
      <c r="E38" s="425"/>
      <c r="F38" s="425"/>
      <c r="G38" s="425"/>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25"/>
      <c r="D39" s="425"/>
      <c r="E39" s="425"/>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25"/>
      <c r="D40" s="425"/>
      <c r="E40" s="16"/>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sheetData>
  <mergeCells count="21">
    <mergeCell ref="AM20:AN20"/>
    <mergeCell ref="A36:AI36"/>
    <mergeCell ref="C5:D6"/>
    <mergeCell ref="A37:AL37"/>
    <mergeCell ref="C39:E39"/>
    <mergeCell ref="A5:A6"/>
    <mergeCell ref="B5:B6"/>
    <mergeCell ref="AJ5:AJ6"/>
    <mergeCell ref="AK5:AK6"/>
    <mergeCell ref="AL5:AL6"/>
    <mergeCell ref="C40:D40"/>
    <mergeCell ref="A1:P1"/>
    <mergeCell ref="Q1:AL1"/>
    <mergeCell ref="A2:P2"/>
    <mergeCell ref="Q2:AL2"/>
    <mergeCell ref="A3:AL3"/>
    <mergeCell ref="C38:G38"/>
    <mergeCell ref="I4:L4"/>
    <mergeCell ref="M4:N4"/>
    <mergeCell ref="O4:Q4"/>
    <mergeCell ref="R4:T4"/>
  </mergeCells>
  <conditionalFormatting sqref="E6:AI35">
    <cfRule type="expression" dxfId="9"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BEBF818-8F2D-4F2B-9E52-4CCE10FE06E9}">
            <xm:f>IF('TQW20'!E$6="CN",1,0)</xm:f>
            <x14:dxf>
              <fill>
                <patternFill>
                  <bgColor theme="8" tint="0.59996337778862885"/>
                </patternFill>
              </fill>
            </x14:dxf>
          </x14:cfRule>
          <xm:sqref>E6:AI6</xm:sqref>
        </x14:conditionalFormatting>
        <x14:conditionalFormatting xmlns:xm="http://schemas.microsoft.com/office/excel/2006/main">
          <x14:cfRule type="expression" priority="2" id="{A5BEC305-C96C-4CBD-A2BF-3B2E28A2B7B5}">
            <xm:f>IF('TQW20'!E$6="CN",1,0)</xm:f>
            <x14:dxf>
              <fill>
                <patternFill>
                  <bgColor theme="8" tint="0.79998168889431442"/>
                </patternFill>
              </fill>
            </x14:dxf>
          </x14:cfRule>
          <xm:sqref>E6:AI6</xm:sqref>
        </x14:conditionalFormatting>
      </x14:conditionalFormatting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topLeftCell="A7" zoomScale="80" zoomScaleNormal="80" workbookViewId="0">
      <selection activeCell="U29" sqref="U29"/>
    </sheetView>
  </sheetViews>
  <sheetFormatPr defaultRowHeight="15.75"/>
  <cols>
    <col min="1" max="1" width="7" customWidth="1"/>
    <col min="2" max="2" width="17.1640625" customWidth="1"/>
    <col min="3" max="3" width="24.1640625" customWidth="1"/>
    <col min="4" max="4" width="10.33203125" customWidth="1"/>
    <col min="5" max="35" width="4" style="237" customWidth="1"/>
    <col min="36" max="36" width="4.6640625" style="237" bestFit="1" customWidth="1"/>
    <col min="37" max="37" width="4" style="237" bestFit="1" customWidth="1"/>
    <col min="38" max="38" width="3.83203125" style="237" bestFit="1" customWidth="1"/>
    <col min="39" max="39" width="10.83203125" customWidth="1"/>
    <col min="40" max="40" width="12.1640625" customWidth="1"/>
    <col min="41" max="41" width="10.83203125" customWidth="1"/>
  </cols>
  <sheetData>
    <row r="1" spans="1:41" s="24" customFormat="1" ht="22.5"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s="24" customFormat="1" ht="22.5"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s="24" customFormat="1" ht="22.5" customHeight="1">
      <c r="A3" s="443" t="s">
        <v>2718</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282">
        <v>1</v>
      </c>
      <c r="B7" s="219" t="s">
        <v>2645</v>
      </c>
      <c r="C7" s="220" t="s">
        <v>54</v>
      </c>
      <c r="D7" s="171" t="s">
        <v>1166</v>
      </c>
      <c r="E7" s="97"/>
      <c r="F7" s="96"/>
      <c r="G7" s="96"/>
      <c r="H7" s="96"/>
      <c r="I7" s="96"/>
      <c r="J7" s="96"/>
      <c r="K7" s="96"/>
      <c r="L7" s="96"/>
      <c r="M7" s="96"/>
      <c r="N7" s="96"/>
      <c r="O7" s="96" t="s">
        <v>7</v>
      </c>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1</v>
      </c>
      <c r="AL7" s="339">
        <f>COUNTIF(E7:AI7,"T")+2*COUNTIF(E7:AI7,"2T")+2*COUNTIF(E7:AI7,"T2")+COUNTIF(E7:AI7,"PT")+COUNTIF(E7:AI7,"TP")</f>
        <v>0</v>
      </c>
      <c r="AM7" s="10"/>
      <c r="AN7" s="11"/>
      <c r="AO7" s="12"/>
    </row>
    <row r="8" spans="1:41" s="1" customFormat="1" ht="21" customHeight="1">
      <c r="A8" s="282">
        <v>2</v>
      </c>
      <c r="B8" s="219" t="s">
        <v>2646</v>
      </c>
      <c r="C8" s="220" t="s">
        <v>1992</v>
      </c>
      <c r="D8" s="171" t="s">
        <v>113</v>
      </c>
      <c r="E8" s="97"/>
      <c r="F8" s="96"/>
      <c r="G8" s="96"/>
      <c r="H8" s="96"/>
      <c r="I8" s="96"/>
      <c r="J8" s="96"/>
      <c r="K8" s="96"/>
      <c r="L8" s="96" t="s">
        <v>8</v>
      </c>
      <c r="M8" s="96"/>
      <c r="N8" s="96"/>
      <c r="O8" s="96"/>
      <c r="P8" s="96"/>
      <c r="Q8" s="96"/>
      <c r="R8" s="96"/>
      <c r="S8" s="96"/>
      <c r="T8" s="96"/>
      <c r="U8" s="96"/>
      <c r="V8" s="96"/>
      <c r="W8" s="96"/>
      <c r="X8" s="96"/>
      <c r="Y8" s="96"/>
      <c r="Z8" s="96"/>
      <c r="AA8" s="96"/>
      <c r="AB8" s="96"/>
      <c r="AC8" s="96"/>
      <c r="AD8" s="96"/>
      <c r="AE8" s="96"/>
      <c r="AF8" s="96"/>
      <c r="AG8" s="96"/>
      <c r="AH8" s="96"/>
      <c r="AI8" s="96"/>
      <c r="AJ8" s="19">
        <f t="shared" ref="AJ8:AJ31" si="2">COUNTIF(E8:AI8,"K")+2*COUNTIF(E8:AI8,"2K")+COUNTIF(E8:AI8,"TK")+COUNTIF(E8:AI8,"KT")+COUNTIF(E8:AI8,"PK")+COUNTIF(E8:AI8,"KP")+2*COUNTIF(E8:AI8,"K2")</f>
        <v>0</v>
      </c>
      <c r="AK8" s="339">
        <f t="shared" ref="AK8:AK31" si="3">COUNTIF(F8:AJ8,"P")+2*COUNTIF(F8:AJ8,"2P")+COUNTIF(F8:AJ8,"TP")+COUNTIF(F8:AJ8,"PT")+COUNTIF(F8:AJ8,"PK")+COUNTIF(F8:AJ8,"KP")+2*COUNTIF(F8:AJ8,"P2")</f>
        <v>0</v>
      </c>
      <c r="AL8" s="339">
        <f t="shared" ref="AL8:AL31" si="4">COUNTIF(E8:AI8,"T")+2*COUNTIF(E8:AI8,"2T")+2*COUNTIF(E8:AI8,"T2")+COUNTIF(E8:AI8,"PT")+COUNTIF(E8:AI8,"TP")</f>
        <v>1</v>
      </c>
      <c r="AM8" s="12"/>
      <c r="AN8" s="12"/>
      <c r="AO8" s="12"/>
    </row>
    <row r="9" spans="1:41" s="1" customFormat="1" ht="21" customHeight="1">
      <c r="A9" s="282">
        <v>3</v>
      </c>
      <c r="B9" s="263" t="s">
        <v>2647</v>
      </c>
      <c r="C9" s="264" t="s">
        <v>802</v>
      </c>
      <c r="D9" s="265" t="s">
        <v>39</v>
      </c>
      <c r="E9" s="202"/>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9">
        <f t="shared" si="3"/>
        <v>0</v>
      </c>
      <c r="AL9" s="339">
        <f t="shared" si="4"/>
        <v>0</v>
      </c>
      <c r="AM9" s="12"/>
      <c r="AN9" s="12"/>
      <c r="AO9" s="12"/>
    </row>
    <row r="10" spans="1:41" s="1" customFormat="1" ht="21" customHeight="1">
      <c r="A10" s="283">
        <v>4</v>
      </c>
      <c r="B10" s="263" t="s">
        <v>2648</v>
      </c>
      <c r="C10" s="264" t="s">
        <v>2649</v>
      </c>
      <c r="D10" s="265" t="s">
        <v>50</v>
      </c>
      <c r="E10" s="202"/>
      <c r="F10" s="99"/>
      <c r="G10" s="99"/>
      <c r="H10" s="99"/>
      <c r="I10" s="99"/>
      <c r="J10" s="99"/>
      <c r="K10" s="99"/>
      <c r="L10" s="99"/>
      <c r="M10" s="99"/>
      <c r="N10" s="99"/>
      <c r="O10" s="99" t="s">
        <v>7</v>
      </c>
      <c r="P10" s="99"/>
      <c r="Q10" s="99"/>
      <c r="R10" s="99"/>
      <c r="S10" s="99"/>
      <c r="T10" s="99"/>
      <c r="U10" s="99"/>
      <c r="V10" s="99"/>
      <c r="W10" s="99"/>
      <c r="X10" s="99"/>
      <c r="Y10" s="99"/>
      <c r="Z10" s="99"/>
      <c r="AA10" s="99"/>
      <c r="AB10" s="99"/>
      <c r="AC10" s="99"/>
      <c r="AD10" s="99"/>
      <c r="AE10" s="99"/>
      <c r="AF10" s="99"/>
      <c r="AG10" s="99"/>
      <c r="AH10" s="99"/>
      <c r="AI10" s="99"/>
      <c r="AJ10" s="19">
        <f t="shared" si="2"/>
        <v>0</v>
      </c>
      <c r="AK10" s="339">
        <f t="shared" si="3"/>
        <v>1</v>
      </c>
      <c r="AL10" s="339">
        <f t="shared" si="4"/>
        <v>0</v>
      </c>
      <c r="AM10" s="12"/>
      <c r="AN10" s="12"/>
      <c r="AO10" s="12"/>
    </row>
    <row r="11" spans="1:41" s="1" customFormat="1" ht="21" customHeight="1">
      <c r="A11" s="283">
        <v>5</v>
      </c>
      <c r="B11" s="263" t="s">
        <v>2650</v>
      </c>
      <c r="C11" s="264" t="s">
        <v>2651</v>
      </c>
      <c r="D11" s="265" t="s">
        <v>75</v>
      </c>
      <c r="E11" s="202"/>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9">
        <f t="shared" si="3"/>
        <v>0</v>
      </c>
      <c r="AL11" s="339">
        <f t="shared" si="4"/>
        <v>0</v>
      </c>
      <c r="AM11" s="12"/>
      <c r="AN11" s="12"/>
      <c r="AO11" s="12"/>
    </row>
    <row r="12" spans="1:41" s="1" customFormat="1" ht="21" customHeight="1">
      <c r="A12" s="283">
        <v>6</v>
      </c>
      <c r="B12" s="263" t="s">
        <v>2652</v>
      </c>
      <c r="C12" s="264" t="s">
        <v>95</v>
      </c>
      <c r="D12" s="265" t="s">
        <v>14</v>
      </c>
      <c r="E12" s="202"/>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9">
        <f t="shared" si="3"/>
        <v>0</v>
      </c>
      <c r="AL12" s="339">
        <f t="shared" si="4"/>
        <v>0</v>
      </c>
      <c r="AM12" s="12"/>
      <c r="AN12" s="12"/>
      <c r="AO12" s="12"/>
    </row>
    <row r="13" spans="1:41" s="1" customFormat="1" ht="21" customHeight="1">
      <c r="A13" s="283">
        <v>7</v>
      </c>
      <c r="B13" s="263" t="s">
        <v>2653</v>
      </c>
      <c r="C13" s="264" t="s">
        <v>349</v>
      </c>
      <c r="D13" s="265" t="s">
        <v>33</v>
      </c>
      <c r="E13" s="202"/>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9">
        <f t="shared" si="3"/>
        <v>0</v>
      </c>
      <c r="AL13" s="339">
        <f t="shared" si="4"/>
        <v>0</v>
      </c>
      <c r="AM13" s="12"/>
      <c r="AN13" s="12"/>
      <c r="AO13" s="12"/>
    </row>
    <row r="14" spans="1:41" s="1" customFormat="1" ht="21" customHeight="1">
      <c r="A14" s="283">
        <v>8</v>
      </c>
      <c r="B14" s="263" t="s">
        <v>2654</v>
      </c>
      <c r="C14" s="264" t="s">
        <v>31</v>
      </c>
      <c r="D14" s="265" t="s">
        <v>33</v>
      </c>
      <c r="E14" s="202"/>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9">
        <f t="shared" si="3"/>
        <v>0</v>
      </c>
      <c r="AL14" s="339">
        <f t="shared" si="4"/>
        <v>0</v>
      </c>
      <c r="AM14" s="12"/>
      <c r="AN14" s="12"/>
      <c r="AO14" s="12"/>
    </row>
    <row r="15" spans="1:41" s="1" customFormat="1" ht="21" customHeight="1">
      <c r="A15" s="283">
        <v>9</v>
      </c>
      <c r="B15" s="263" t="s">
        <v>2655</v>
      </c>
      <c r="C15" s="264" t="s">
        <v>2656</v>
      </c>
      <c r="D15" s="265" t="s">
        <v>92</v>
      </c>
      <c r="E15" s="202"/>
      <c r="F15" s="99"/>
      <c r="G15" s="99"/>
      <c r="H15" s="99"/>
      <c r="I15" s="99"/>
      <c r="J15" s="99"/>
      <c r="K15" s="99"/>
      <c r="L15" s="99"/>
      <c r="M15" s="99"/>
      <c r="N15" s="99"/>
      <c r="O15" s="99"/>
      <c r="P15" s="99" t="s">
        <v>7</v>
      </c>
      <c r="Q15" s="99"/>
      <c r="R15" s="99"/>
      <c r="S15" s="99"/>
      <c r="T15" s="99"/>
      <c r="U15" s="99"/>
      <c r="V15" s="99"/>
      <c r="W15" s="99"/>
      <c r="X15" s="99"/>
      <c r="Y15" s="99"/>
      <c r="Z15" s="99"/>
      <c r="AA15" s="99"/>
      <c r="AB15" s="99"/>
      <c r="AC15" s="99"/>
      <c r="AD15" s="99"/>
      <c r="AE15" s="99"/>
      <c r="AF15" s="99"/>
      <c r="AG15" s="99"/>
      <c r="AH15" s="99"/>
      <c r="AI15" s="99"/>
      <c r="AJ15" s="19">
        <f t="shared" si="2"/>
        <v>0</v>
      </c>
      <c r="AK15" s="339">
        <f t="shared" si="3"/>
        <v>1</v>
      </c>
      <c r="AL15" s="339">
        <f t="shared" si="4"/>
        <v>0</v>
      </c>
      <c r="AM15" s="12"/>
      <c r="AN15" s="12"/>
      <c r="AO15" s="12"/>
    </row>
    <row r="16" spans="1:41" s="1" customFormat="1" ht="21" customHeight="1">
      <c r="A16" s="283">
        <v>10</v>
      </c>
      <c r="B16" s="263" t="s">
        <v>2657</v>
      </c>
      <c r="C16" s="264" t="s">
        <v>2658</v>
      </c>
      <c r="D16" s="265" t="s">
        <v>212</v>
      </c>
      <c r="E16" s="202"/>
      <c r="F16" s="99"/>
      <c r="G16" s="99"/>
      <c r="H16" s="99"/>
      <c r="I16" s="99"/>
      <c r="J16" s="99"/>
      <c r="K16" s="99"/>
      <c r="L16" s="99"/>
      <c r="M16" s="99"/>
      <c r="N16" s="99"/>
      <c r="O16" s="99"/>
      <c r="P16" s="99"/>
      <c r="Q16" s="99"/>
      <c r="R16" s="99"/>
      <c r="S16" s="99"/>
      <c r="T16" s="99" t="s">
        <v>8</v>
      </c>
      <c r="U16" s="99"/>
      <c r="V16" s="99"/>
      <c r="W16" s="99"/>
      <c r="X16" s="99"/>
      <c r="Y16" s="99"/>
      <c r="Z16" s="99"/>
      <c r="AA16" s="99"/>
      <c r="AB16" s="99"/>
      <c r="AC16" s="99"/>
      <c r="AD16" s="99"/>
      <c r="AE16" s="99"/>
      <c r="AF16" s="99"/>
      <c r="AG16" s="99"/>
      <c r="AH16" s="99"/>
      <c r="AI16" s="99"/>
      <c r="AJ16" s="19">
        <f t="shared" si="2"/>
        <v>0</v>
      </c>
      <c r="AK16" s="339">
        <f t="shared" si="3"/>
        <v>0</v>
      </c>
      <c r="AL16" s="339">
        <f t="shared" si="4"/>
        <v>1</v>
      </c>
      <c r="AM16" s="12"/>
      <c r="AN16" s="12"/>
      <c r="AO16" s="12"/>
    </row>
    <row r="17" spans="1:41" s="1" customFormat="1" ht="21" customHeight="1">
      <c r="A17" s="283">
        <v>11</v>
      </c>
      <c r="B17" s="263" t="s">
        <v>2659</v>
      </c>
      <c r="C17" s="264" t="s">
        <v>815</v>
      </c>
      <c r="D17" s="265" t="s">
        <v>62</v>
      </c>
      <c r="E17" s="202"/>
      <c r="F17" s="99"/>
      <c r="G17" s="99"/>
      <c r="H17" s="99"/>
      <c r="I17" s="99"/>
      <c r="J17" s="99"/>
      <c r="K17" s="99"/>
      <c r="L17" s="99"/>
      <c r="M17" s="99"/>
      <c r="N17" s="99"/>
      <c r="O17" s="99" t="s">
        <v>7</v>
      </c>
      <c r="P17" s="99"/>
      <c r="Q17" s="99"/>
      <c r="R17" s="99"/>
      <c r="S17" s="99"/>
      <c r="T17" s="99"/>
      <c r="U17" s="99"/>
      <c r="V17" s="99"/>
      <c r="W17" s="99"/>
      <c r="X17" s="99"/>
      <c r="Y17" s="99"/>
      <c r="Z17" s="99"/>
      <c r="AA17" s="99"/>
      <c r="AB17" s="99"/>
      <c r="AC17" s="99"/>
      <c r="AD17" s="99"/>
      <c r="AE17" s="99"/>
      <c r="AF17" s="99"/>
      <c r="AG17" s="99"/>
      <c r="AH17" s="99"/>
      <c r="AI17" s="99"/>
      <c r="AJ17" s="19">
        <f t="shared" si="2"/>
        <v>0</v>
      </c>
      <c r="AK17" s="339">
        <f t="shared" si="3"/>
        <v>1</v>
      </c>
      <c r="AL17" s="339">
        <f t="shared" si="4"/>
        <v>0</v>
      </c>
      <c r="AM17" s="12"/>
      <c r="AN17" s="12"/>
      <c r="AO17" s="12"/>
    </row>
    <row r="18" spans="1:41" s="1" customFormat="1" ht="21" customHeight="1">
      <c r="A18" s="283">
        <v>12</v>
      </c>
      <c r="B18" s="263" t="s">
        <v>2660</v>
      </c>
      <c r="C18" s="264" t="s">
        <v>1921</v>
      </c>
      <c r="D18" s="265" t="s">
        <v>1183</v>
      </c>
      <c r="E18" s="202"/>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9">
        <f t="shared" si="3"/>
        <v>0</v>
      </c>
      <c r="AL18" s="339">
        <f t="shared" si="4"/>
        <v>0</v>
      </c>
      <c r="AM18" s="12"/>
      <c r="AN18" s="12"/>
      <c r="AO18" s="12"/>
    </row>
    <row r="19" spans="1:41" s="1" customFormat="1" ht="21" customHeight="1">
      <c r="A19" s="283">
        <v>13</v>
      </c>
      <c r="B19" s="263" t="s">
        <v>2661</v>
      </c>
      <c r="C19" s="264" t="s">
        <v>2662</v>
      </c>
      <c r="D19" s="265" t="s">
        <v>15</v>
      </c>
      <c r="E19" s="202"/>
      <c r="F19" s="202"/>
      <c r="G19" s="202"/>
      <c r="H19" s="202" t="s">
        <v>6</v>
      </c>
      <c r="I19" s="202"/>
      <c r="J19" s="202"/>
      <c r="K19" s="202"/>
      <c r="L19" s="202" t="s">
        <v>6</v>
      </c>
      <c r="M19" s="202" t="s">
        <v>6</v>
      </c>
      <c r="N19" s="202"/>
      <c r="O19" s="202" t="s">
        <v>6</v>
      </c>
      <c r="P19" s="202"/>
      <c r="Q19" s="202"/>
      <c r="R19" s="202"/>
      <c r="S19" s="202"/>
      <c r="T19" s="202" t="s">
        <v>6</v>
      </c>
      <c r="U19" s="202"/>
      <c r="V19" s="202"/>
      <c r="W19" s="202"/>
      <c r="X19" s="202"/>
      <c r="Y19" s="202"/>
      <c r="Z19" s="202"/>
      <c r="AA19" s="202"/>
      <c r="AB19" s="202"/>
      <c r="AC19" s="202"/>
      <c r="AD19" s="202"/>
      <c r="AE19" s="202"/>
      <c r="AF19" s="202"/>
      <c r="AG19" s="202"/>
      <c r="AH19" s="202"/>
      <c r="AI19" s="202"/>
      <c r="AJ19" s="19">
        <f t="shared" si="2"/>
        <v>5</v>
      </c>
      <c r="AK19" s="339">
        <f t="shared" si="3"/>
        <v>0</v>
      </c>
      <c r="AL19" s="339">
        <f t="shared" si="4"/>
        <v>0</v>
      </c>
      <c r="AM19" s="12"/>
      <c r="AN19" s="12"/>
      <c r="AO19" s="12"/>
    </row>
    <row r="20" spans="1:41" s="1" customFormat="1" ht="21" customHeight="1">
      <c r="A20" s="283">
        <v>14</v>
      </c>
      <c r="B20" s="263" t="s">
        <v>2663</v>
      </c>
      <c r="C20" s="264" t="s">
        <v>2664</v>
      </c>
      <c r="D20" s="265" t="s">
        <v>42</v>
      </c>
      <c r="E20" s="202"/>
      <c r="F20" s="99"/>
      <c r="G20" s="99"/>
      <c r="H20" s="99"/>
      <c r="I20" s="99"/>
      <c r="J20" s="99"/>
      <c r="K20" s="99"/>
      <c r="L20" s="99" t="s">
        <v>8</v>
      </c>
      <c r="M20" s="99"/>
      <c r="N20" s="99"/>
      <c r="O20" s="99" t="s">
        <v>7</v>
      </c>
      <c r="P20" s="99"/>
      <c r="Q20" s="99"/>
      <c r="R20" s="99" t="s">
        <v>7</v>
      </c>
      <c r="S20" s="99"/>
      <c r="T20" s="99"/>
      <c r="U20" s="99"/>
      <c r="V20" s="99"/>
      <c r="W20" s="99"/>
      <c r="X20" s="99"/>
      <c r="Y20" s="99"/>
      <c r="Z20" s="99"/>
      <c r="AA20" s="99"/>
      <c r="AB20" s="99"/>
      <c r="AC20" s="99"/>
      <c r="AD20" s="99"/>
      <c r="AE20" s="99"/>
      <c r="AF20" s="99"/>
      <c r="AG20" s="99"/>
      <c r="AH20" s="99"/>
      <c r="AI20" s="99"/>
      <c r="AJ20" s="19">
        <f t="shared" si="2"/>
        <v>0</v>
      </c>
      <c r="AK20" s="339">
        <f t="shared" si="3"/>
        <v>2</v>
      </c>
      <c r="AL20" s="339">
        <f t="shared" si="4"/>
        <v>1</v>
      </c>
      <c r="AM20" s="502"/>
      <c r="AN20" s="503"/>
      <c r="AO20" s="12"/>
    </row>
    <row r="21" spans="1:41" s="1" customFormat="1" ht="21" customHeight="1">
      <c r="A21" s="283">
        <v>15</v>
      </c>
      <c r="B21" s="263" t="s">
        <v>2665</v>
      </c>
      <c r="C21" s="264" t="s">
        <v>57</v>
      </c>
      <c r="D21" s="265" t="s">
        <v>363</v>
      </c>
      <c r="E21" s="202"/>
      <c r="F21" s="99"/>
      <c r="G21" s="99"/>
      <c r="H21" s="99"/>
      <c r="I21" s="99"/>
      <c r="J21" s="99"/>
      <c r="K21" s="99"/>
      <c r="L21" s="99"/>
      <c r="M21" s="99"/>
      <c r="N21" s="99"/>
      <c r="O21" s="99" t="s">
        <v>7</v>
      </c>
      <c r="P21" s="99" t="s">
        <v>7</v>
      </c>
      <c r="Q21" s="99"/>
      <c r="R21" s="99"/>
      <c r="S21" s="99"/>
      <c r="T21" s="99"/>
      <c r="U21" s="99"/>
      <c r="V21" s="99"/>
      <c r="W21" s="99"/>
      <c r="X21" s="99"/>
      <c r="Y21" s="99"/>
      <c r="Z21" s="99"/>
      <c r="AA21" s="99"/>
      <c r="AB21" s="99"/>
      <c r="AC21" s="99"/>
      <c r="AD21" s="99"/>
      <c r="AE21" s="99"/>
      <c r="AF21" s="99"/>
      <c r="AG21" s="99"/>
      <c r="AH21" s="99"/>
      <c r="AI21" s="99"/>
      <c r="AJ21" s="19">
        <f t="shared" si="2"/>
        <v>0</v>
      </c>
      <c r="AK21" s="339">
        <f t="shared" si="3"/>
        <v>2</v>
      </c>
      <c r="AL21" s="339">
        <f t="shared" si="4"/>
        <v>0</v>
      </c>
      <c r="AM21" s="12"/>
      <c r="AN21" s="12"/>
      <c r="AO21" s="12"/>
    </row>
    <row r="22" spans="1:41" s="1" customFormat="1" ht="21" customHeight="1">
      <c r="A22" s="283">
        <v>16</v>
      </c>
      <c r="B22" s="342" t="s">
        <v>2666</v>
      </c>
      <c r="C22" s="343" t="s">
        <v>999</v>
      </c>
      <c r="D22" s="344" t="s">
        <v>43</v>
      </c>
      <c r="E22" s="202"/>
      <c r="F22" s="99"/>
      <c r="G22" s="99"/>
      <c r="H22" s="99"/>
      <c r="I22" s="99"/>
      <c r="J22" s="99"/>
      <c r="K22" s="99"/>
      <c r="L22" s="99"/>
      <c r="M22" s="99"/>
      <c r="N22" s="99"/>
      <c r="O22" s="99" t="s">
        <v>7</v>
      </c>
      <c r="P22" s="99"/>
      <c r="Q22" s="99"/>
      <c r="R22" s="99" t="s">
        <v>6</v>
      </c>
      <c r="S22" s="99" t="s">
        <v>8</v>
      </c>
      <c r="T22" s="99"/>
      <c r="U22" s="99"/>
      <c r="V22" s="99"/>
      <c r="W22" s="99"/>
      <c r="X22" s="99"/>
      <c r="Y22" s="99"/>
      <c r="Z22" s="99"/>
      <c r="AA22" s="99"/>
      <c r="AB22" s="99"/>
      <c r="AC22" s="99"/>
      <c r="AD22" s="99"/>
      <c r="AE22" s="99"/>
      <c r="AF22" s="99"/>
      <c r="AG22" s="99"/>
      <c r="AH22" s="99"/>
      <c r="AI22" s="99"/>
      <c r="AJ22" s="19">
        <f t="shared" si="2"/>
        <v>1</v>
      </c>
      <c r="AK22" s="339">
        <f t="shared" si="3"/>
        <v>1</v>
      </c>
      <c r="AL22" s="339">
        <f t="shared" si="4"/>
        <v>1</v>
      </c>
      <c r="AM22" s="12"/>
      <c r="AN22" s="12"/>
      <c r="AO22" s="12"/>
    </row>
    <row r="23" spans="1:41" s="1" customFormat="1" ht="21" customHeight="1">
      <c r="A23" s="283">
        <v>17</v>
      </c>
      <c r="B23" s="263" t="s">
        <v>2667</v>
      </c>
      <c r="C23" s="264" t="s">
        <v>2668</v>
      </c>
      <c r="D23" s="265" t="s">
        <v>43</v>
      </c>
      <c r="E23" s="202"/>
      <c r="F23" s="99"/>
      <c r="G23" s="99"/>
      <c r="H23" s="99"/>
      <c r="I23" s="99"/>
      <c r="J23" s="99"/>
      <c r="K23" s="99"/>
      <c r="L23" s="99"/>
      <c r="M23" s="99"/>
      <c r="N23" s="99"/>
      <c r="O23" s="99"/>
      <c r="P23" s="99" t="s">
        <v>6</v>
      </c>
      <c r="Q23" s="99"/>
      <c r="R23" s="99" t="s">
        <v>6</v>
      </c>
      <c r="S23" s="99"/>
      <c r="T23" s="99"/>
      <c r="U23" s="99"/>
      <c r="V23" s="99"/>
      <c r="W23" s="99"/>
      <c r="X23" s="99"/>
      <c r="Y23" s="99"/>
      <c r="Z23" s="99"/>
      <c r="AA23" s="99"/>
      <c r="AB23" s="99"/>
      <c r="AC23" s="99"/>
      <c r="AD23" s="99"/>
      <c r="AE23" s="99"/>
      <c r="AF23" s="99"/>
      <c r="AG23" s="99"/>
      <c r="AH23" s="99"/>
      <c r="AI23" s="99"/>
      <c r="AJ23" s="19">
        <f t="shared" si="2"/>
        <v>2</v>
      </c>
      <c r="AK23" s="339">
        <f t="shared" si="3"/>
        <v>0</v>
      </c>
      <c r="AL23" s="339">
        <f t="shared" si="4"/>
        <v>0</v>
      </c>
      <c r="AM23" s="12"/>
      <c r="AN23" s="12"/>
      <c r="AO23" s="12"/>
    </row>
    <row r="24" spans="1:41" s="1" customFormat="1" ht="21" customHeight="1">
      <c r="A24" s="283">
        <v>18</v>
      </c>
      <c r="B24" s="342" t="s">
        <v>2669</v>
      </c>
      <c r="C24" s="343" t="s">
        <v>649</v>
      </c>
      <c r="D24" s="344" t="s">
        <v>745</v>
      </c>
      <c r="E24" s="202"/>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9">
        <f t="shared" si="3"/>
        <v>0</v>
      </c>
      <c r="AL24" s="339">
        <f t="shared" si="4"/>
        <v>0</v>
      </c>
      <c r="AM24" s="12"/>
      <c r="AN24" s="12"/>
      <c r="AO24" s="12"/>
    </row>
    <row r="25" spans="1:41" s="1" customFormat="1" ht="21" customHeight="1">
      <c r="A25" s="283">
        <v>19</v>
      </c>
      <c r="B25" s="263" t="s">
        <v>2670</v>
      </c>
      <c r="C25" s="264" t="s">
        <v>2671</v>
      </c>
      <c r="D25" s="265" t="s">
        <v>745</v>
      </c>
      <c r="E25" s="202"/>
      <c r="F25" s="99"/>
      <c r="G25" s="99"/>
      <c r="H25" s="99"/>
      <c r="I25" s="99"/>
      <c r="J25" s="99"/>
      <c r="K25" s="99" t="s">
        <v>8</v>
      </c>
      <c r="L25" s="99"/>
      <c r="M25" s="99" t="s">
        <v>6</v>
      </c>
      <c r="N25" s="99"/>
      <c r="O25" s="99"/>
      <c r="P25" s="99"/>
      <c r="Q25" s="99"/>
      <c r="R25" s="99"/>
      <c r="S25" s="99"/>
      <c r="T25" s="99" t="s">
        <v>8</v>
      </c>
      <c r="U25" s="99"/>
      <c r="V25" s="99"/>
      <c r="W25" s="99"/>
      <c r="X25" s="99"/>
      <c r="Y25" s="99"/>
      <c r="Z25" s="99"/>
      <c r="AA25" s="99"/>
      <c r="AB25" s="99"/>
      <c r="AC25" s="99"/>
      <c r="AD25" s="99"/>
      <c r="AE25" s="99"/>
      <c r="AF25" s="99"/>
      <c r="AG25" s="99"/>
      <c r="AH25" s="99"/>
      <c r="AI25" s="99"/>
      <c r="AJ25" s="19">
        <f t="shared" si="2"/>
        <v>1</v>
      </c>
      <c r="AK25" s="339">
        <f t="shared" si="3"/>
        <v>0</v>
      </c>
      <c r="AL25" s="339">
        <f t="shared" si="4"/>
        <v>2</v>
      </c>
      <c r="AM25" s="12"/>
      <c r="AN25" s="12"/>
      <c r="AO25" s="12"/>
    </row>
    <row r="26" spans="1:41" s="1" customFormat="1" ht="21" customHeight="1">
      <c r="A26" s="283">
        <v>20</v>
      </c>
      <c r="B26" s="263" t="s">
        <v>2672</v>
      </c>
      <c r="C26" s="264" t="s">
        <v>782</v>
      </c>
      <c r="D26" s="265" t="s">
        <v>44</v>
      </c>
      <c r="E26" s="202"/>
      <c r="F26" s="99"/>
      <c r="G26" s="99"/>
      <c r="H26" s="99"/>
      <c r="I26" s="99"/>
      <c r="J26" s="99"/>
      <c r="K26" s="99"/>
      <c r="L26" s="99" t="s">
        <v>8</v>
      </c>
      <c r="M26" s="99"/>
      <c r="N26" s="99"/>
      <c r="O26" s="99" t="s">
        <v>7</v>
      </c>
      <c r="P26" s="99"/>
      <c r="Q26" s="99"/>
      <c r="R26" s="99"/>
      <c r="S26" s="99"/>
      <c r="T26" s="99"/>
      <c r="U26" s="99"/>
      <c r="V26" s="99"/>
      <c r="W26" s="99"/>
      <c r="X26" s="99"/>
      <c r="Y26" s="99"/>
      <c r="Z26" s="99"/>
      <c r="AA26" s="99"/>
      <c r="AB26" s="99"/>
      <c r="AC26" s="99"/>
      <c r="AD26" s="99"/>
      <c r="AE26" s="99"/>
      <c r="AF26" s="99"/>
      <c r="AG26" s="99"/>
      <c r="AH26" s="99"/>
      <c r="AI26" s="99"/>
      <c r="AJ26" s="19">
        <f t="shared" si="2"/>
        <v>0</v>
      </c>
      <c r="AK26" s="339">
        <f t="shared" si="3"/>
        <v>1</v>
      </c>
      <c r="AL26" s="339">
        <f t="shared" si="4"/>
        <v>1</v>
      </c>
      <c r="AM26" s="12"/>
      <c r="AN26" s="12"/>
      <c r="AO26" s="12"/>
    </row>
    <row r="27" spans="1:41" s="1" customFormat="1" ht="21" customHeight="1">
      <c r="A27" s="283">
        <v>21</v>
      </c>
      <c r="B27" s="263" t="s">
        <v>2673</v>
      </c>
      <c r="C27" s="264" t="s">
        <v>16</v>
      </c>
      <c r="D27" s="265" t="s">
        <v>99</v>
      </c>
      <c r="E27" s="202"/>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9">
        <f t="shared" si="3"/>
        <v>0</v>
      </c>
      <c r="AL27" s="339">
        <f t="shared" si="4"/>
        <v>0</v>
      </c>
      <c r="AM27" s="12"/>
      <c r="AN27" s="12"/>
      <c r="AO27" s="12"/>
    </row>
    <row r="28" spans="1:41" s="1" customFormat="1" ht="21" customHeight="1">
      <c r="A28" s="283">
        <v>22</v>
      </c>
      <c r="B28" s="263" t="s">
        <v>2674</v>
      </c>
      <c r="C28" s="264" t="s">
        <v>57</v>
      </c>
      <c r="D28" s="265" t="s">
        <v>66</v>
      </c>
      <c r="E28" s="202"/>
      <c r="F28" s="99" t="s">
        <v>6</v>
      </c>
      <c r="G28" s="99"/>
      <c r="H28" s="99" t="s">
        <v>6</v>
      </c>
      <c r="I28" s="99" t="s">
        <v>6</v>
      </c>
      <c r="J28" s="99"/>
      <c r="K28" s="99"/>
      <c r="L28" s="99" t="s">
        <v>6</v>
      </c>
      <c r="M28" s="99" t="s">
        <v>6</v>
      </c>
      <c r="N28" s="99"/>
      <c r="O28" s="99" t="s">
        <v>6</v>
      </c>
      <c r="P28" s="99" t="s">
        <v>6</v>
      </c>
      <c r="Q28" s="99"/>
      <c r="R28" s="99" t="s">
        <v>6</v>
      </c>
      <c r="S28" s="99" t="s">
        <v>6</v>
      </c>
      <c r="T28" s="99" t="s">
        <v>7</v>
      </c>
      <c r="U28" s="99"/>
      <c r="V28" s="99"/>
      <c r="W28" s="99"/>
      <c r="X28" s="99"/>
      <c r="Y28" s="99"/>
      <c r="Z28" s="99"/>
      <c r="AA28" s="99"/>
      <c r="AB28" s="99"/>
      <c r="AC28" s="99"/>
      <c r="AD28" s="99"/>
      <c r="AE28" s="99"/>
      <c r="AF28" s="99"/>
      <c r="AG28" s="99"/>
      <c r="AH28" s="99"/>
      <c r="AI28" s="99"/>
      <c r="AJ28" s="19">
        <f t="shared" si="2"/>
        <v>9</v>
      </c>
      <c r="AK28" s="339">
        <f t="shared" si="3"/>
        <v>1</v>
      </c>
      <c r="AL28" s="339">
        <f t="shared" si="4"/>
        <v>0</v>
      </c>
      <c r="AM28" s="12"/>
      <c r="AN28" s="12"/>
      <c r="AO28" s="12"/>
    </row>
    <row r="29" spans="1:41" s="1" customFormat="1" ht="21" customHeight="1">
      <c r="A29" s="283">
        <v>23</v>
      </c>
      <c r="B29" s="263" t="s">
        <v>2675</v>
      </c>
      <c r="C29" s="264" t="s">
        <v>1823</v>
      </c>
      <c r="D29" s="265" t="s">
        <v>68</v>
      </c>
      <c r="E29" s="202"/>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9">
        <f t="shared" si="3"/>
        <v>0</v>
      </c>
      <c r="AL29" s="339">
        <f t="shared" si="4"/>
        <v>0</v>
      </c>
      <c r="AM29" s="12"/>
      <c r="AN29" s="12"/>
      <c r="AO29" s="12"/>
    </row>
    <row r="30" spans="1:41" s="1" customFormat="1" ht="21" customHeight="1">
      <c r="A30" s="283">
        <v>24</v>
      </c>
      <c r="B30" s="263" t="s">
        <v>2676</v>
      </c>
      <c r="C30" s="264" t="s">
        <v>2677</v>
      </c>
      <c r="D30" s="265" t="s">
        <v>73</v>
      </c>
      <c r="E30" s="202"/>
      <c r="F30" s="99"/>
      <c r="G30" s="99"/>
      <c r="H30" s="99"/>
      <c r="I30" s="99"/>
      <c r="J30" s="99"/>
      <c r="K30" s="99"/>
      <c r="L30" s="99"/>
      <c r="M30" s="99"/>
      <c r="N30" s="99"/>
      <c r="O30" s="99"/>
      <c r="P30" s="99"/>
      <c r="Q30" s="99"/>
      <c r="R30" s="99"/>
      <c r="S30" s="99"/>
      <c r="T30" s="99" t="s">
        <v>8</v>
      </c>
      <c r="U30" s="99"/>
      <c r="V30" s="99"/>
      <c r="W30" s="99"/>
      <c r="X30" s="99"/>
      <c r="Y30" s="99"/>
      <c r="Z30" s="99"/>
      <c r="AA30" s="99"/>
      <c r="AB30" s="99"/>
      <c r="AC30" s="99"/>
      <c r="AD30" s="99"/>
      <c r="AE30" s="99"/>
      <c r="AF30" s="99"/>
      <c r="AG30" s="99"/>
      <c r="AH30" s="99"/>
      <c r="AI30" s="99"/>
      <c r="AJ30" s="19">
        <f t="shared" si="2"/>
        <v>0</v>
      </c>
      <c r="AK30" s="339">
        <f t="shared" si="3"/>
        <v>0</v>
      </c>
      <c r="AL30" s="339">
        <f t="shared" si="4"/>
        <v>1</v>
      </c>
      <c r="AM30" s="12"/>
      <c r="AN30" s="12"/>
      <c r="AO30" s="12"/>
    </row>
    <row r="31" spans="1:41" s="1" customFormat="1" ht="21" customHeight="1">
      <c r="A31" s="283">
        <v>25</v>
      </c>
      <c r="B31" s="263" t="s">
        <v>2678</v>
      </c>
      <c r="C31" s="264" t="s">
        <v>2679</v>
      </c>
      <c r="D31" s="265" t="s">
        <v>60</v>
      </c>
      <c r="E31" s="98"/>
      <c r="F31" s="99"/>
      <c r="G31" s="99"/>
      <c r="H31" s="99"/>
      <c r="I31" s="99"/>
      <c r="J31" s="99"/>
      <c r="K31" s="99"/>
      <c r="L31" s="99" t="s">
        <v>8</v>
      </c>
      <c r="M31" s="99"/>
      <c r="N31" s="99"/>
      <c r="O31" s="99" t="s">
        <v>7</v>
      </c>
      <c r="P31" s="99"/>
      <c r="Q31" s="99"/>
      <c r="R31" s="99"/>
      <c r="S31" s="99"/>
      <c r="T31" s="99"/>
      <c r="U31" s="99"/>
      <c r="V31" s="99"/>
      <c r="W31" s="99"/>
      <c r="X31" s="99"/>
      <c r="Y31" s="99"/>
      <c r="Z31" s="99"/>
      <c r="AA31" s="99"/>
      <c r="AB31" s="99"/>
      <c r="AC31" s="99"/>
      <c r="AD31" s="99"/>
      <c r="AE31" s="99"/>
      <c r="AF31" s="99"/>
      <c r="AG31" s="99"/>
      <c r="AH31" s="99"/>
      <c r="AI31" s="99"/>
      <c r="AJ31" s="19">
        <f t="shared" si="2"/>
        <v>0</v>
      </c>
      <c r="AK31" s="339">
        <f t="shared" si="3"/>
        <v>1</v>
      </c>
      <c r="AL31" s="339">
        <f t="shared" si="4"/>
        <v>1</v>
      </c>
      <c r="AM31" s="12"/>
      <c r="AN31" s="12"/>
      <c r="AO31" s="12"/>
    </row>
    <row r="32" spans="1:41" s="1" customFormat="1" ht="21" customHeight="1">
      <c r="A32" s="552" t="s">
        <v>10</v>
      </c>
      <c r="B32" s="552"/>
      <c r="C32" s="552"/>
      <c r="D32" s="552"/>
      <c r="E32" s="552"/>
      <c r="F32" s="552"/>
      <c r="G32" s="552"/>
      <c r="H32" s="552"/>
      <c r="I32" s="552"/>
      <c r="J32" s="552"/>
      <c r="K32" s="552"/>
      <c r="L32" s="552"/>
      <c r="M32" s="552"/>
      <c r="N32" s="552"/>
      <c r="O32" s="552"/>
      <c r="P32" s="552"/>
      <c r="Q32" s="552"/>
      <c r="R32" s="552"/>
      <c r="S32" s="552"/>
      <c r="T32" s="552"/>
      <c r="U32" s="552"/>
      <c r="V32" s="552"/>
      <c r="W32" s="552"/>
      <c r="X32" s="552"/>
      <c r="Y32" s="552"/>
      <c r="Z32" s="552"/>
      <c r="AA32" s="552"/>
      <c r="AB32" s="552"/>
      <c r="AC32" s="552"/>
      <c r="AD32" s="552"/>
      <c r="AE32" s="552"/>
      <c r="AF32" s="552"/>
      <c r="AG32" s="552"/>
      <c r="AH32" s="552"/>
      <c r="AI32" s="552"/>
      <c r="AJ32" s="340">
        <f>SUM(AJ7:AJ31)</f>
        <v>18</v>
      </c>
      <c r="AK32" s="307">
        <f>SUM(AK7:AK31)</f>
        <v>12</v>
      </c>
      <c r="AL32" s="307">
        <f>SUM(AL7:AL31)</f>
        <v>9</v>
      </c>
      <c r="AM32" s="16"/>
      <c r="AN32"/>
      <c r="AO32"/>
    </row>
    <row r="33" spans="1:40" s="25" customFormat="1" ht="21" customHeight="1">
      <c r="A33" s="429" t="s">
        <v>2804</v>
      </c>
      <c r="B33" s="430"/>
      <c r="C33" s="430"/>
      <c r="D33" s="430"/>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1"/>
      <c r="AM33" s="338"/>
      <c r="AN33" s="338"/>
    </row>
    <row r="34" spans="1:40">
      <c r="C34" s="425"/>
      <c r="D34" s="425"/>
      <c r="E34" s="425"/>
      <c r="F34" s="425"/>
      <c r="G34" s="425"/>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row>
    <row r="35" spans="1:40">
      <c r="C35" s="425"/>
      <c r="D35" s="425"/>
      <c r="E35" s="425"/>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row>
    <row r="36" spans="1:40">
      <c r="C36" s="425"/>
      <c r="D36" s="425"/>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row>
  </sheetData>
  <mergeCells count="21">
    <mergeCell ref="AM20:AN20"/>
    <mergeCell ref="A32:AI32"/>
    <mergeCell ref="C5:D6"/>
    <mergeCell ref="A33:AL33"/>
    <mergeCell ref="C35:E35"/>
    <mergeCell ref="A5:A6"/>
    <mergeCell ref="B5:B6"/>
    <mergeCell ref="AJ5:AJ6"/>
    <mergeCell ref="AK5:AK6"/>
    <mergeCell ref="AL5:AL6"/>
    <mergeCell ref="C36:D36"/>
    <mergeCell ref="A1:P1"/>
    <mergeCell ref="Q1:AL1"/>
    <mergeCell ref="A2:P2"/>
    <mergeCell ref="Q2:AL2"/>
    <mergeCell ref="A3:AL3"/>
    <mergeCell ref="C34:G34"/>
    <mergeCell ref="I4:L4"/>
    <mergeCell ref="M4:N4"/>
    <mergeCell ref="O4:Q4"/>
    <mergeCell ref="R4:T4"/>
  </mergeCells>
  <conditionalFormatting sqref="E6:AI31">
    <cfRule type="expression" dxfId="6"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774A147-67EC-440E-BF40-0561B836EC63}">
            <xm:f>IF('TQW20'!E$6="CN",1,0)</xm:f>
            <x14:dxf>
              <fill>
                <patternFill>
                  <bgColor theme="8" tint="0.59996337778862885"/>
                </patternFill>
              </fill>
            </x14:dxf>
          </x14:cfRule>
          <xm:sqref>E6:AI6</xm:sqref>
        </x14:conditionalFormatting>
        <x14:conditionalFormatting xmlns:xm="http://schemas.microsoft.com/office/excel/2006/main">
          <x14:cfRule type="expression" priority="2" id="{33408A45-A70C-4BCB-9BF1-9A3C3955916E}">
            <xm:f>IF('TQW20'!E$6="CN",1,0)</xm:f>
            <x14:dxf>
              <fill>
                <patternFill>
                  <bgColor theme="8" tint="0.79998168889431442"/>
                </patternFill>
              </fill>
            </x14:dxf>
          </x14:cfRule>
          <xm:sqref>E6:AI6</xm:sqref>
        </x14:conditionalFormatting>
      </x14:conditionalFormattings>
    </ext>
  </extLst>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4"/>
  <sheetViews>
    <sheetView topLeftCell="A2" workbookViewId="0">
      <selection activeCell="W10" sqref="W10"/>
    </sheetView>
  </sheetViews>
  <sheetFormatPr defaultRowHeight="15.75"/>
  <cols>
    <col min="1" max="1" width="7.1640625" customWidth="1"/>
    <col min="2" max="2" width="16.6640625" customWidth="1"/>
    <col min="3" max="3" width="25.5" customWidth="1"/>
    <col min="4" max="4" width="10.1640625" customWidth="1"/>
    <col min="5" max="35" width="4" customWidth="1"/>
    <col min="36" max="38" width="6.5" customWidth="1"/>
    <col min="39" max="39" width="10.83203125" customWidth="1"/>
    <col min="40" max="40" width="12.1640625" customWidth="1"/>
    <col min="41" max="41" width="10.83203125" customWidth="1"/>
  </cols>
  <sheetData>
    <row r="1" spans="1:41" s="24" customFormat="1" ht="1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s="24" customFormat="1" ht="1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s="24" customFormat="1" ht="35.25" customHeight="1">
      <c r="A3" s="443" t="s">
        <v>2717</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215">
        <v>1</v>
      </c>
      <c r="B7" s="215" t="s">
        <v>2680</v>
      </c>
      <c r="C7" s="71" t="s">
        <v>2681</v>
      </c>
      <c r="D7" s="72" t="s">
        <v>997</v>
      </c>
      <c r="E7" s="97"/>
      <c r="F7" s="96"/>
      <c r="G7" s="96"/>
      <c r="H7" s="96"/>
      <c r="I7" s="96"/>
      <c r="J7" s="96" t="s">
        <v>8</v>
      </c>
      <c r="K7" s="96"/>
      <c r="L7" s="96"/>
      <c r="M7" s="96"/>
      <c r="N7" s="96"/>
      <c r="O7" s="96"/>
      <c r="P7" s="96"/>
      <c r="Q7" s="96"/>
      <c r="R7" s="96"/>
      <c r="S7" s="96"/>
      <c r="T7" s="96"/>
      <c r="U7" s="96"/>
      <c r="V7" s="96"/>
      <c r="W7" s="96" t="s">
        <v>6</v>
      </c>
      <c r="X7" s="96"/>
      <c r="Y7" s="96"/>
      <c r="Z7" s="96"/>
      <c r="AA7" s="96"/>
      <c r="AB7" s="96"/>
      <c r="AC7" s="96"/>
      <c r="AD7" s="96"/>
      <c r="AE7" s="96"/>
      <c r="AF7" s="96"/>
      <c r="AG7" s="96"/>
      <c r="AH7" s="96"/>
      <c r="AI7" s="96"/>
      <c r="AJ7" s="19">
        <f>COUNTIF(E7:AI7,"K")+2*COUNTIF(E7:AI7,"2K")+COUNTIF(E7:AI7,"TK")+COUNTIF(E7:AI7,"KT")+COUNTIF(E7:AI7,"PK")+COUNTIF(E7:AI7,"KP")+2*COUNTIF(E7:AI7,"K2")</f>
        <v>1</v>
      </c>
      <c r="AK7" s="339">
        <f>COUNTIF(F7:AJ7,"P")+2*COUNTIF(F7:AJ7,"2P")+COUNTIF(F7:AJ7,"TP")+COUNTIF(F7:AJ7,"PT")+COUNTIF(F7:AJ7,"PK")+COUNTIF(F7:AJ7,"KP")+2*COUNTIF(F7:AJ7,"P2")</f>
        <v>0</v>
      </c>
      <c r="AL7" s="339">
        <f>COUNTIF(E7:AI7,"T")+2*COUNTIF(E7:AI7,"2T")+2*COUNTIF(E7:AI7,"T2")+COUNTIF(E7:AI7,"PT")+COUNTIF(E7:AI7,"TP")</f>
        <v>1</v>
      </c>
      <c r="AM7" s="10"/>
      <c r="AN7" s="11"/>
      <c r="AO7" s="12"/>
    </row>
    <row r="8" spans="1:41" s="1" customFormat="1" ht="21" customHeight="1">
      <c r="A8" s="215">
        <v>2</v>
      </c>
      <c r="B8" s="282" t="s">
        <v>2682</v>
      </c>
      <c r="C8" s="284" t="s">
        <v>2683</v>
      </c>
      <c r="D8" s="285" t="s">
        <v>2684</v>
      </c>
      <c r="E8" s="97"/>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29" si="2">COUNTIF(E8:AI8,"K")+2*COUNTIF(E8:AI8,"2K")+COUNTIF(E8:AI8,"TK")+COUNTIF(E8:AI8,"KT")+COUNTIF(E8:AI8,"PK")+COUNTIF(E8:AI8,"KP")+2*COUNTIF(E8:AI8,"K2")</f>
        <v>0</v>
      </c>
      <c r="AK8" s="339">
        <f t="shared" ref="AK8:AK29" si="3">COUNTIF(F8:AJ8,"P")+2*COUNTIF(F8:AJ8,"2P")+COUNTIF(F8:AJ8,"TP")+COUNTIF(F8:AJ8,"PT")+COUNTIF(F8:AJ8,"PK")+COUNTIF(F8:AJ8,"KP")+2*COUNTIF(F8:AJ8,"P2")</f>
        <v>0</v>
      </c>
      <c r="AL8" s="339">
        <f t="shared" ref="AL8:AL29" si="4">COUNTIF(E8:AI8,"T")+2*COUNTIF(E8:AI8,"2T")+2*COUNTIF(E8:AI8,"T2")+COUNTIF(E8:AI8,"PT")+COUNTIF(E8:AI8,"TP")</f>
        <v>0</v>
      </c>
      <c r="AM8" s="12"/>
      <c r="AN8" s="12"/>
      <c r="AO8" s="12"/>
    </row>
    <row r="9" spans="1:41" s="1" customFormat="1" ht="21" customHeight="1">
      <c r="A9" s="215">
        <v>3</v>
      </c>
      <c r="B9" s="215" t="s">
        <v>2685</v>
      </c>
      <c r="C9" s="71" t="s">
        <v>251</v>
      </c>
      <c r="D9" s="72" t="s">
        <v>30</v>
      </c>
      <c r="E9" s="97"/>
      <c r="F9" s="96"/>
      <c r="G9" s="96"/>
      <c r="H9" s="96" t="s">
        <v>8</v>
      </c>
      <c r="I9" s="96"/>
      <c r="J9" s="96"/>
      <c r="K9" s="96"/>
      <c r="L9" s="96"/>
      <c r="M9" s="96"/>
      <c r="N9" s="96"/>
      <c r="O9" s="96"/>
      <c r="P9" s="96"/>
      <c r="Q9" s="96"/>
      <c r="R9" s="96"/>
      <c r="S9" s="96"/>
      <c r="T9" s="96"/>
      <c r="U9" s="96"/>
      <c r="V9" s="96" t="s">
        <v>6</v>
      </c>
      <c r="W9" s="96"/>
      <c r="X9" s="96"/>
      <c r="Y9" s="96"/>
      <c r="Z9" s="96"/>
      <c r="AA9" s="96"/>
      <c r="AB9" s="96"/>
      <c r="AC9" s="96"/>
      <c r="AD9" s="96"/>
      <c r="AE9" s="96"/>
      <c r="AF9" s="96"/>
      <c r="AG9" s="96"/>
      <c r="AH9" s="96"/>
      <c r="AI9" s="96"/>
      <c r="AJ9" s="19">
        <f t="shared" si="2"/>
        <v>1</v>
      </c>
      <c r="AK9" s="339">
        <f t="shared" si="3"/>
        <v>0</v>
      </c>
      <c r="AL9" s="339">
        <f t="shared" si="4"/>
        <v>1</v>
      </c>
      <c r="AM9" s="12"/>
      <c r="AN9" s="12"/>
      <c r="AO9" s="12"/>
    </row>
    <row r="10" spans="1:41" s="1" customFormat="1" ht="21" customHeight="1">
      <c r="A10" s="215">
        <v>4</v>
      </c>
      <c r="B10" s="215" t="s">
        <v>2686</v>
      </c>
      <c r="C10" s="71" t="s">
        <v>2687</v>
      </c>
      <c r="D10" s="72" t="s">
        <v>14</v>
      </c>
      <c r="E10" s="97"/>
      <c r="F10" s="96"/>
      <c r="G10" s="96"/>
      <c r="H10" s="96"/>
      <c r="I10" s="96"/>
      <c r="J10" s="96"/>
      <c r="K10" s="96"/>
      <c r="L10" s="96"/>
      <c r="M10" s="96"/>
      <c r="N10" s="96"/>
      <c r="O10" s="96"/>
      <c r="P10" s="96"/>
      <c r="Q10" s="96"/>
      <c r="R10" s="96"/>
      <c r="S10" s="96"/>
      <c r="T10" s="96"/>
      <c r="U10" s="96"/>
      <c r="V10" s="96"/>
      <c r="W10" s="96" t="s">
        <v>8</v>
      </c>
      <c r="X10" s="96"/>
      <c r="Y10" s="96"/>
      <c r="Z10" s="96"/>
      <c r="AA10" s="96"/>
      <c r="AB10" s="96"/>
      <c r="AC10" s="96"/>
      <c r="AD10" s="96"/>
      <c r="AE10" s="96"/>
      <c r="AF10" s="96"/>
      <c r="AG10" s="96"/>
      <c r="AH10" s="96"/>
      <c r="AI10" s="96"/>
      <c r="AJ10" s="19">
        <f t="shared" si="2"/>
        <v>0</v>
      </c>
      <c r="AK10" s="339">
        <f t="shared" si="3"/>
        <v>0</v>
      </c>
      <c r="AL10" s="339">
        <f t="shared" si="4"/>
        <v>1</v>
      </c>
      <c r="AM10" s="12"/>
      <c r="AN10" s="12"/>
      <c r="AO10" s="12"/>
    </row>
    <row r="11" spans="1:41" s="1" customFormat="1" ht="21" customHeight="1">
      <c r="A11" s="215">
        <v>5</v>
      </c>
      <c r="B11" s="215" t="s">
        <v>2688</v>
      </c>
      <c r="C11" s="71" t="s">
        <v>2689</v>
      </c>
      <c r="D11" s="72" t="s">
        <v>41</v>
      </c>
      <c r="E11" s="97"/>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9">
        <f t="shared" si="3"/>
        <v>0</v>
      </c>
      <c r="AL11" s="339">
        <f t="shared" si="4"/>
        <v>0</v>
      </c>
      <c r="AM11" s="12"/>
      <c r="AN11" s="12"/>
      <c r="AO11" s="12"/>
    </row>
    <row r="12" spans="1:41" s="1" customFormat="1" ht="21" customHeight="1">
      <c r="A12" s="215">
        <v>6</v>
      </c>
      <c r="B12" s="282" t="s">
        <v>2690</v>
      </c>
      <c r="C12" s="284" t="s">
        <v>2449</v>
      </c>
      <c r="D12" s="285" t="s">
        <v>20</v>
      </c>
      <c r="E12" s="97"/>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0</v>
      </c>
      <c r="AM12" s="12"/>
      <c r="AN12" s="12"/>
      <c r="AO12" s="12"/>
    </row>
    <row r="13" spans="1:41" s="1" customFormat="1" ht="21" customHeight="1">
      <c r="A13" s="215">
        <v>7</v>
      </c>
      <c r="B13" s="282" t="s">
        <v>2691</v>
      </c>
      <c r="C13" s="284" t="s">
        <v>65</v>
      </c>
      <c r="D13" s="285" t="s">
        <v>42</v>
      </c>
      <c r="E13" s="97"/>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9">
        <f t="shared" si="3"/>
        <v>0</v>
      </c>
      <c r="AL13" s="339">
        <f t="shared" si="4"/>
        <v>0</v>
      </c>
      <c r="AM13" s="12"/>
      <c r="AN13" s="12"/>
      <c r="AO13" s="12"/>
    </row>
    <row r="14" spans="1:41" s="1" customFormat="1" ht="21" customHeight="1">
      <c r="A14" s="215">
        <v>8</v>
      </c>
      <c r="B14" s="215" t="s">
        <v>2692</v>
      </c>
      <c r="C14" s="71" t="s">
        <v>923</v>
      </c>
      <c r="D14" s="72" t="s">
        <v>106</v>
      </c>
      <c r="E14" s="97"/>
      <c r="F14" s="96"/>
      <c r="G14" s="96"/>
      <c r="H14" s="96" t="s">
        <v>6</v>
      </c>
      <c r="I14" s="96" t="s">
        <v>6</v>
      </c>
      <c r="J14" s="96" t="s">
        <v>6</v>
      </c>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3</v>
      </c>
      <c r="AK14" s="339">
        <f t="shared" si="3"/>
        <v>0</v>
      </c>
      <c r="AL14" s="339">
        <f t="shared" si="4"/>
        <v>0</v>
      </c>
      <c r="AM14" s="12"/>
      <c r="AN14" s="12"/>
      <c r="AO14" s="12"/>
    </row>
    <row r="15" spans="1:41" s="1" customFormat="1" ht="21" customHeight="1">
      <c r="A15" s="215">
        <v>9</v>
      </c>
      <c r="B15" s="215" t="s">
        <v>2693</v>
      </c>
      <c r="C15" s="71" t="s">
        <v>2694</v>
      </c>
      <c r="D15" s="72" t="s">
        <v>21</v>
      </c>
      <c r="E15" s="97"/>
      <c r="F15" s="96"/>
      <c r="G15" s="96"/>
      <c r="H15" s="96"/>
      <c r="I15" s="96"/>
      <c r="J15" s="96"/>
      <c r="K15" s="96"/>
      <c r="L15" s="96" t="s">
        <v>6</v>
      </c>
      <c r="M15" s="96"/>
      <c r="N15" s="96"/>
      <c r="O15" s="96"/>
      <c r="P15" s="96"/>
      <c r="Q15" s="96"/>
      <c r="R15" s="96"/>
      <c r="S15" s="96"/>
      <c r="T15" s="96"/>
      <c r="U15" s="96"/>
      <c r="V15" s="96" t="s">
        <v>6</v>
      </c>
      <c r="W15" s="96"/>
      <c r="X15" s="96"/>
      <c r="Y15" s="96"/>
      <c r="Z15" s="96"/>
      <c r="AA15" s="96"/>
      <c r="AB15" s="96"/>
      <c r="AC15" s="96"/>
      <c r="AD15" s="96"/>
      <c r="AE15" s="96"/>
      <c r="AF15" s="96"/>
      <c r="AG15" s="96"/>
      <c r="AH15" s="96"/>
      <c r="AI15" s="96"/>
      <c r="AJ15" s="19">
        <f t="shared" si="2"/>
        <v>2</v>
      </c>
      <c r="AK15" s="339">
        <f t="shared" si="3"/>
        <v>0</v>
      </c>
      <c r="AL15" s="339">
        <f t="shared" si="4"/>
        <v>0</v>
      </c>
      <c r="AM15" s="12"/>
      <c r="AN15" s="12"/>
      <c r="AO15" s="12"/>
    </row>
    <row r="16" spans="1:41" s="1" customFormat="1" ht="21" customHeight="1">
      <c r="A16" s="215">
        <v>10</v>
      </c>
      <c r="B16" s="215" t="s">
        <v>2695</v>
      </c>
      <c r="C16" s="71" t="s">
        <v>2389</v>
      </c>
      <c r="D16" s="72" t="s">
        <v>2261</v>
      </c>
      <c r="E16" s="97"/>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9">
        <f t="shared" si="3"/>
        <v>0</v>
      </c>
      <c r="AL16" s="339">
        <f t="shared" si="4"/>
        <v>0</v>
      </c>
      <c r="AM16" s="12"/>
      <c r="AN16" s="12"/>
      <c r="AO16" s="12"/>
    </row>
    <row r="17" spans="1:41" s="1" customFormat="1" ht="21" customHeight="1">
      <c r="A17" s="215">
        <v>11</v>
      </c>
      <c r="B17" s="215" t="s">
        <v>2696</v>
      </c>
      <c r="C17" s="71" t="s">
        <v>802</v>
      </c>
      <c r="D17" s="72" t="s">
        <v>745</v>
      </c>
      <c r="E17" s="286"/>
      <c r="F17" s="286"/>
      <c r="G17" s="286"/>
      <c r="H17" s="286"/>
      <c r="I17" s="286"/>
      <c r="J17" s="286"/>
      <c r="K17" s="286"/>
      <c r="L17" s="286"/>
      <c r="M17" s="286"/>
      <c r="N17" s="286"/>
      <c r="O17" s="286"/>
      <c r="P17" s="286"/>
      <c r="Q17" s="286"/>
      <c r="R17" s="286"/>
      <c r="S17" s="286" t="s">
        <v>6</v>
      </c>
      <c r="T17" s="286"/>
      <c r="U17" s="286"/>
      <c r="V17" s="286"/>
      <c r="W17" s="286"/>
      <c r="X17" s="286"/>
      <c r="Y17" s="286"/>
      <c r="Z17" s="286"/>
      <c r="AA17" s="286"/>
      <c r="AB17" s="286"/>
      <c r="AC17" s="286"/>
      <c r="AD17" s="286"/>
      <c r="AE17" s="286"/>
      <c r="AF17" s="286"/>
      <c r="AG17" s="286"/>
      <c r="AH17" s="286"/>
      <c r="AI17" s="286"/>
      <c r="AJ17" s="19">
        <f t="shared" si="2"/>
        <v>1</v>
      </c>
      <c r="AK17" s="339">
        <f t="shared" si="3"/>
        <v>0</v>
      </c>
      <c r="AL17" s="339">
        <f t="shared" si="4"/>
        <v>0</v>
      </c>
      <c r="AM17" s="12"/>
      <c r="AN17" s="12"/>
      <c r="AO17" s="12"/>
    </row>
    <row r="18" spans="1:41" s="1" customFormat="1" ht="21" customHeight="1">
      <c r="A18" s="215">
        <v>12</v>
      </c>
      <c r="B18" s="215" t="s">
        <v>2697</v>
      </c>
      <c r="C18" s="71" t="s">
        <v>335</v>
      </c>
      <c r="D18" s="72" t="s">
        <v>9</v>
      </c>
      <c r="E18" s="97"/>
      <c r="F18" s="96"/>
      <c r="G18" s="96"/>
      <c r="H18" s="96" t="s">
        <v>8</v>
      </c>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9">
        <f t="shared" si="3"/>
        <v>0</v>
      </c>
      <c r="AL18" s="339">
        <f t="shared" si="4"/>
        <v>1</v>
      </c>
      <c r="AM18" s="12"/>
      <c r="AN18" s="12"/>
      <c r="AO18" s="12"/>
    </row>
    <row r="19" spans="1:41" s="1" customFormat="1" ht="21" customHeight="1">
      <c r="A19" s="215">
        <v>13</v>
      </c>
      <c r="B19" s="215" t="s">
        <v>2698</v>
      </c>
      <c r="C19" s="71" t="s">
        <v>1076</v>
      </c>
      <c r="D19" s="72" t="s">
        <v>9</v>
      </c>
      <c r="E19" s="286"/>
      <c r="F19" s="286"/>
      <c r="G19" s="286"/>
      <c r="H19" s="286"/>
      <c r="I19" s="286"/>
      <c r="J19" s="286"/>
      <c r="K19" s="286"/>
      <c r="L19" s="286"/>
      <c r="M19" s="286"/>
      <c r="N19" s="286"/>
      <c r="O19" s="286"/>
      <c r="P19" s="286"/>
      <c r="Q19" s="286"/>
      <c r="R19" s="286"/>
      <c r="S19" s="286" t="s">
        <v>6</v>
      </c>
      <c r="T19" s="286"/>
      <c r="U19" s="286"/>
      <c r="V19" s="286"/>
      <c r="W19" s="286"/>
      <c r="X19" s="286"/>
      <c r="Y19" s="286"/>
      <c r="Z19" s="286"/>
      <c r="AA19" s="286"/>
      <c r="AB19" s="286"/>
      <c r="AC19" s="286"/>
      <c r="AD19" s="286"/>
      <c r="AE19" s="286"/>
      <c r="AF19" s="286"/>
      <c r="AG19" s="286"/>
      <c r="AH19" s="286"/>
      <c r="AI19" s="286"/>
      <c r="AJ19" s="19">
        <f t="shared" si="2"/>
        <v>1</v>
      </c>
      <c r="AK19" s="339">
        <f t="shared" si="3"/>
        <v>0</v>
      </c>
      <c r="AL19" s="339">
        <f t="shared" si="4"/>
        <v>0</v>
      </c>
      <c r="AM19" s="12"/>
      <c r="AN19" s="12"/>
      <c r="AO19" s="12"/>
    </row>
    <row r="20" spans="1:41" s="1" customFormat="1" ht="21" customHeight="1">
      <c r="A20" s="215">
        <v>14</v>
      </c>
      <c r="B20" s="215" t="s">
        <v>2699</v>
      </c>
      <c r="C20" s="71" t="s">
        <v>2700</v>
      </c>
      <c r="D20" s="72" t="s">
        <v>120</v>
      </c>
      <c r="E20" s="97"/>
      <c r="F20" s="96"/>
      <c r="G20" s="96"/>
      <c r="H20" s="96"/>
      <c r="I20" s="96"/>
      <c r="J20" s="96"/>
      <c r="K20" s="96"/>
      <c r="L20" s="96"/>
      <c r="M20" s="96"/>
      <c r="N20" s="96"/>
      <c r="O20" s="96"/>
      <c r="P20" s="96"/>
      <c r="Q20" s="96"/>
      <c r="R20" s="96"/>
      <c r="S20" s="96"/>
      <c r="T20" s="96"/>
      <c r="U20" s="96"/>
      <c r="V20" s="96" t="s">
        <v>7</v>
      </c>
      <c r="W20" s="96"/>
      <c r="X20" s="96"/>
      <c r="Y20" s="96"/>
      <c r="Z20" s="96"/>
      <c r="AA20" s="96"/>
      <c r="AB20" s="96"/>
      <c r="AC20" s="96"/>
      <c r="AD20" s="96"/>
      <c r="AE20" s="96"/>
      <c r="AF20" s="96"/>
      <c r="AG20" s="96"/>
      <c r="AH20" s="96"/>
      <c r="AI20" s="96"/>
      <c r="AJ20" s="19">
        <f t="shared" si="2"/>
        <v>0</v>
      </c>
      <c r="AK20" s="339">
        <f t="shared" si="3"/>
        <v>1</v>
      </c>
      <c r="AL20" s="339">
        <f t="shared" si="4"/>
        <v>0</v>
      </c>
      <c r="AM20" s="502"/>
      <c r="AN20" s="503"/>
      <c r="AO20" s="12"/>
    </row>
    <row r="21" spans="1:41" s="1" customFormat="1" ht="21" customHeight="1">
      <c r="A21" s="215">
        <v>15</v>
      </c>
      <c r="B21" s="215" t="s">
        <v>2701</v>
      </c>
      <c r="C21" s="71" t="s">
        <v>2702</v>
      </c>
      <c r="D21" s="72" t="s">
        <v>58</v>
      </c>
      <c r="E21" s="97"/>
      <c r="F21" s="96"/>
      <c r="G21" s="96"/>
      <c r="H21" s="96"/>
      <c r="I21" s="96" t="s">
        <v>8</v>
      </c>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9">
        <f t="shared" si="3"/>
        <v>0</v>
      </c>
      <c r="AL21" s="339">
        <f t="shared" si="4"/>
        <v>1</v>
      </c>
      <c r="AM21" s="12"/>
      <c r="AN21" s="12"/>
      <c r="AO21" s="12"/>
    </row>
    <row r="22" spans="1:41" s="1" customFormat="1" ht="21" customHeight="1">
      <c r="A22" s="215">
        <v>16</v>
      </c>
      <c r="B22" s="215" t="s">
        <v>2703</v>
      </c>
      <c r="C22" s="71" t="s">
        <v>2704</v>
      </c>
      <c r="D22" s="72" t="s">
        <v>45</v>
      </c>
      <c r="E22" s="97"/>
      <c r="F22" s="96"/>
      <c r="G22" s="96"/>
      <c r="H22" s="96"/>
      <c r="I22" s="96"/>
      <c r="J22" s="96"/>
      <c r="K22" s="96"/>
      <c r="L22" s="96"/>
      <c r="M22" s="96"/>
      <c r="N22" s="96"/>
      <c r="O22" s="96"/>
      <c r="P22" s="96"/>
      <c r="Q22" s="96"/>
      <c r="R22" s="96"/>
      <c r="S22" s="96" t="s">
        <v>6</v>
      </c>
      <c r="T22" s="96"/>
      <c r="U22" s="96"/>
      <c r="V22" s="96"/>
      <c r="W22" s="96"/>
      <c r="X22" s="96"/>
      <c r="Y22" s="96"/>
      <c r="Z22" s="96"/>
      <c r="AA22" s="96"/>
      <c r="AB22" s="96"/>
      <c r="AC22" s="96"/>
      <c r="AD22" s="96"/>
      <c r="AE22" s="96"/>
      <c r="AF22" s="96"/>
      <c r="AG22" s="96"/>
      <c r="AH22" s="96"/>
      <c r="AI22" s="96"/>
      <c r="AJ22" s="19">
        <f t="shared" si="2"/>
        <v>1</v>
      </c>
      <c r="AK22" s="339">
        <f t="shared" si="3"/>
        <v>0</v>
      </c>
      <c r="AL22" s="339">
        <f t="shared" si="4"/>
        <v>0</v>
      </c>
      <c r="AM22" s="12"/>
      <c r="AN22" s="12"/>
      <c r="AO22" s="12"/>
    </row>
    <row r="23" spans="1:41" s="1" customFormat="1" ht="21" customHeight="1">
      <c r="A23" s="215">
        <v>17</v>
      </c>
      <c r="B23" s="215" t="s">
        <v>2705</v>
      </c>
      <c r="C23" s="71" t="s">
        <v>2706</v>
      </c>
      <c r="D23" s="72" t="s">
        <v>2707</v>
      </c>
      <c r="E23" s="97"/>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2"/>
      <c r="AN23" s="12"/>
      <c r="AO23" s="12"/>
    </row>
    <row r="24" spans="1:41" s="1" customFormat="1" ht="21" customHeight="1">
      <c r="A24" s="215">
        <v>18</v>
      </c>
      <c r="B24" s="215" t="s">
        <v>2708</v>
      </c>
      <c r="C24" s="71" t="s">
        <v>76</v>
      </c>
      <c r="D24" s="72" t="s">
        <v>109</v>
      </c>
      <c r="E24" s="97"/>
      <c r="F24" s="96"/>
      <c r="G24" s="96"/>
      <c r="H24" s="96"/>
      <c r="I24" s="96"/>
      <c r="J24" s="96"/>
      <c r="K24" s="96"/>
      <c r="L24" s="96"/>
      <c r="M24" s="96"/>
      <c r="N24" s="96"/>
      <c r="O24" s="96"/>
      <c r="P24" s="96"/>
      <c r="Q24" s="96"/>
      <c r="R24" s="96"/>
      <c r="S24" s="96" t="s">
        <v>6</v>
      </c>
      <c r="T24" s="96"/>
      <c r="U24" s="96"/>
      <c r="V24" s="96"/>
      <c r="W24" s="96"/>
      <c r="X24" s="96"/>
      <c r="Y24" s="96"/>
      <c r="Z24" s="96"/>
      <c r="AA24" s="96"/>
      <c r="AB24" s="96"/>
      <c r="AC24" s="96"/>
      <c r="AD24" s="96"/>
      <c r="AE24" s="96"/>
      <c r="AF24" s="96"/>
      <c r="AG24" s="96"/>
      <c r="AH24" s="96"/>
      <c r="AI24" s="96"/>
      <c r="AJ24" s="19">
        <f t="shared" si="2"/>
        <v>1</v>
      </c>
      <c r="AK24" s="339">
        <f t="shared" si="3"/>
        <v>0</v>
      </c>
      <c r="AL24" s="339">
        <f t="shared" si="4"/>
        <v>0</v>
      </c>
      <c r="AM24" s="12"/>
      <c r="AN24" s="12"/>
      <c r="AO24" s="12"/>
    </row>
    <row r="25" spans="1:41" s="1" customFormat="1" ht="21" customHeight="1">
      <c r="A25" s="215">
        <v>19</v>
      </c>
      <c r="B25" s="215" t="s">
        <v>2709</v>
      </c>
      <c r="C25" s="71" t="s">
        <v>224</v>
      </c>
      <c r="D25" s="72" t="s">
        <v>99</v>
      </c>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19">
        <f t="shared" si="2"/>
        <v>0</v>
      </c>
      <c r="AK25" s="339">
        <f t="shared" si="3"/>
        <v>0</v>
      </c>
      <c r="AL25" s="339">
        <f t="shared" si="4"/>
        <v>0</v>
      </c>
      <c r="AM25" s="12"/>
      <c r="AN25" s="12"/>
      <c r="AO25" s="12"/>
    </row>
    <row r="26" spans="1:41" s="1" customFormat="1" ht="21" customHeight="1">
      <c r="A26" s="215">
        <v>20</v>
      </c>
      <c r="B26" s="215" t="s">
        <v>2710</v>
      </c>
      <c r="C26" s="71" t="s">
        <v>2711</v>
      </c>
      <c r="D26" s="72" t="s">
        <v>66</v>
      </c>
      <c r="E26" s="97"/>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9">
        <f t="shared" si="3"/>
        <v>0</v>
      </c>
      <c r="AL26" s="339">
        <f t="shared" si="4"/>
        <v>0</v>
      </c>
      <c r="AM26" s="12"/>
      <c r="AN26" s="12"/>
      <c r="AO26" s="12"/>
    </row>
    <row r="27" spans="1:41" s="1" customFormat="1" ht="21" customHeight="1">
      <c r="A27" s="215">
        <v>21</v>
      </c>
      <c r="B27" s="215" t="s">
        <v>2712</v>
      </c>
      <c r="C27" s="71" t="s">
        <v>1445</v>
      </c>
      <c r="D27" s="72" t="s">
        <v>67</v>
      </c>
      <c r="E27" s="97"/>
      <c r="F27" s="96"/>
      <c r="G27" s="96"/>
      <c r="H27" s="96"/>
      <c r="I27" s="96" t="s">
        <v>6</v>
      </c>
      <c r="J27" s="96"/>
      <c r="K27" s="96"/>
      <c r="L27" s="96"/>
      <c r="M27" s="96"/>
      <c r="N27" s="96"/>
      <c r="O27" s="96"/>
      <c r="P27" s="96"/>
      <c r="Q27" s="96"/>
      <c r="R27" s="96"/>
      <c r="S27" s="96" t="s">
        <v>6</v>
      </c>
      <c r="T27" s="96"/>
      <c r="U27" s="96"/>
      <c r="V27" s="96"/>
      <c r="W27" s="96"/>
      <c r="X27" s="96"/>
      <c r="Y27" s="96"/>
      <c r="Z27" s="96"/>
      <c r="AA27" s="96"/>
      <c r="AB27" s="96"/>
      <c r="AC27" s="96"/>
      <c r="AD27" s="96"/>
      <c r="AE27" s="96"/>
      <c r="AF27" s="96"/>
      <c r="AG27" s="96"/>
      <c r="AH27" s="96"/>
      <c r="AI27" s="96"/>
      <c r="AJ27" s="19">
        <f t="shared" si="2"/>
        <v>2</v>
      </c>
      <c r="AK27" s="339">
        <f t="shared" si="3"/>
        <v>0</v>
      </c>
      <c r="AL27" s="339">
        <f t="shared" si="4"/>
        <v>0</v>
      </c>
      <c r="AM27" s="12"/>
      <c r="AN27" s="12"/>
      <c r="AO27" s="12"/>
    </row>
    <row r="28" spans="1:41" s="1" customFormat="1" ht="21" customHeight="1">
      <c r="A28" s="215">
        <v>22</v>
      </c>
      <c r="B28" s="215" t="s">
        <v>2713</v>
      </c>
      <c r="C28" s="71" t="s">
        <v>2714</v>
      </c>
      <c r="D28" s="72" t="s">
        <v>68</v>
      </c>
      <c r="E28" s="97"/>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9">
        <f t="shared" si="3"/>
        <v>0</v>
      </c>
      <c r="AL28" s="339">
        <f t="shared" si="4"/>
        <v>0</v>
      </c>
      <c r="AM28" s="12"/>
      <c r="AN28" s="12"/>
      <c r="AO28" s="12"/>
    </row>
    <row r="29" spans="1:41" s="1" customFormat="1" ht="21" customHeight="1">
      <c r="A29" s="215">
        <v>23</v>
      </c>
      <c r="B29" s="215" t="s">
        <v>2715</v>
      </c>
      <c r="C29" s="71" t="s">
        <v>2716</v>
      </c>
      <c r="D29" s="72" t="s">
        <v>68</v>
      </c>
      <c r="E29" s="97"/>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9">
        <f t="shared" si="3"/>
        <v>0</v>
      </c>
      <c r="AL29" s="339">
        <f t="shared" si="4"/>
        <v>0</v>
      </c>
      <c r="AM29" s="12"/>
      <c r="AN29" s="12"/>
      <c r="AO29" s="12"/>
    </row>
    <row r="30" spans="1:41" s="1" customFormat="1" ht="21" customHeight="1">
      <c r="A30" s="451" t="s">
        <v>10</v>
      </c>
      <c r="B30" s="451"/>
      <c r="C30" s="451"/>
      <c r="D30" s="451"/>
      <c r="E30" s="451"/>
      <c r="F30" s="451"/>
      <c r="G30" s="451"/>
      <c r="H30" s="451"/>
      <c r="I30" s="451"/>
      <c r="J30" s="451"/>
      <c r="K30" s="451"/>
      <c r="L30" s="451"/>
      <c r="M30" s="451"/>
      <c r="N30" s="451"/>
      <c r="O30" s="451"/>
      <c r="P30" s="451"/>
      <c r="Q30" s="451"/>
      <c r="R30" s="451"/>
      <c r="S30" s="451"/>
      <c r="T30" s="451"/>
      <c r="U30" s="451"/>
      <c r="V30" s="451"/>
      <c r="W30" s="451"/>
      <c r="X30" s="451"/>
      <c r="Y30" s="451"/>
      <c r="Z30" s="451"/>
      <c r="AA30" s="451"/>
      <c r="AB30" s="451"/>
      <c r="AC30" s="451"/>
      <c r="AD30" s="451"/>
      <c r="AE30" s="451"/>
      <c r="AF30" s="451"/>
      <c r="AG30" s="451"/>
      <c r="AH30" s="451"/>
      <c r="AI30" s="451"/>
      <c r="AJ30" s="130">
        <f>SUM(AJ7:AJ29)</f>
        <v>13</v>
      </c>
      <c r="AK30" s="130">
        <f>SUM(AK7:AK29)</f>
        <v>1</v>
      </c>
      <c r="AL30" s="130">
        <f>SUM(AL7:AL29)</f>
        <v>5</v>
      </c>
      <c r="AM30"/>
      <c r="AN30"/>
    </row>
    <row r="31" spans="1:41" s="25" customFormat="1" ht="21" customHeight="1">
      <c r="A31" s="429" t="s">
        <v>2804</v>
      </c>
      <c r="B31" s="430"/>
      <c r="C31" s="430"/>
      <c r="D31" s="430"/>
      <c r="E31" s="430"/>
      <c r="F31" s="430"/>
      <c r="G31" s="430"/>
      <c r="H31" s="430"/>
      <c r="I31" s="430"/>
      <c r="J31" s="430"/>
      <c r="K31" s="430"/>
      <c r="L31" s="430"/>
      <c r="M31" s="430"/>
      <c r="N31" s="430"/>
      <c r="O31" s="430"/>
      <c r="P31" s="430"/>
      <c r="Q31" s="430"/>
      <c r="R31" s="430"/>
      <c r="S31" s="430"/>
      <c r="T31" s="430"/>
      <c r="U31" s="430"/>
      <c r="V31" s="430"/>
      <c r="W31" s="430"/>
      <c r="X31" s="430"/>
      <c r="Y31" s="430"/>
      <c r="Z31" s="430"/>
      <c r="AA31" s="430"/>
      <c r="AB31" s="430"/>
      <c r="AC31" s="430"/>
      <c r="AD31" s="430"/>
      <c r="AE31" s="430"/>
      <c r="AF31" s="430"/>
      <c r="AG31" s="430"/>
      <c r="AH31" s="430"/>
      <c r="AI31" s="430"/>
      <c r="AJ31" s="430"/>
      <c r="AK31" s="430"/>
      <c r="AL31" s="431"/>
      <c r="AM31" s="338"/>
    </row>
    <row r="32" spans="1:41" ht="19.5">
      <c r="C32" s="425"/>
      <c r="D32" s="425"/>
      <c r="E32" s="425"/>
      <c r="F32" s="425"/>
      <c r="G32" s="425"/>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row>
    <row r="33" spans="3:38" ht="19.5">
      <c r="C33" s="425"/>
      <c r="D33" s="425"/>
      <c r="E33" s="425"/>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row>
    <row r="34" spans="3:38" ht="19.5">
      <c r="C34" s="425"/>
      <c r="D34" s="425"/>
      <c r="E34" s="16"/>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sheetData>
  <mergeCells count="21">
    <mergeCell ref="AM20:AN20"/>
    <mergeCell ref="A30:AI30"/>
    <mergeCell ref="C5:D6"/>
    <mergeCell ref="A31:AL31"/>
    <mergeCell ref="C33:E33"/>
    <mergeCell ref="A5:A6"/>
    <mergeCell ref="B5:B6"/>
    <mergeCell ref="AJ5:AJ6"/>
    <mergeCell ref="AK5:AK6"/>
    <mergeCell ref="AL5:AL6"/>
    <mergeCell ref="C34:D34"/>
    <mergeCell ref="A1:P1"/>
    <mergeCell ref="Q1:AL1"/>
    <mergeCell ref="A2:P2"/>
    <mergeCell ref="Q2:AL2"/>
    <mergeCell ref="A3:AL3"/>
    <mergeCell ref="C32:G32"/>
    <mergeCell ref="I4:L4"/>
    <mergeCell ref="M4:N4"/>
    <mergeCell ref="O4:Q4"/>
    <mergeCell ref="R4:T4"/>
  </mergeCells>
  <conditionalFormatting sqref="E6:AI29">
    <cfRule type="expression" dxfId="3" priority="2">
      <formula>IF(E$6="CN",1,0)</formula>
    </cfRule>
  </conditionalFormatting>
  <conditionalFormatting sqref="E5:AJ6 E7:AI29">
    <cfRule type="expression" dxfId="2" priority="1">
      <formula>IF(E$6="CN",1,0)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DA9CCE76-DB08-4DFC-B258-1149CF13C86B}">
            <xm:f>IF('TQW20'!E$6="CN",1,0)</xm:f>
            <x14:dxf>
              <fill>
                <patternFill>
                  <bgColor theme="8" tint="0.59996337778862885"/>
                </patternFill>
              </fill>
            </x14:dxf>
          </x14:cfRule>
          <xm:sqref>E6:AI6</xm:sqref>
        </x14:conditionalFormatting>
        <x14:conditionalFormatting xmlns:xm="http://schemas.microsoft.com/office/excel/2006/main">
          <x14:cfRule type="expression" priority="3" id="{3981EEFB-D762-45E9-8750-D2C63E1B57FD}">
            <xm:f>IF('TQW20'!E$6="CN",1,0)</xm:f>
            <x14:dxf>
              <fill>
                <patternFill>
                  <bgColor theme="8" tint="0.79998168889431442"/>
                </patternFill>
              </fill>
            </x14:dxf>
          </x14:cfRule>
          <xm:sqref>E6:AI6</xm:sqref>
        </x14:conditionalFormatting>
      </x14:conditionalFormatting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workbookViewId="0">
      <selection sqref="A1:XFD1048576"/>
    </sheetView>
  </sheetViews>
  <sheetFormatPr defaultRowHeight="15"/>
  <cols>
    <col min="1" max="1" width="5.5" style="297" customWidth="1"/>
    <col min="2" max="2" width="5.1640625" style="297" customWidth="1"/>
    <col min="3" max="3" width="17.33203125" style="306" customWidth="1"/>
    <col min="4" max="7" width="6.5" style="299" customWidth="1"/>
    <col min="8" max="8" width="5.1640625" style="299" customWidth="1"/>
    <col min="9" max="9" width="17.33203125" style="297" customWidth="1"/>
    <col min="10" max="13" width="6.5" style="297" customWidth="1"/>
    <col min="14" max="14" width="5.1640625" style="297" customWidth="1"/>
    <col min="15" max="15" width="17.33203125" style="306" customWidth="1"/>
    <col min="16" max="19" width="6.5" style="297" customWidth="1"/>
    <col min="20" max="20" width="5.1640625" style="297" customWidth="1"/>
    <col min="21" max="21" width="17.33203125" style="297" customWidth="1"/>
    <col min="22" max="25" width="6.5" style="297" customWidth="1"/>
    <col min="26" max="259" width="9.33203125" style="297"/>
    <col min="260" max="260" width="8" style="297" customWidth="1"/>
    <col min="261" max="261" width="16.6640625" style="297" customWidth="1"/>
    <col min="262" max="262" width="16.5" style="297" customWidth="1"/>
    <col min="263" max="263" width="7" style="297" customWidth="1"/>
    <col min="264" max="264" width="15.5" style="297" customWidth="1"/>
    <col min="265" max="265" width="13.6640625" style="297" customWidth="1"/>
    <col min="266" max="266" width="7.83203125" style="297" customWidth="1"/>
    <col min="267" max="267" width="15.1640625" style="297" customWidth="1"/>
    <col min="268" max="268" width="14" style="297" customWidth="1"/>
    <col min="269" max="269" width="7.83203125" style="297" customWidth="1"/>
    <col min="270" max="270" width="16.83203125" style="297" customWidth="1"/>
    <col min="271" max="271" width="13.6640625" style="297" customWidth="1"/>
    <col min="272" max="272" width="8.83203125" style="297" customWidth="1"/>
    <col min="273" max="273" width="15.5" style="297" customWidth="1"/>
    <col min="274" max="274" width="13.83203125" style="297" customWidth="1"/>
    <col min="275" max="515" width="9.33203125" style="297"/>
    <col min="516" max="516" width="8" style="297" customWidth="1"/>
    <col min="517" max="517" width="16.6640625" style="297" customWidth="1"/>
    <col min="518" max="518" width="16.5" style="297" customWidth="1"/>
    <col min="519" max="519" width="7" style="297" customWidth="1"/>
    <col min="520" max="520" width="15.5" style="297" customWidth="1"/>
    <col min="521" max="521" width="13.6640625" style="297" customWidth="1"/>
    <col min="522" max="522" width="7.83203125" style="297" customWidth="1"/>
    <col min="523" max="523" width="15.1640625" style="297" customWidth="1"/>
    <col min="524" max="524" width="14" style="297" customWidth="1"/>
    <col min="525" max="525" width="7.83203125" style="297" customWidth="1"/>
    <col min="526" max="526" width="16.83203125" style="297" customWidth="1"/>
    <col min="527" max="527" width="13.6640625" style="297" customWidth="1"/>
    <col min="528" max="528" width="8.83203125" style="297" customWidth="1"/>
    <col min="529" max="529" width="15.5" style="297" customWidth="1"/>
    <col min="530" max="530" width="13.83203125" style="297" customWidth="1"/>
    <col min="531" max="771" width="9.33203125" style="297"/>
    <col min="772" max="772" width="8" style="297" customWidth="1"/>
    <col min="773" max="773" width="16.6640625" style="297" customWidth="1"/>
    <col min="774" max="774" width="16.5" style="297" customWidth="1"/>
    <col min="775" max="775" width="7" style="297" customWidth="1"/>
    <col min="776" max="776" width="15.5" style="297" customWidth="1"/>
    <col min="777" max="777" width="13.6640625" style="297" customWidth="1"/>
    <col min="778" max="778" width="7.83203125" style="297" customWidth="1"/>
    <col min="779" max="779" width="15.1640625" style="297" customWidth="1"/>
    <col min="780" max="780" width="14" style="297" customWidth="1"/>
    <col min="781" max="781" width="7.83203125" style="297" customWidth="1"/>
    <col min="782" max="782" width="16.83203125" style="297" customWidth="1"/>
    <col min="783" max="783" width="13.6640625" style="297" customWidth="1"/>
    <col min="784" max="784" width="8.83203125" style="297" customWidth="1"/>
    <col min="785" max="785" width="15.5" style="297" customWidth="1"/>
    <col min="786" max="786" width="13.83203125" style="297" customWidth="1"/>
    <col min="787" max="1027" width="9.33203125" style="297"/>
    <col min="1028" max="1028" width="8" style="297" customWidth="1"/>
    <col min="1029" max="1029" width="16.6640625" style="297" customWidth="1"/>
    <col min="1030" max="1030" width="16.5" style="297" customWidth="1"/>
    <col min="1031" max="1031" width="7" style="297" customWidth="1"/>
    <col min="1032" max="1032" width="15.5" style="297" customWidth="1"/>
    <col min="1033" max="1033" width="13.6640625" style="297" customWidth="1"/>
    <col min="1034" max="1034" width="7.83203125" style="297" customWidth="1"/>
    <col min="1035" max="1035" width="15.1640625" style="297" customWidth="1"/>
    <col min="1036" max="1036" width="14" style="297" customWidth="1"/>
    <col min="1037" max="1037" width="7.83203125" style="297" customWidth="1"/>
    <col min="1038" max="1038" width="16.83203125" style="297" customWidth="1"/>
    <col min="1039" max="1039" width="13.6640625" style="297" customWidth="1"/>
    <col min="1040" max="1040" width="8.83203125" style="297" customWidth="1"/>
    <col min="1041" max="1041" width="15.5" style="297" customWidth="1"/>
    <col min="1042" max="1042" width="13.83203125" style="297" customWidth="1"/>
    <col min="1043" max="1283" width="9.33203125" style="297"/>
    <col min="1284" max="1284" width="8" style="297" customWidth="1"/>
    <col min="1285" max="1285" width="16.6640625" style="297" customWidth="1"/>
    <col min="1286" max="1286" width="16.5" style="297" customWidth="1"/>
    <col min="1287" max="1287" width="7" style="297" customWidth="1"/>
    <col min="1288" max="1288" width="15.5" style="297" customWidth="1"/>
    <col min="1289" max="1289" width="13.6640625" style="297" customWidth="1"/>
    <col min="1290" max="1290" width="7.83203125" style="297" customWidth="1"/>
    <col min="1291" max="1291" width="15.1640625" style="297" customWidth="1"/>
    <col min="1292" max="1292" width="14" style="297" customWidth="1"/>
    <col min="1293" max="1293" width="7.83203125" style="297" customWidth="1"/>
    <col min="1294" max="1294" width="16.83203125" style="297" customWidth="1"/>
    <col min="1295" max="1295" width="13.6640625" style="297" customWidth="1"/>
    <col min="1296" max="1296" width="8.83203125" style="297" customWidth="1"/>
    <col min="1297" max="1297" width="15.5" style="297" customWidth="1"/>
    <col min="1298" max="1298" width="13.83203125" style="297" customWidth="1"/>
    <col min="1299" max="1539" width="9.33203125" style="297"/>
    <col min="1540" max="1540" width="8" style="297" customWidth="1"/>
    <col min="1541" max="1541" width="16.6640625" style="297" customWidth="1"/>
    <col min="1542" max="1542" width="16.5" style="297" customWidth="1"/>
    <col min="1543" max="1543" width="7" style="297" customWidth="1"/>
    <col min="1544" max="1544" width="15.5" style="297" customWidth="1"/>
    <col min="1545" max="1545" width="13.6640625" style="297" customWidth="1"/>
    <col min="1546" max="1546" width="7.83203125" style="297" customWidth="1"/>
    <col min="1547" max="1547" width="15.1640625" style="297" customWidth="1"/>
    <col min="1548" max="1548" width="14" style="297" customWidth="1"/>
    <col min="1549" max="1549" width="7.83203125" style="297" customWidth="1"/>
    <col min="1550" max="1550" width="16.83203125" style="297" customWidth="1"/>
    <col min="1551" max="1551" width="13.6640625" style="297" customWidth="1"/>
    <col min="1552" max="1552" width="8.83203125" style="297" customWidth="1"/>
    <col min="1553" max="1553" width="15.5" style="297" customWidth="1"/>
    <col min="1554" max="1554" width="13.83203125" style="297" customWidth="1"/>
    <col min="1555" max="1795" width="9.33203125" style="297"/>
    <col min="1796" max="1796" width="8" style="297" customWidth="1"/>
    <col min="1797" max="1797" width="16.6640625" style="297" customWidth="1"/>
    <col min="1798" max="1798" width="16.5" style="297" customWidth="1"/>
    <col min="1799" max="1799" width="7" style="297" customWidth="1"/>
    <col min="1800" max="1800" width="15.5" style="297" customWidth="1"/>
    <col min="1801" max="1801" width="13.6640625" style="297" customWidth="1"/>
    <col min="1802" max="1802" width="7.83203125" style="297" customWidth="1"/>
    <col min="1803" max="1803" width="15.1640625" style="297" customWidth="1"/>
    <col min="1804" max="1804" width="14" style="297" customWidth="1"/>
    <col min="1805" max="1805" width="7.83203125" style="297" customWidth="1"/>
    <col min="1806" max="1806" width="16.83203125" style="297" customWidth="1"/>
    <col min="1807" max="1807" width="13.6640625" style="297" customWidth="1"/>
    <col min="1808" max="1808" width="8.83203125" style="297" customWidth="1"/>
    <col min="1809" max="1809" width="15.5" style="297" customWidth="1"/>
    <col min="1810" max="1810" width="13.83203125" style="297" customWidth="1"/>
    <col min="1811" max="2051" width="9.33203125" style="297"/>
    <col min="2052" max="2052" width="8" style="297" customWidth="1"/>
    <col min="2053" max="2053" width="16.6640625" style="297" customWidth="1"/>
    <col min="2054" max="2054" width="16.5" style="297" customWidth="1"/>
    <col min="2055" max="2055" width="7" style="297" customWidth="1"/>
    <col min="2056" max="2056" width="15.5" style="297" customWidth="1"/>
    <col min="2057" max="2057" width="13.6640625" style="297" customWidth="1"/>
    <col min="2058" max="2058" width="7.83203125" style="297" customWidth="1"/>
    <col min="2059" max="2059" width="15.1640625" style="297" customWidth="1"/>
    <col min="2060" max="2060" width="14" style="297" customWidth="1"/>
    <col min="2061" max="2061" width="7.83203125" style="297" customWidth="1"/>
    <col min="2062" max="2062" width="16.83203125" style="297" customWidth="1"/>
    <col min="2063" max="2063" width="13.6640625" style="297" customWidth="1"/>
    <col min="2064" max="2064" width="8.83203125" style="297" customWidth="1"/>
    <col min="2065" max="2065" width="15.5" style="297" customWidth="1"/>
    <col min="2066" max="2066" width="13.83203125" style="297" customWidth="1"/>
    <col min="2067" max="2307" width="9.33203125" style="297"/>
    <col min="2308" max="2308" width="8" style="297" customWidth="1"/>
    <col min="2309" max="2309" width="16.6640625" style="297" customWidth="1"/>
    <col min="2310" max="2310" width="16.5" style="297" customWidth="1"/>
    <col min="2311" max="2311" width="7" style="297" customWidth="1"/>
    <col min="2312" max="2312" width="15.5" style="297" customWidth="1"/>
    <col min="2313" max="2313" width="13.6640625" style="297" customWidth="1"/>
    <col min="2314" max="2314" width="7.83203125" style="297" customWidth="1"/>
    <col min="2315" max="2315" width="15.1640625" style="297" customWidth="1"/>
    <col min="2316" max="2316" width="14" style="297" customWidth="1"/>
    <col min="2317" max="2317" width="7.83203125" style="297" customWidth="1"/>
    <col min="2318" max="2318" width="16.83203125" style="297" customWidth="1"/>
    <col min="2319" max="2319" width="13.6640625" style="297" customWidth="1"/>
    <col min="2320" max="2320" width="8.83203125" style="297" customWidth="1"/>
    <col min="2321" max="2321" width="15.5" style="297" customWidth="1"/>
    <col min="2322" max="2322" width="13.83203125" style="297" customWidth="1"/>
    <col min="2323" max="2563" width="9.33203125" style="297"/>
    <col min="2564" max="2564" width="8" style="297" customWidth="1"/>
    <col min="2565" max="2565" width="16.6640625" style="297" customWidth="1"/>
    <col min="2566" max="2566" width="16.5" style="297" customWidth="1"/>
    <col min="2567" max="2567" width="7" style="297" customWidth="1"/>
    <col min="2568" max="2568" width="15.5" style="297" customWidth="1"/>
    <col min="2569" max="2569" width="13.6640625" style="297" customWidth="1"/>
    <col min="2570" max="2570" width="7.83203125" style="297" customWidth="1"/>
    <col min="2571" max="2571" width="15.1640625" style="297" customWidth="1"/>
    <col min="2572" max="2572" width="14" style="297" customWidth="1"/>
    <col min="2573" max="2573" width="7.83203125" style="297" customWidth="1"/>
    <col min="2574" max="2574" width="16.83203125" style="297" customWidth="1"/>
    <col min="2575" max="2575" width="13.6640625" style="297" customWidth="1"/>
    <col min="2576" max="2576" width="8.83203125" style="297" customWidth="1"/>
    <col min="2577" max="2577" width="15.5" style="297" customWidth="1"/>
    <col min="2578" max="2578" width="13.83203125" style="297" customWidth="1"/>
    <col min="2579" max="2819" width="9.33203125" style="297"/>
    <col min="2820" max="2820" width="8" style="297" customWidth="1"/>
    <col min="2821" max="2821" width="16.6640625" style="297" customWidth="1"/>
    <col min="2822" max="2822" width="16.5" style="297" customWidth="1"/>
    <col min="2823" max="2823" width="7" style="297" customWidth="1"/>
    <col min="2824" max="2824" width="15.5" style="297" customWidth="1"/>
    <col min="2825" max="2825" width="13.6640625" style="297" customWidth="1"/>
    <col min="2826" max="2826" width="7.83203125" style="297" customWidth="1"/>
    <col min="2827" max="2827" width="15.1640625" style="297" customWidth="1"/>
    <col min="2828" max="2828" width="14" style="297" customWidth="1"/>
    <col min="2829" max="2829" width="7.83203125" style="297" customWidth="1"/>
    <col min="2830" max="2830" width="16.83203125" style="297" customWidth="1"/>
    <col min="2831" max="2831" width="13.6640625" style="297" customWidth="1"/>
    <col min="2832" max="2832" width="8.83203125" style="297" customWidth="1"/>
    <col min="2833" max="2833" width="15.5" style="297" customWidth="1"/>
    <col min="2834" max="2834" width="13.83203125" style="297" customWidth="1"/>
    <col min="2835" max="3075" width="9.33203125" style="297"/>
    <col min="3076" max="3076" width="8" style="297" customWidth="1"/>
    <col min="3077" max="3077" width="16.6640625" style="297" customWidth="1"/>
    <col min="3078" max="3078" width="16.5" style="297" customWidth="1"/>
    <col min="3079" max="3079" width="7" style="297" customWidth="1"/>
    <col min="3080" max="3080" width="15.5" style="297" customWidth="1"/>
    <col min="3081" max="3081" width="13.6640625" style="297" customWidth="1"/>
    <col min="3082" max="3082" width="7.83203125" style="297" customWidth="1"/>
    <col min="3083" max="3083" width="15.1640625" style="297" customWidth="1"/>
    <col min="3084" max="3084" width="14" style="297" customWidth="1"/>
    <col min="3085" max="3085" width="7.83203125" style="297" customWidth="1"/>
    <col min="3086" max="3086" width="16.83203125" style="297" customWidth="1"/>
    <col min="3087" max="3087" width="13.6640625" style="297" customWidth="1"/>
    <col min="3088" max="3088" width="8.83203125" style="297" customWidth="1"/>
    <col min="3089" max="3089" width="15.5" style="297" customWidth="1"/>
    <col min="3090" max="3090" width="13.83203125" style="297" customWidth="1"/>
    <col min="3091" max="3331" width="9.33203125" style="297"/>
    <col min="3332" max="3332" width="8" style="297" customWidth="1"/>
    <col min="3333" max="3333" width="16.6640625" style="297" customWidth="1"/>
    <col min="3334" max="3334" width="16.5" style="297" customWidth="1"/>
    <col min="3335" max="3335" width="7" style="297" customWidth="1"/>
    <col min="3336" max="3336" width="15.5" style="297" customWidth="1"/>
    <col min="3337" max="3337" width="13.6640625" style="297" customWidth="1"/>
    <col min="3338" max="3338" width="7.83203125" style="297" customWidth="1"/>
    <col min="3339" max="3339" width="15.1640625" style="297" customWidth="1"/>
    <col min="3340" max="3340" width="14" style="297" customWidth="1"/>
    <col min="3341" max="3341" width="7.83203125" style="297" customWidth="1"/>
    <col min="3342" max="3342" width="16.83203125" style="297" customWidth="1"/>
    <col min="3343" max="3343" width="13.6640625" style="297" customWidth="1"/>
    <col min="3344" max="3344" width="8.83203125" style="297" customWidth="1"/>
    <col min="3345" max="3345" width="15.5" style="297" customWidth="1"/>
    <col min="3346" max="3346" width="13.83203125" style="297" customWidth="1"/>
    <col min="3347" max="3587" width="9.33203125" style="297"/>
    <col min="3588" max="3588" width="8" style="297" customWidth="1"/>
    <col min="3589" max="3589" width="16.6640625" style="297" customWidth="1"/>
    <col min="3590" max="3590" width="16.5" style="297" customWidth="1"/>
    <col min="3591" max="3591" width="7" style="297" customWidth="1"/>
    <col min="3592" max="3592" width="15.5" style="297" customWidth="1"/>
    <col min="3593" max="3593" width="13.6640625" style="297" customWidth="1"/>
    <col min="3594" max="3594" width="7.83203125" style="297" customWidth="1"/>
    <col min="3595" max="3595" width="15.1640625" style="297" customWidth="1"/>
    <col min="3596" max="3596" width="14" style="297" customWidth="1"/>
    <col min="3597" max="3597" width="7.83203125" style="297" customWidth="1"/>
    <col min="3598" max="3598" width="16.83203125" style="297" customWidth="1"/>
    <col min="3599" max="3599" width="13.6640625" style="297" customWidth="1"/>
    <col min="3600" max="3600" width="8.83203125" style="297" customWidth="1"/>
    <col min="3601" max="3601" width="15.5" style="297" customWidth="1"/>
    <col min="3602" max="3602" width="13.83203125" style="297" customWidth="1"/>
    <col min="3603" max="3843" width="9.33203125" style="297"/>
    <col min="3844" max="3844" width="8" style="297" customWidth="1"/>
    <col min="3845" max="3845" width="16.6640625" style="297" customWidth="1"/>
    <col min="3846" max="3846" width="16.5" style="297" customWidth="1"/>
    <col min="3847" max="3847" width="7" style="297" customWidth="1"/>
    <col min="3848" max="3848" width="15.5" style="297" customWidth="1"/>
    <col min="3849" max="3849" width="13.6640625" style="297" customWidth="1"/>
    <col min="3850" max="3850" width="7.83203125" style="297" customWidth="1"/>
    <col min="3851" max="3851" width="15.1640625" style="297" customWidth="1"/>
    <col min="3852" max="3852" width="14" style="297" customWidth="1"/>
    <col min="3853" max="3853" width="7.83203125" style="297" customWidth="1"/>
    <col min="3854" max="3854" width="16.83203125" style="297" customWidth="1"/>
    <col min="3855" max="3855" width="13.6640625" style="297" customWidth="1"/>
    <col min="3856" max="3856" width="8.83203125" style="297" customWidth="1"/>
    <col min="3857" max="3857" width="15.5" style="297" customWidth="1"/>
    <col min="3858" max="3858" width="13.83203125" style="297" customWidth="1"/>
    <col min="3859" max="4099" width="9.33203125" style="297"/>
    <col min="4100" max="4100" width="8" style="297" customWidth="1"/>
    <col min="4101" max="4101" width="16.6640625" style="297" customWidth="1"/>
    <col min="4102" max="4102" width="16.5" style="297" customWidth="1"/>
    <col min="4103" max="4103" width="7" style="297" customWidth="1"/>
    <col min="4104" max="4104" width="15.5" style="297" customWidth="1"/>
    <col min="4105" max="4105" width="13.6640625" style="297" customWidth="1"/>
    <col min="4106" max="4106" width="7.83203125" style="297" customWidth="1"/>
    <col min="4107" max="4107" width="15.1640625" style="297" customWidth="1"/>
    <col min="4108" max="4108" width="14" style="297" customWidth="1"/>
    <col min="4109" max="4109" width="7.83203125" style="297" customWidth="1"/>
    <col min="4110" max="4110" width="16.83203125" style="297" customWidth="1"/>
    <col min="4111" max="4111" width="13.6640625" style="297" customWidth="1"/>
    <col min="4112" max="4112" width="8.83203125" style="297" customWidth="1"/>
    <col min="4113" max="4113" width="15.5" style="297" customWidth="1"/>
    <col min="4114" max="4114" width="13.83203125" style="297" customWidth="1"/>
    <col min="4115" max="4355" width="9.33203125" style="297"/>
    <col min="4356" max="4356" width="8" style="297" customWidth="1"/>
    <col min="4357" max="4357" width="16.6640625" style="297" customWidth="1"/>
    <col min="4358" max="4358" width="16.5" style="297" customWidth="1"/>
    <col min="4359" max="4359" width="7" style="297" customWidth="1"/>
    <col min="4360" max="4360" width="15.5" style="297" customWidth="1"/>
    <col min="4361" max="4361" width="13.6640625" style="297" customWidth="1"/>
    <col min="4362" max="4362" width="7.83203125" style="297" customWidth="1"/>
    <col min="4363" max="4363" width="15.1640625" style="297" customWidth="1"/>
    <col min="4364" max="4364" width="14" style="297" customWidth="1"/>
    <col min="4365" max="4365" width="7.83203125" style="297" customWidth="1"/>
    <col min="4366" max="4366" width="16.83203125" style="297" customWidth="1"/>
    <col min="4367" max="4367" width="13.6640625" style="297" customWidth="1"/>
    <col min="4368" max="4368" width="8.83203125" style="297" customWidth="1"/>
    <col min="4369" max="4369" width="15.5" style="297" customWidth="1"/>
    <col min="4370" max="4370" width="13.83203125" style="297" customWidth="1"/>
    <col min="4371" max="4611" width="9.33203125" style="297"/>
    <col min="4612" max="4612" width="8" style="297" customWidth="1"/>
    <col min="4613" max="4613" width="16.6640625" style="297" customWidth="1"/>
    <col min="4614" max="4614" width="16.5" style="297" customWidth="1"/>
    <col min="4615" max="4615" width="7" style="297" customWidth="1"/>
    <col min="4616" max="4616" width="15.5" style="297" customWidth="1"/>
    <col min="4617" max="4617" width="13.6640625" style="297" customWidth="1"/>
    <col min="4618" max="4618" width="7.83203125" style="297" customWidth="1"/>
    <col min="4619" max="4619" width="15.1640625" style="297" customWidth="1"/>
    <col min="4620" max="4620" width="14" style="297" customWidth="1"/>
    <col min="4621" max="4621" width="7.83203125" style="297" customWidth="1"/>
    <col min="4622" max="4622" width="16.83203125" style="297" customWidth="1"/>
    <col min="4623" max="4623" width="13.6640625" style="297" customWidth="1"/>
    <col min="4624" max="4624" width="8.83203125" style="297" customWidth="1"/>
    <col min="4625" max="4625" width="15.5" style="297" customWidth="1"/>
    <col min="4626" max="4626" width="13.83203125" style="297" customWidth="1"/>
    <col min="4627" max="4867" width="9.33203125" style="297"/>
    <col min="4868" max="4868" width="8" style="297" customWidth="1"/>
    <col min="4869" max="4869" width="16.6640625" style="297" customWidth="1"/>
    <col min="4870" max="4870" width="16.5" style="297" customWidth="1"/>
    <col min="4871" max="4871" width="7" style="297" customWidth="1"/>
    <col min="4872" max="4872" width="15.5" style="297" customWidth="1"/>
    <col min="4873" max="4873" width="13.6640625" style="297" customWidth="1"/>
    <col min="4874" max="4874" width="7.83203125" style="297" customWidth="1"/>
    <col min="4875" max="4875" width="15.1640625" style="297" customWidth="1"/>
    <col min="4876" max="4876" width="14" style="297" customWidth="1"/>
    <col min="4877" max="4877" width="7.83203125" style="297" customWidth="1"/>
    <col min="4878" max="4878" width="16.83203125" style="297" customWidth="1"/>
    <col min="4879" max="4879" width="13.6640625" style="297" customWidth="1"/>
    <col min="4880" max="4880" width="8.83203125" style="297" customWidth="1"/>
    <col min="4881" max="4881" width="15.5" style="297" customWidth="1"/>
    <col min="4882" max="4882" width="13.83203125" style="297" customWidth="1"/>
    <col min="4883" max="5123" width="9.33203125" style="297"/>
    <col min="5124" max="5124" width="8" style="297" customWidth="1"/>
    <col min="5125" max="5125" width="16.6640625" style="297" customWidth="1"/>
    <col min="5126" max="5126" width="16.5" style="297" customWidth="1"/>
    <col min="5127" max="5127" width="7" style="297" customWidth="1"/>
    <col min="5128" max="5128" width="15.5" style="297" customWidth="1"/>
    <col min="5129" max="5129" width="13.6640625" style="297" customWidth="1"/>
    <col min="5130" max="5130" width="7.83203125" style="297" customWidth="1"/>
    <col min="5131" max="5131" width="15.1640625" style="297" customWidth="1"/>
    <col min="5132" max="5132" width="14" style="297" customWidth="1"/>
    <col min="5133" max="5133" width="7.83203125" style="297" customWidth="1"/>
    <col min="5134" max="5134" width="16.83203125" style="297" customWidth="1"/>
    <col min="5135" max="5135" width="13.6640625" style="297" customWidth="1"/>
    <col min="5136" max="5136" width="8.83203125" style="297" customWidth="1"/>
    <col min="5137" max="5137" width="15.5" style="297" customWidth="1"/>
    <col min="5138" max="5138" width="13.83203125" style="297" customWidth="1"/>
    <col min="5139" max="5379" width="9.33203125" style="297"/>
    <col min="5380" max="5380" width="8" style="297" customWidth="1"/>
    <col min="5381" max="5381" width="16.6640625" style="297" customWidth="1"/>
    <col min="5382" max="5382" width="16.5" style="297" customWidth="1"/>
    <col min="5383" max="5383" width="7" style="297" customWidth="1"/>
    <col min="5384" max="5384" width="15.5" style="297" customWidth="1"/>
    <col min="5385" max="5385" width="13.6640625" style="297" customWidth="1"/>
    <col min="5386" max="5386" width="7.83203125" style="297" customWidth="1"/>
    <col min="5387" max="5387" width="15.1640625" style="297" customWidth="1"/>
    <col min="5388" max="5388" width="14" style="297" customWidth="1"/>
    <col min="5389" max="5389" width="7.83203125" style="297" customWidth="1"/>
    <col min="5390" max="5390" width="16.83203125" style="297" customWidth="1"/>
    <col min="5391" max="5391" width="13.6640625" style="297" customWidth="1"/>
    <col min="5392" max="5392" width="8.83203125" style="297" customWidth="1"/>
    <col min="5393" max="5393" width="15.5" style="297" customWidth="1"/>
    <col min="5394" max="5394" width="13.83203125" style="297" customWidth="1"/>
    <col min="5395" max="5635" width="9.33203125" style="297"/>
    <col min="5636" max="5636" width="8" style="297" customWidth="1"/>
    <col min="5637" max="5637" width="16.6640625" style="297" customWidth="1"/>
    <col min="5638" max="5638" width="16.5" style="297" customWidth="1"/>
    <col min="5639" max="5639" width="7" style="297" customWidth="1"/>
    <col min="5640" max="5640" width="15.5" style="297" customWidth="1"/>
    <col min="5641" max="5641" width="13.6640625" style="297" customWidth="1"/>
    <col min="5642" max="5642" width="7.83203125" style="297" customWidth="1"/>
    <col min="5643" max="5643" width="15.1640625" style="297" customWidth="1"/>
    <col min="5644" max="5644" width="14" style="297" customWidth="1"/>
    <col min="5645" max="5645" width="7.83203125" style="297" customWidth="1"/>
    <col min="5646" max="5646" width="16.83203125" style="297" customWidth="1"/>
    <col min="5647" max="5647" width="13.6640625" style="297" customWidth="1"/>
    <col min="5648" max="5648" width="8.83203125" style="297" customWidth="1"/>
    <col min="5649" max="5649" width="15.5" style="297" customWidth="1"/>
    <col min="5650" max="5650" width="13.83203125" style="297" customWidth="1"/>
    <col min="5651" max="5891" width="9.33203125" style="297"/>
    <col min="5892" max="5892" width="8" style="297" customWidth="1"/>
    <col min="5893" max="5893" width="16.6640625" style="297" customWidth="1"/>
    <col min="5894" max="5894" width="16.5" style="297" customWidth="1"/>
    <col min="5895" max="5895" width="7" style="297" customWidth="1"/>
    <col min="5896" max="5896" width="15.5" style="297" customWidth="1"/>
    <col min="5897" max="5897" width="13.6640625" style="297" customWidth="1"/>
    <col min="5898" max="5898" width="7.83203125" style="297" customWidth="1"/>
    <col min="5899" max="5899" width="15.1640625" style="297" customWidth="1"/>
    <col min="5900" max="5900" width="14" style="297" customWidth="1"/>
    <col min="5901" max="5901" width="7.83203125" style="297" customWidth="1"/>
    <col min="5902" max="5902" width="16.83203125" style="297" customWidth="1"/>
    <col min="5903" max="5903" width="13.6640625" style="297" customWidth="1"/>
    <col min="5904" max="5904" width="8.83203125" style="297" customWidth="1"/>
    <col min="5905" max="5905" width="15.5" style="297" customWidth="1"/>
    <col min="5906" max="5906" width="13.83203125" style="297" customWidth="1"/>
    <col min="5907" max="6147" width="9.33203125" style="297"/>
    <col min="6148" max="6148" width="8" style="297" customWidth="1"/>
    <col min="6149" max="6149" width="16.6640625" style="297" customWidth="1"/>
    <col min="6150" max="6150" width="16.5" style="297" customWidth="1"/>
    <col min="6151" max="6151" width="7" style="297" customWidth="1"/>
    <col min="6152" max="6152" width="15.5" style="297" customWidth="1"/>
    <col min="6153" max="6153" width="13.6640625" style="297" customWidth="1"/>
    <col min="6154" max="6154" width="7.83203125" style="297" customWidth="1"/>
    <col min="6155" max="6155" width="15.1640625" style="297" customWidth="1"/>
    <col min="6156" max="6156" width="14" style="297" customWidth="1"/>
    <col min="6157" max="6157" width="7.83203125" style="297" customWidth="1"/>
    <col min="6158" max="6158" width="16.83203125" style="297" customWidth="1"/>
    <col min="6159" max="6159" width="13.6640625" style="297" customWidth="1"/>
    <col min="6160" max="6160" width="8.83203125" style="297" customWidth="1"/>
    <col min="6161" max="6161" width="15.5" style="297" customWidth="1"/>
    <col min="6162" max="6162" width="13.83203125" style="297" customWidth="1"/>
    <col min="6163" max="6403" width="9.33203125" style="297"/>
    <col min="6404" max="6404" width="8" style="297" customWidth="1"/>
    <col min="6405" max="6405" width="16.6640625" style="297" customWidth="1"/>
    <col min="6406" max="6406" width="16.5" style="297" customWidth="1"/>
    <col min="6407" max="6407" width="7" style="297" customWidth="1"/>
    <col min="6408" max="6408" width="15.5" style="297" customWidth="1"/>
    <col min="6409" max="6409" width="13.6640625" style="297" customWidth="1"/>
    <col min="6410" max="6410" width="7.83203125" style="297" customWidth="1"/>
    <col min="6411" max="6411" width="15.1640625" style="297" customWidth="1"/>
    <col min="6412" max="6412" width="14" style="297" customWidth="1"/>
    <col min="6413" max="6413" width="7.83203125" style="297" customWidth="1"/>
    <col min="6414" max="6414" width="16.83203125" style="297" customWidth="1"/>
    <col min="6415" max="6415" width="13.6640625" style="297" customWidth="1"/>
    <col min="6416" max="6416" width="8.83203125" style="297" customWidth="1"/>
    <col min="6417" max="6417" width="15.5" style="297" customWidth="1"/>
    <col min="6418" max="6418" width="13.83203125" style="297" customWidth="1"/>
    <col min="6419" max="6659" width="9.33203125" style="297"/>
    <col min="6660" max="6660" width="8" style="297" customWidth="1"/>
    <col min="6661" max="6661" width="16.6640625" style="297" customWidth="1"/>
    <col min="6662" max="6662" width="16.5" style="297" customWidth="1"/>
    <col min="6663" max="6663" width="7" style="297" customWidth="1"/>
    <col min="6664" max="6664" width="15.5" style="297" customWidth="1"/>
    <col min="6665" max="6665" width="13.6640625" style="297" customWidth="1"/>
    <col min="6666" max="6666" width="7.83203125" style="297" customWidth="1"/>
    <col min="6667" max="6667" width="15.1640625" style="297" customWidth="1"/>
    <col min="6668" max="6668" width="14" style="297" customWidth="1"/>
    <col min="6669" max="6669" width="7.83203125" style="297" customWidth="1"/>
    <col min="6670" max="6670" width="16.83203125" style="297" customWidth="1"/>
    <col min="6671" max="6671" width="13.6640625" style="297" customWidth="1"/>
    <col min="6672" max="6672" width="8.83203125" style="297" customWidth="1"/>
    <col min="6673" max="6673" width="15.5" style="297" customWidth="1"/>
    <col min="6674" max="6674" width="13.83203125" style="297" customWidth="1"/>
    <col min="6675" max="6915" width="9.33203125" style="297"/>
    <col min="6916" max="6916" width="8" style="297" customWidth="1"/>
    <col min="6917" max="6917" width="16.6640625" style="297" customWidth="1"/>
    <col min="6918" max="6918" width="16.5" style="297" customWidth="1"/>
    <col min="6919" max="6919" width="7" style="297" customWidth="1"/>
    <col min="6920" max="6920" width="15.5" style="297" customWidth="1"/>
    <col min="6921" max="6921" width="13.6640625" style="297" customWidth="1"/>
    <col min="6922" max="6922" width="7.83203125" style="297" customWidth="1"/>
    <col min="6923" max="6923" width="15.1640625" style="297" customWidth="1"/>
    <col min="6924" max="6924" width="14" style="297" customWidth="1"/>
    <col min="6925" max="6925" width="7.83203125" style="297" customWidth="1"/>
    <col min="6926" max="6926" width="16.83203125" style="297" customWidth="1"/>
    <col min="6927" max="6927" width="13.6640625" style="297" customWidth="1"/>
    <col min="6928" max="6928" width="8.83203125" style="297" customWidth="1"/>
    <col min="6929" max="6929" width="15.5" style="297" customWidth="1"/>
    <col min="6930" max="6930" width="13.83203125" style="297" customWidth="1"/>
    <col min="6931" max="7171" width="9.33203125" style="297"/>
    <col min="7172" max="7172" width="8" style="297" customWidth="1"/>
    <col min="7173" max="7173" width="16.6640625" style="297" customWidth="1"/>
    <col min="7174" max="7174" width="16.5" style="297" customWidth="1"/>
    <col min="7175" max="7175" width="7" style="297" customWidth="1"/>
    <col min="7176" max="7176" width="15.5" style="297" customWidth="1"/>
    <col min="7177" max="7177" width="13.6640625" style="297" customWidth="1"/>
    <col min="7178" max="7178" width="7.83203125" style="297" customWidth="1"/>
    <col min="7179" max="7179" width="15.1640625" style="297" customWidth="1"/>
    <col min="7180" max="7180" width="14" style="297" customWidth="1"/>
    <col min="7181" max="7181" width="7.83203125" style="297" customWidth="1"/>
    <col min="7182" max="7182" width="16.83203125" style="297" customWidth="1"/>
    <col min="7183" max="7183" width="13.6640625" style="297" customWidth="1"/>
    <col min="7184" max="7184" width="8.83203125" style="297" customWidth="1"/>
    <col min="7185" max="7185" width="15.5" style="297" customWidth="1"/>
    <col min="7186" max="7186" width="13.83203125" style="297" customWidth="1"/>
    <col min="7187" max="7427" width="9.33203125" style="297"/>
    <col min="7428" max="7428" width="8" style="297" customWidth="1"/>
    <col min="7429" max="7429" width="16.6640625" style="297" customWidth="1"/>
    <col min="7430" max="7430" width="16.5" style="297" customWidth="1"/>
    <col min="7431" max="7431" width="7" style="297" customWidth="1"/>
    <col min="7432" max="7432" width="15.5" style="297" customWidth="1"/>
    <col min="7433" max="7433" width="13.6640625" style="297" customWidth="1"/>
    <col min="7434" max="7434" width="7.83203125" style="297" customWidth="1"/>
    <col min="7435" max="7435" width="15.1640625" style="297" customWidth="1"/>
    <col min="7436" max="7436" width="14" style="297" customWidth="1"/>
    <col min="7437" max="7437" width="7.83203125" style="297" customWidth="1"/>
    <col min="7438" max="7438" width="16.83203125" style="297" customWidth="1"/>
    <col min="7439" max="7439" width="13.6640625" style="297" customWidth="1"/>
    <col min="7440" max="7440" width="8.83203125" style="297" customWidth="1"/>
    <col min="7441" max="7441" width="15.5" style="297" customWidth="1"/>
    <col min="7442" max="7442" width="13.83203125" style="297" customWidth="1"/>
    <col min="7443" max="7683" width="9.33203125" style="297"/>
    <col min="7684" max="7684" width="8" style="297" customWidth="1"/>
    <col min="7685" max="7685" width="16.6640625" style="297" customWidth="1"/>
    <col min="7686" max="7686" width="16.5" style="297" customWidth="1"/>
    <col min="7687" max="7687" width="7" style="297" customWidth="1"/>
    <col min="7688" max="7688" width="15.5" style="297" customWidth="1"/>
    <col min="7689" max="7689" width="13.6640625" style="297" customWidth="1"/>
    <col min="7690" max="7690" width="7.83203125" style="297" customWidth="1"/>
    <col min="7691" max="7691" width="15.1640625" style="297" customWidth="1"/>
    <col min="7692" max="7692" width="14" style="297" customWidth="1"/>
    <col min="7693" max="7693" width="7.83203125" style="297" customWidth="1"/>
    <col min="7694" max="7694" width="16.83203125" style="297" customWidth="1"/>
    <col min="7695" max="7695" width="13.6640625" style="297" customWidth="1"/>
    <col min="7696" max="7696" width="8.83203125" style="297" customWidth="1"/>
    <col min="7697" max="7697" width="15.5" style="297" customWidth="1"/>
    <col min="7698" max="7698" width="13.83203125" style="297" customWidth="1"/>
    <col min="7699" max="7939" width="9.33203125" style="297"/>
    <col min="7940" max="7940" width="8" style="297" customWidth="1"/>
    <col min="7941" max="7941" width="16.6640625" style="297" customWidth="1"/>
    <col min="7942" max="7942" width="16.5" style="297" customWidth="1"/>
    <col min="7943" max="7943" width="7" style="297" customWidth="1"/>
    <col min="7944" max="7944" width="15.5" style="297" customWidth="1"/>
    <col min="7945" max="7945" width="13.6640625" style="297" customWidth="1"/>
    <col min="7946" max="7946" width="7.83203125" style="297" customWidth="1"/>
    <col min="7947" max="7947" width="15.1640625" style="297" customWidth="1"/>
    <col min="7948" max="7948" width="14" style="297" customWidth="1"/>
    <col min="7949" max="7949" width="7.83203125" style="297" customWidth="1"/>
    <col min="7950" max="7950" width="16.83203125" style="297" customWidth="1"/>
    <col min="7951" max="7951" width="13.6640625" style="297" customWidth="1"/>
    <col min="7952" max="7952" width="8.83203125" style="297" customWidth="1"/>
    <col min="7953" max="7953" width="15.5" style="297" customWidth="1"/>
    <col min="7954" max="7954" width="13.83203125" style="297" customWidth="1"/>
    <col min="7955" max="8195" width="9.33203125" style="297"/>
    <col min="8196" max="8196" width="8" style="297" customWidth="1"/>
    <col min="8197" max="8197" width="16.6640625" style="297" customWidth="1"/>
    <col min="8198" max="8198" width="16.5" style="297" customWidth="1"/>
    <col min="8199" max="8199" width="7" style="297" customWidth="1"/>
    <col min="8200" max="8200" width="15.5" style="297" customWidth="1"/>
    <col min="8201" max="8201" width="13.6640625" style="297" customWidth="1"/>
    <col min="8202" max="8202" width="7.83203125" style="297" customWidth="1"/>
    <col min="8203" max="8203" width="15.1640625" style="297" customWidth="1"/>
    <col min="8204" max="8204" width="14" style="297" customWidth="1"/>
    <col min="8205" max="8205" width="7.83203125" style="297" customWidth="1"/>
    <col min="8206" max="8206" width="16.83203125" style="297" customWidth="1"/>
    <col min="8207" max="8207" width="13.6640625" style="297" customWidth="1"/>
    <col min="8208" max="8208" width="8.83203125" style="297" customWidth="1"/>
    <col min="8209" max="8209" width="15.5" style="297" customWidth="1"/>
    <col min="8210" max="8210" width="13.83203125" style="297" customWidth="1"/>
    <col min="8211" max="8451" width="9.33203125" style="297"/>
    <col min="8452" max="8452" width="8" style="297" customWidth="1"/>
    <col min="8453" max="8453" width="16.6640625" style="297" customWidth="1"/>
    <col min="8454" max="8454" width="16.5" style="297" customWidth="1"/>
    <col min="8455" max="8455" width="7" style="297" customWidth="1"/>
    <col min="8456" max="8456" width="15.5" style="297" customWidth="1"/>
    <col min="8457" max="8457" width="13.6640625" style="297" customWidth="1"/>
    <col min="8458" max="8458" width="7.83203125" style="297" customWidth="1"/>
    <col min="8459" max="8459" width="15.1640625" style="297" customWidth="1"/>
    <col min="8460" max="8460" width="14" style="297" customWidth="1"/>
    <col min="8461" max="8461" width="7.83203125" style="297" customWidth="1"/>
    <col min="8462" max="8462" width="16.83203125" style="297" customWidth="1"/>
    <col min="8463" max="8463" width="13.6640625" style="297" customWidth="1"/>
    <col min="8464" max="8464" width="8.83203125" style="297" customWidth="1"/>
    <col min="8465" max="8465" width="15.5" style="297" customWidth="1"/>
    <col min="8466" max="8466" width="13.83203125" style="297" customWidth="1"/>
    <col min="8467" max="8707" width="9.33203125" style="297"/>
    <col min="8708" max="8708" width="8" style="297" customWidth="1"/>
    <col min="8709" max="8709" width="16.6640625" style="297" customWidth="1"/>
    <col min="8710" max="8710" width="16.5" style="297" customWidth="1"/>
    <col min="8711" max="8711" width="7" style="297" customWidth="1"/>
    <col min="8712" max="8712" width="15.5" style="297" customWidth="1"/>
    <col min="8713" max="8713" width="13.6640625" style="297" customWidth="1"/>
    <col min="8714" max="8714" width="7.83203125" style="297" customWidth="1"/>
    <col min="8715" max="8715" width="15.1640625" style="297" customWidth="1"/>
    <col min="8716" max="8716" width="14" style="297" customWidth="1"/>
    <col min="8717" max="8717" width="7.83203125" style="297" customWidth="1"/>
    <col min="8718" max="8718" width="16.83203125" style="297" customWidth="1"/>
    <col min="8719" max="8719" width="13.6640625" style="297" customWidth="1"/>
    <col min="8720" max="8720" width="8.83203125" style="297" customWidth="1"/>
    <col min="8721" max="8721" width="15.5" style="297" customWidth="1"/>
    <col min="8722" max="8722" width="13.83203125" style="297" customWidth="1"/>
    <col min="8723" max="8963" width="9.33203125" style="297"/>
    <col min="8964" max="8964" width="8" style="297" customWidth="1"/>
    <col min="8965" max="8965" width="16.6640625" style="297" customWidth="1"/>
    <col min="8966" max="8966" width="16.5" style="297" customWidth="1"/>
    <col min="8967" max="8967" width="7" style="297" customWidth="1"/>
    <col min="8968" max="8968" width="15.5" style="297" customWidth="1"/>
    <col min="8969" max="8969" width="13.6640625" style="297" customWidth="1"/>
    <col min="8970" max="8970" width="7.83203125" style="297" customWidth="1"/>
    <col min="8971" max="8971" width="15.1640625" style="297" customWidth="1"/>
    <col min="8972" max="8972" width="14" style="297" customWidth="1"/>
    <col min="8973" max="8973" width="7.83203125" style="297" customWidth="1"/>
    <col min="8974" max="8974" width="16.83203125" style="297" customWidth="1"/>
    <col min="8975" max="8975" width="13.6640625" style="297" customWidth="1"/>
    <col min="8976" max="8976" width="8.83203125" style="297" customWidth="1"/>
    <col min="8977" max="8977" width="15.5" style="297" customWidth="1"/>
    <col min="8978" max="8978" width="13.83203125" style="297" customWidth="1"/>
    <col min="8979" max="9219" width="9.33203125" style="297"/>
    <col min="9220" max="9220" width="8" style="297" customWidth="1"/>
    <col min="9221" max="9221" width="16.6640625" style="297" customWidth="1"/>
    <col min="9222" max="9222" width="16.5" style="297" customWidth="1"/>
    <col min="9223" max="9223" width="7" style="297" customWidth="1"/>
    <col min="9224" max="9224" width="15.5" style="297" customWidth="1"/>
    <col min="9225" max="9225" width="13.6640625" style="297" customWidth="1"/>
    <col min="9226" max="9226" width="7.83203125" style="297" customWidth="1"/>
    <col min="9227" max="9227" width="15.1640625" style="297" customWidth="1"/>
    <col min="9228" max="9228" width="14" style="297" customWidth="1"/>
    <col min="9229" max="9229" width="7.83203125" style="297" customWidth="1"/>
    <col min="9230" max="9230" width="16.83203125" style="297" customWidth="1"/>
    <col min="9231" max="9231" width="13.6640625" style="297" customWidth="1"/>
    <col min="9232" max="9232" width="8.83203125" style="297" customWidth="1"/>
    <col min="9233" max="9233" width="15.5" style="297" customWidth="1"/>
    <col min="9234" max="9234" width="13.83203125" style="297" customWidth="1"/>
    <col min="9235" max="9475" width="9.33203125" style="297"/>
    <col min="9476" max="9476" width="8" style="297" customWidth="1"/>
    <col min="9477" max="9477" width="16.6640625" style="297" customWidth="1"/>
    <col min="9478" max="9478" width="16.5" style="297" customWidth="1"/>
    <col min="9479" max="9479" width="7" style="297" customWidth="1"/>
    <col min="9480" max="9480" width="15.5" style="297" customWidth="1"/>
    <col min="9481" max="9481" width="13.6640625" style="297" customWidth="1"/>
    <col min="9482" max="9482" width="7.83203125" style="297" customWidth="1"/>
    <col min="9483" max="9483" width="15.1640625" style="297" customWidth="1"/>
    <col min="9484" max="9484" width="14" style="297" customWidth="1"/>
    <col min="9485" max="9485" width="7.83203125" style="297" customWidth="1"/>
    <col min="9486" max="9486" width="16.83203125" style="297" customWidth="1"/>
    <col min="9487" max="9487" width="13.6640625" style="297" customWidth="1"/>
    <col min="9488" max="9488" width="8.83203125" style="297" customWidth="1"/>
    <col min="9489" max="9489" width="15.5" style="297" customWidth="1"/>
    <col min="9490" max="9490" width="13.83203125" style="297" customWidth="1"/>
    <col min="9491" max="9731" width="9.33203125" style="297"/>
    <col min="9732" max="9732" width="8" style="297" customWidth="1"/>
    <col min="9733" max="9733" width="16.6640625" style="297" customWidth="1"/>
    <col min="9734" max="9734" width="16.5" style="297" customWidth="1"/>
    <col min="9735" max="9735" width="7" style="297" customWidth="1"/>
    <col min="9736" max="9736" width="15.5" style="297" customWidth="1"/>
    <col min="9737" max="9737" width="13.6640625" style="297" customWidth="1"/>
    <col min="9738" max="9738" width="7.83203125" style="297" customWidth="1"/>
    <col min="9739" max="9739" width="15.1640625" style="297" customWidth="1"/>
    <col min="9740" max="9740" width="14" style="297" customWidth="1"/>
    <col min="9741" max="9741" width="7.83203125" style="297" customWidth="1"/>
    <col min="9742" max="9742" width="16.83203125" style="297" customWidth="1"/>
    <col min="9743" max="9743" width="13.6640625" style="297" customWidth="1"/>
    <col min="9744" max="9744" width="8.83203125" style="297" customWidth="1"/>
    <col min="9745" max="9745" width="15.5" style="297" customWidth="1"/>
    <col min="9746" max="9746" width="13.83203125" style="297" customWidth="1"/>
    <col min="9747" max="9987" width="9.33203125" style="297"/>
    <col min="9988" max="9988" width="8" style="297" customWidth="1"/>
    <col min="9989" max="9989" width="16.6640625" style="297" customWidth="1"/>
    <col min="9990" max="9990" width="16.5" style="297" customWidth="1"/>
    <col min="9991" max="9991" width="7" style="297" customWidth="1"/>
    <col min="9992" max="9992" width="15.5" style="297" customWidth="1"/>
    <col min="9993" max="9993" width="13.6640625" style="297" customWidth="1"/>
    <col min="9994" max="9994" width="7.83203125" style="297" customWidth="1"/>
    <col min="9995" max="9995" width="15.1640625" style="297" customWidth="1"/>
    <col min="9996" max="9996" width="14" style="297" customWidth="1"/>
    <col min="9997" max="9997" width="7.83203125" style="297" customWidth="1"/>
    <col min="9998" max="9998" width="16.83203125" style="297" customWidth="1"/>
    <col min="9999" max="9999" width="13.6640625" style="297" customWidth="1"/>
    <col min="10000" max="10000" width="8.83203125" style="297" customWidth="1"/>
    <col min="10001" max="10001" width="15.5" style="297" customWidth="1"/>
    <col min="10002" max="10002" width="13.83203125" style="297" customWidth="1"/>
    <col min="10003" max="10243" width="9.33203125" style="297"/>
    <col min="10244" max="10244" width="8" style="297" customWidth="1"/>
    <col min="10245" max="10245" width="16.6640625" style="297" customWidth="1"/>
    <col min="10246" max="10246" width="16.5" style="297" customWidth="1"/>
    <col min="10247" max="10247" width="7" style="297" customWidth="1"/>
    <col min="10248" max="10248" width="15.5" style="297" customWidth="1"/>
    <col min="10249" max="10249" width="13.6640625" style="297" customWidth="1"/>
    <col min="10250" max="10250" width="7.83203125" style="297" customWidth="1"/>
    <col min="10251" max="10251" width="15.1640625" style="297" customWidth="1"/>
    <col min="10252" max="10252" width="14" style="297" customWidth="1"/>
    <col min="10253" max="10253" width="7.83203125" style="297" customWidth="1"/>
    <col min="10254" max="10254" width="16.83203125" style="297" customWidth="1"/>
    <col min="10255" max="10255" width="13.6640625" style="297" customWidth="1"/>
    <col min="10256" max="10256" width="8.83203125" style="297" customWidth="1"/>
    <col min="10257" max="10257" width="15.5" style="297" customWidth="1"/>
    <col min="10258" max="10258" width="13.83203125" style="297" customWidth="1"/>
    <col min="10259" max="10499" width="9.33203125" style="297"/>
    <col min="10500" max="10500" width="8" style="297" customWidth="1"/>
    <col min="10501" max="10501" width="16.6640625" style="297" customWidth="1"/>
    <col min="10502" max="10502" width="16.5" style="297" customWidth="1"/>
    <col min="10503" max="10503" width="7" style="297" customWidth="1"/>
    <col min="10504" max="10504" width="15.5" style="297" customWidth="1"/>
    <col min="10505" max="10505" width="13.6640625" style="297" customWidth="1"/>
    <col min="10506" max="10506" width="7.83203125" style="297" customWidth="1"/>
    <col min="10507" max="10507" width="15.1640625" style="297" customWidth="1"/>
    <col min="10508" max="10508" width="14" style="297" customWidth="1"/>
    <col min="10509" max="10509" width="7.83203125" style="297" customWidth="1"/>
    <col min="10510" max="10510" width="16.83203125" style="297" customWidth="1"/>
    <col min="10511" max="10511" width="13.6640625" style="297" customWidth="1"/>
    <col min="10512" max="10512" width="8.83203125" style="297" customWidth="1"/>
    <col min="10513" max="10513" width="15.5" style="297" customWidth="1"/>
    <col min="10514" max="10514" width="13.83203125" style="297" customWidth="1"/>
    <col min="10515" max="10755" width="9.33203125" style="297"/>
    <col min="10756" max="10756" width="8" style="297" customWidth="1"/>
    <col min="10757" max="10757" width="16.6640625" style="297" customWidth="1"/>
    <col min="10758" max="10758" width="16.5" style="297" customWidth="1"/>
    <col min="10759" max="10759" width="7" style="297" customWidth="1"/>
    <col min="10760" max="10760" width="15.5" style="297" customWidth="1"/>
    <col min="10761" max="10761" width="13.6640625" style="297" customWidth="1"/>
    <col min="10762" max="10762" width="7.83203125" style="297" customWidth="1"/>
    <col min="10763" max="10763" width="15.1640625" style="297" customWidth="1"/>
    <col min="10764" max="10764" width="14" style="297" customWidth="1"/>
    <col min="10765" max="10765" width="7.83203125" style="297" customWidth="1"/>
    <col min="10766" max="10766" width="16.83203125" style="297" customWidth="1"/>
    <col min="10767" max="10767" width="13.6640625" style="297" customWidth="1"/>
    <col min="10768" max="10768" width="8.83203125" style="297" customWidth="1"/>
    <col min="10769" max="10769" width="15.5" style="297" customWidth="1"/>
    <col min="10770" max="10770" width="13.83203125" style="297" customWidth="1"/>
    <col min="10771" max="11011" width="9.33203125" style="297"/>
    <col min="11012" max="11012" width="8" style="297" customWidth="1"/>
    <col min="11013" max="11013" width="16.6640625" style="297" customWidth="1"/>
    <col min="11014" max="11014" width="16.5" style="297" customWidth="1"/>
    <col min="11015" max="11015" width="7" style="297" customWidth="1"/>
    <col min="11016" max="11016" width="15.5" style="297" customWidth="1"/>
    <col min="11017" max="11017" width="13.6640625" style="297" customWidth="1"/>
    <col min="11018" max="11018" width="7.83203125" style="297" customWidth="1"/>
    <col min="11019" max="11019" width="15.1640625" style="297" customWidth="1"/>
    <col min="11020" max="11020" width="14" style="297" customWidth="1"/>
    <col min="11021" max="11021" width="7.83203125" style="297" customWidth="1"/>
    <col min="11022" max="11022" width="16.83203125" style="297" customWidth="1"/>
    <col min="11023" max="11023" width="13.6640625" style="297" customWidth="1"/>
    <col min="11024" max="11024" width="8.83203125" style="297" customWidth="1"/>
    <col min="11025" max="11025" width="15.5" style="297" customWidth="1"/>
    <col min="11026" max="11026" width="13.83203125" style="297" customWidth="1"/>
    <col min="11027" max="11267" width="9.33203125" style="297"/>
    <col min="11268" max="11268" width="8" style="297" customWidth="1"/>
    <col min="11269" max="11269" width="16.6640625" style="297" customWidth="1"/>
    <col min="11270" max="11270" width="16.5" style="297" customWidth="1"/>
    <col min="11271" max="11271" width="7" style="297" customWidth="1"/>
    <col min="11272" max="11272" width="15.5" style="297" customWidth="1"/>
    <col min="11273" max="11273" width="13.6640625" style="297" customWidth="1"/>
    <col min="11274" max="11274" width="7.83203125" style="297" customWidth="1"/>
    <col min="11275" max="11275" width="15.1640625" style="297" customWidth="1"/>
    <col min="11276" max="11276" width="14" style="297" customWidth="1"/>
    <col min="11277" max="11277" width="7.83203125" style="297" customWidth="1"/>
    <col min="11278" max="11278" width="16.83203125" style="297" customWidth="1"/>
    <col min="11279" max="11279" width="13.6640625" style="297" customWidth="1"/>
    <col min="11280" max="11280" width="8.83203125" style="297" customWidth="1"/>
    <col min="11281" max="11281" width="15.5" style="297" customWidth="1"/>
    <col min="11282" max="11282" width="13.83203125" style="297" customWidth="1"/>
    <col min="11283" max="11523" width="9.33203125" style="297"/>
    <col min="11524" max="11524" width="8" style="297" customWidth="1"/>
    <col min="11525" max="11525" width="16.6640625" style="297" customWidth="1"/>
    <col min="11526" max="11526" width="16.5" style="297" customWidth="1"/>
    <col min="11527" max="11527" width="7" style="297" customWidth="1"/>
    <col min="11528" max="11528" width="15.5" style="297" customWidth="1"/>
    <col min="11529" max="11529" width="13.6640625" style="297" customWidth="1"/>
    <col min="11530" max="11530" width="7.83203125" style="297" customWidth="1"/>
    <col min="11531" max="11531" width="15.1640625" style="297" customWidth="1"/>
    <col min="11532" max="11532" width="14" style="297" customWidth="1"/>
    <col min="11533" max="11533" width="7.83203125" style="297" customWidth="1"/>
    <col min="11534" max="11534" width="16.83203125" style="297" customWidth="1"/>
    <col min="11535" max="11535" width="13.6640625" style="297" customWidth="1"/>
    <col min="11536" max="11536" width="8.83203125" style="297" customWidth="1"/>
    <col min="11537" max="11537" width="15.5" style="297" customWidth="1"/>
    <col min="11538" max="11538" width="13.83203125" style="297" customWidth="1"/>
    <col min="11539" max="11779" width="9.33203125" style="297"/>
    <col min="11780" max="11780" width="8" style="297" customWidth="1"/>
    <col min="11781" max="11781" width="16.6640625" style="297" customWidth="1"/>
    <col min="11782" max="11782" width="16.5" style="297" customWidth="1"/>
    <col min="11783" max="11783" width="7" style="297" customWidth="1"/>
    <col min="11784" max="11784" width="15.5" style="297" customWidth="1"/>
    <col min="11785" max="11785" width="13.6640625" style="297" customWidth="1"/>
    <col min="11786" max="11786" width="7.83203125" style="297" customWidth="1"/>
    <col min="11787" max="11787" width="15.1640625" style="297" customWidth="1"/>
    <col min="11788" max="11788" width="14" style="297" customWidth="1"/>
    <col min="11789" max="11789" width="7.83203125" style="297" customWidth="1"/>
    <col min="11790" max="11790" width="16.83203125" style="297" customWidth="1"/>
    <col min="11791" max="11791" width="13.6640625" style="297" customWidth="1"/>
    <col min="11792" max="11792" width="8.83203125" style="297" customWidth="1"/>
    <col min="11793" max="11793" width="15.5" style="297" customWidth="1"/>
    <col min="11794" max="11794" width="13.83203125" style="297" customWidth="1"/>
    <col min="11795" max="12035" width="9.33203125" style="297"/>
    <col min="12036" max="12036" width="8" style="297" customWidth="1"/>
    <col min="12037" max="12037" width="16.6640625" style="297" customWidth="1"/>
    <col min="12038" max="12038" width="16.5" style="297" customWidth="1"/>
    <col min="12039" max="12039" width="7" style="297" customWidth="1"/>
    <col min="12040" max="12040" width="15.5" style="297" customWidth="1"/>
    <col min="12041" max="12041" width="13.6640625" style="297" customWidth="1"/>
    <col min="12042" max="12042" width="7.83203125" style="297" customWidth="1"/>
    <col min="12043" max="12043" width="15.1640625" style="297" customWidth="1"/>
    <col min="12044" max="12044" width="14" style="297" customWidth="1"/>
    <col min="12045" max="12045" width="7.83203125" style="297" customWidth="1"/>
    <col min="12046" max="12046" width="16.83203125" style="297" customWidth="1"/>
    <col min="12047" max="12047" width="13.6640625" style="297" customWidth="1"/>
    <col min="12048" max="12048" width="8.83203125" style="297" customWidth="1"/>
    <col min="12049" max="12049" width="15.5" style="297" customWidth="1"/>
    <col min="12050" max="12050" width="13.83203125" style="297" customWidth="1"/>
    <col min="12051" max="12291" width="9.33203125" style="297"/>
    <col min="12292" max="12292" width="8" style="297" customWidth="1"/>
    <col min="12293" max="12293" width="16.6640625" style="297" customWidth="1"/>
    <col min="12294" max="12294" width="16.5" style="297" customWidth="1"/>
    <col min="12295" max="12295" width="7" style="297" customWidth="1"/>
    <col min="12296" max="12296" width="15.5" style="297" customWidth="1"/>
    <col min="12297" max="12297" width="13.6640625" style="297" customWidth="1"/>
    <col min="12298" max="12298" width="7.83203125" style="297" customWidth="1"/>
    <col min="12299" max="12299" width="15.1640625" style="297" customWidth="1"/>
    <col min="12300" max="12300" width="14" style="297" customWidth="1"/>
    <col min="12301" max="12301" width="7.83203125" style="297" customWidth="1"/>
    <col min="12302" max="12302" width="16.83203125" style="297" customWidth="1"/>
    <col min="12303" max="12303" width="13.6640625" style="297" customWidth="1"/>
    <col min="12304" max="12304" width="8.83203125" style="297" customWidth="1"/>
    <col min="12305" max="12305" width="15.5" style="297" customWidth="1"/>
    <col min="12306" max="12306" width="13.83203125" style="297" customWidth="1"/>
    <col min="12307" max="12547" width="9.33203125" style="297"/>
    <col min="12548" max="12548" width="8" style="297" customWidth="1"/>
    <col min="12549" max="12549" width="16.6640625" style="297" customWidth="1"/>
    <col min="12550" max="12550" width="16.5" style="297" customWidth="1"/>
    <col min="12551" max="12551" width="7" style="297" customWidth="1"/>
    <col min="12552" max="12552" width="15.5" style="297" customWidth="1"/>
    <col min="12553" max="12553" width="13.6640625" style="297" customWidth="1"/>
    <col min="12554" max="12554" width="7.83203125" style="297" customWidth="1"/>
    <col min="12555" max="12555" width="15.1640625" style="297" customWidth="1"/>
    <col min="12556" max="12556" width="14" style="297" customWidth="1"/>
    <col min="12557" max="12557" width="7.83203125" style="297" customWidth="1"/>
    <col min="12558" max="12558" width="16.83203125" style="297" customWidth="1"/>
    <col min="12559" max="12559" width="13.6640625" style="297" customWidth="1"/>
    <col min="12560" max="12560" width="8.83203125" style="297" customWidth="1"/>
    <col min="12561" max="12561" width="15.5" style="297" customWidth="1"/>
    <col min="12562" max="12562" width="13.83203125" style="297" customWidth="1"/>
    <col min="12563" max="12803" width="9.33203125" style="297"/>
    <col min="12804" max="12804" width="8" style="297" customWidth="1"/>
    <col min="12805" max="12805" width="16.6640625" style="297" customWidth="1"/>
    <col min="12806" max="12806" width="16.5" style="297" customWidth="1"/>
    <col min="12807" max="12807" width="7" style="297" customWidth="1"/>
    <col min="12808" max="12808" width="15.5" style="297" customWidth="1"/>
    <col min="12809" max="12809" width="13.6640625" style="297" customWidth="1"/>
    <col min="12810" max="12810" width="7.83203125" style="297" customWidth="1"/>
    <col min="12811" max="12811" width="15.1640625" style="297" customWidth="1"/>
    <col min="12812" max="12812" width="14" style="297" customWidth="1"/>
    <col min="12813" max="12813" width="7.83203125" style="297" customWidth="1"/>
    <col min="12814" max="12814" width="16.83203125" style="297" customWidth="1"/>
    <col min="12815" max="12815" width="13.6640625" style="297" customWidth="1"/>
    <col min="12816" max="12816" width="8.83203125" style="297" customWidth="1"/>
    <col min="12817" max="12817" width="15.5" style="297" customWidth="1"/>
    <col min="12818" max="12818" width="13.83203125" style="297" customWidth="1"/>
    <col min="12819" max="13059" width="9.33203125" style="297"/>
    <col min="13060" max="13060" width="8" style="297" customWidth="1"/>
    <col min="13061" max="13061" width="16.6640625" style="297" customWidth="1"/>
    <col min="13062" max="13062" width="16.5" style="297" customWidth="1"/>
    <col min="13063" max="13063" width="7" style="297" customWidth="1"/>
    <col min="13064" max="13064" width="15.5" style="297" customWidth="1"/>
    <col min="13065" max="13065" width="13.6640625" style="297" customWidth="1"/>
    <col min="13066" max="13066" width="7.83203125" style="297" customWidth="1"/>
    <col min="13067" max="13067" width="15.1640625" style="297" customWidth="1"/>
    <col min="13068" max="13068" width="14" style="297" customWidth="1"/>
    <col min="13069" max="13069" width="7.83203125" style="297" customWidth="1"/>
    <col min="13070" max="13070" width="16.83203125" style="297" customWidth="1"/>
    <col min="13071" max="13071" width="13.6640625" style="297" customWidth="1"/>
    <col min="13072" max="13072" width="8.83203125" style="297" customWidth="1"/>
    <col min="13073" max="13073" width="15.5" style="297" customWidth="1"/>
    <col min="13074" max="13074" width="13.83203125" style="297" customWidth="1"/>
    <col min="13075" max="13315" width="9.33203125" style="297"/>
    <col min="13316" max="13316" width="8" style="297" customWidth="1"/>
    <col min="13317" max="13317" width="16.6640625" style="297" customWidth="1"/>
    <col min="13318" max="13318" width="16.5" style="297" customWidth="1"/>
    <col min="13319" max="13319" width="7" style="297" customWidth="1"/>
    <col min="13320" max="13320" width="15.5" style="297" customWidth="1"/>
    <col min="13321" max="13321" width="13.6640625" style="297" customWidth="1"/>
    <col min="13322" max="13322" width="7.83203125" style="297" customWidth="1"/>
    <col min="13323" max="13323" width="15.1640625" style="297" customWidth="1"/>
    <col min="13324" max="13324" width="14" style="297" customWidth="1"/>
    <col min="13325" max="13325" width="7.83203125" style="297" customWidth="1"/>
    <col min="13326" max="13326" width="16.83203125" style="297" customWidth="1"/>
    <col min="13327" max="13327" width="13.6640625" style="297" customWidth="1"/>
    <col min="13328" max="13328" width="8.83203125" style="297" customWidth="1"/>
    <col min="13329" max="13329" width="15.5" style="297" customWidth="1"/>
    <col min="13330" max="13330" width="13.83203125" style="297" customWidth="1"/>
    <col min="13331" max="13571" width="9.33203125" style="297"/>
    <col min="13572" max="13572" width="8" style="297" customWidth="1"/>
    <col min="13573" max="13573" width="16.6640625" style="297" customWidth="1"/>
    <col min="13574" max="13574" width="16.5" style="297" customWidth="1"/>
    <col min="13575" max="13575" width="7" style="297" customWidth="1"/>
    <col min="13576" max="13576" width="15.5" style="297" customWidth="1"/>
    <col min="13577" max="13577" width="13.6640625" style="297" customWidth="1"/>
    <col min="13578" max="13578" width="7.83203125" style="297" customWidth="1"/>
    <col min="13579" max="13579" width="15.1640625" style="297" customWidth="1"/>
    <col min="13580" max="13580" width="14" style="297" customWidth="1"/>
    <col min="13581" max="13581" width="7.83203125" style="297" customWidth="1"/>
    <col min="13582" max="13582" width="16.83203125" style="297" customWidth="1"/>
    <col min="13583" max="13583" width="13.6640625" style="297" customWidth="1"/>
    <col min="13584" max="13584" width="8.83203125" style="297" customWidth="1"/>
    <col min="13585" max="13585" width="15.5" style="297" customWidth="1"/>
    <col min="13586" max="13586" width="13.83203125" style="297" customWidth="1"/>
    <col min="13587" max="13827" width="9.33203125" style="297"/>
    <col min="13828" max="13828" width="8" style="297" customWidth="1"/>
    <col min="13829" max="13829" width="16.6640625" style="297" customWidth="1"/>
    <col min="13830" max="13830" width="16.5" style="297" customWidth="1"/>
    <col min="13831" max="13831" width="7" style="297" customWidth="1"/>
    <col min="13832" max="13832" width="15.5" style="297" customWidth="1"/>
    <col min="13833" max="13833" width="13.6640625" style="297" customWidth="1"/>
    <col min="13834" max="13834" width="7.83203125" style="297" customWidth="1"/>
    <col min="13835" max="13835" width="15.1640625" style="297" customWidth="1"/>
    <col min="13836" max="13836" width="14" style="297" customWidth="1"/>
    <col min="13837" max="13837" width="7.83203125" style="297" customWidth="1"/>
    <col min="13838" max="13838" width="16.83203125" style="297" customWidth="1"/>
    <col min="13839" max="13839" width="13.6640625" style="297" customWidth="1"/>
    <col min="13840" max="13840" width="8.83203125" style="297" customWidth="1"/>
    <col min="13841" max="13841" width="15.5" style="297" customWidth="1"/>
    <col min="13842" max="13842" width="13.83203125" style="297" customWidth="1"/>
    <col min="13843" max="14083" width="9.33203125" style="297"/>
    <col min="14084" max="14084" width="8" style="297" customWidth="1"/>
    <col min="14085" max="14085" width="16.6640625" style="297" customWidth="1"/>
    <col min="14086" max="14086" width="16.5" style="297" customWidth="1"/>
    <col min="14087" max="14087" width="7" style="297" customWidth="1"/>
    <col min="14088" max="14088" width="15.5" style="297" customWidth="1"/>
    <col min="14089" max="14089" width="13.6640625" style="297" customWidth="1"/>
    <col min="14090" max="14090" width="7.83203125" style="297" customWidth="1"/>
    <col min="14091" max="14091" width="15.1640625" style="297" customWidth="1"/>
    <col min="14092" max="14092" width="14" style="297" customWidth="1"/>
    <col min="14093" max="14093" width="7.83203125" style="297" customWidth="1"/>
    <col min="14094" max="14094" width="16.83203125" style="297" customWidth="1"/>
    <col min="14095" max="14095" width="13.6640625" style="297" customWidth="1"/>
    <col min="14096" max="14096" width="8.83203125" style="297" customWidth="1"/>
    <col min="14097" max="14097" width="15.5" style="297" customWidth="1"/>
    <col min="14098" max="14098" width="13.83203125" style="297" customWidth="1"/>
    <col min="14099" max="14339" width="9.33203125" style="297"/>
    <col min="14340" max="14340" width="8" style="297" customWidth="1"/>
    <col min="14341" max="14341" width="16.6640625" style="297" customWidth="1"/>
    <col min="14342" max="14342" width="16.5" style="297" customWidth="1"/>
    <col min="14343" max="14343" width="7" style="297" customWidth="1"/>
    <col min="14344" max="14344" width="15.5" style="297" customWidth="1"/>
    <col min="14345" max="14345" width="13.6640625" style="297" customWidth="1"/>
    <col min="14346" max="14346" width="7.83203125" style="297" customWidth="1"/>
    <col min="14347" max="14347" width="15.1640625" style="297" customWidth="1"/>
    <col min="14348" max="14348" width="14" style="297" customWidth="1"/>
    <col min="14349" max="14349" width="7.83203125" style="297" customWidth="1"/>
    <col min="14350" max="14350" width="16.83203125" style="297" customWidth="1"/>
    <col min="14351" max="14351" width="13.6640625" style="297" customWidth="1"/>
    <col min="14352" max="14352" width="8.83203125" style="297" customWidth="1"/>
    <col min="14353" max="14353" width="15.5" style="297" customWidth="1"/>
    <col min="14354" max="14354" width="13.83203125" style="297" customWidth="1"/>
    <col min="14355" max="14595" width="9.33203125" style="297"/>
    <col min="14596" max="14596" width="8" style="297" customWidth="1"/>
    <col min="14597" max="14597" width="16.6640625" style="297" customWidth="1"/>
    <col min="14598" max="14598" width="16.5" style="297" customWidth="1"/>
    <col min="14599" max="14599" width="7" style="297" customWidth="1"/>
    <col min="14600" max="14600" width="15.5" style="297" customWidth="1"/>
    <col min="14601" max="14601" width="13.6640625" style="297" customWidth="1"/>
    <col min="14602" max="14602" width="7.83203125" style="297" customWidth="1"/>
    <col min="14603" max="14603" width="15.1640625" style="297" customWidth="1"/>
    <col min="14604" max="14604" width="14" style="297" customWidth="1"/>
    <col min="14605" max="14605" width="7.83203125" style="297" customWidth="1"/>
    <col min="14606" max="14606" width="16.83203125" style="297" customWidth="1"/>
    <col min="14607" max="14607" width="13.6640625" style="297" customWidth="1"/>
    <col min="14608" max="14608" width="8.83203125" style="297" customWidth="1"/>
    <col min="14609" max="14609" width="15.5" style="297" customWidth="1"/>
    <col min="14610" max="14610" width="13.83203125" style="297" customWidth="1"/>
    <col min="14611" max="14851" width="9.33203125" style="297"/>
    <col min="14852" max="14852" width="8" style="297" customWidth="1"/>
    <col min="14853" max="14853" width="16.6640625" style="297" customWidth="1"/>
    <col min="14854" max="14854" width="16.5" style="297" customWidth="1"/>
    <col min="14855" max="14855" width="7" style="297" customWidth="1"/>
    <col min="14856" max="14856" width="15.5" style="297" customWidth="1"/>
    <col min="14857" max="14857" width="13.6640625" style="297" customWidth="1"/>
    <col min="14858" max="14858" width="7.83203125" style="297" customWidth="1"/>
    <col min="14859" max="14859" width="15.1640625" style="297" customWidth="1"/>
    <col min="14860" max="14860" width="14" style="297" customWidth="1"/>
    <col min="14861" max="14861" width="7.83203125" style="297" customWidth="1"/>
    <col min="14862" max="14862" width="16.83203125" style="297" customWidth="1"/>
    <col min="14863" max="14863" width="13.6640625" style="297" customWidth="1"/>
    <col min="14864" max="14864" width="8.83203125" style="297" customWidth="1"/>
    <col min="14865" max="14865" width="15.5" style="297" customWidth="1"/>
    <col min="14866" max="14866" width="13.83203125" style="297" customWidth="1"/>
    <col min="14867" max="15107" width="9.33203125" style="297"/>
    <col min="15108" max="15108" width="8" style="297" customWidth="1"/>
    <col min="15109" max="15109" width="16.6640625" style="297" customWidth="1"/>
    <col min="15110" max="15110" width="16.5" style="297" customWidth="1"/>
    <col min="15111" max="15111" width="7" style="297" customWidth="1"/>
    <col min="15112" max="15112" width="15.5" style="297" customWidth="1"/>
    <col min="15113" max="15113" width="13.6640625" style="297" customWidth="1"/>
    <col min="15114" max="15114" width="7.83203125" style="297" customWidth="1"/>
    <col min="15115" max="15115" width="15.1640625" style="297" customWidth="1"/>
    <col min="15116" max="15116" width="14" style="297" customWidth="1"/>
    <col min="15117" max="15117" width="7.83203125" style="297" customWidth="1"/>
    <col min="15118" max="15118" width="16.83203125" style="297" customWidth="1"/>
    <col min="15119" max="15119" width="13.6640625" style="297" customWidth="1"/>
    <col min="15120" max="15120" width="8.83203125" style="297" customWidth="1"/>
    <col min="15121" max="15121" width="15.5" style="297" customWidth="1"/>
    <col min="15122" max="15122" width="13.83203125" style="297" customWidth="1"/>
    <col min="15123" max="15363" width="9.33203125" style="297"/>
    <col min="15364" max="15364" width="8" style="297" customWidth="1"/>
    <col min="15365" max="15365" width="16.6640625" style="297" customWidth="1"/>
    <col min="15366" max="15366" width="16.5" style="297" customWidth="1"/>
    <col min="15367" max="15367" width="7" style="297" customWidth="1"/>
    <col min="15368" max="15368" width="15.5" style="297" customWidth="1"/>
    <col min="15369" max="15369" width="13.6640625" style="297" customWidth="1"/>
    <col min="15370" max="15370" width="7.83203125" style="297" customWidth="1"/>
    <col min="15371" max="15371" width="15.1640625" style="297" customWidth="1"/>
    <col min="15372" max="15372" width="14" style="297" customWidth="1"/>
    <col min="15373" max="15373" width="7.83203125" style="297" customWidth="1"/>
    <col min="15374" max="15374" width="16.83203125" style="297" customWidth="1"/>
    <col min="15375" max="15375" width="13.6640625" style="297" customWidth="1"/>
    <col min="15376" max="15376" width="8.83203125" style="297" customWidth="1"/>
    <col min="15377" max="15377" width="15.5" style="297" customWidth="1"/>
    <col min="15378" max="15378" width="13.83203125" style="297" customWidth="1"/>
    <col min="15379" max="15619" width="9.33203125" style="297"/>
    <col min="15620" max="15620" width="8" style="297" customWidth="1"/>
    <col min="15621" max="15621" width="16.6640625" style="297" customWidth="1"/>
    <col min="15622" max="15622" width="16.5" style="297" customWidth="1"/>
    <col min="15623" max="15623" width="7" style="297" customWidth="1"/>
    <col min="15624" max="15624" width="15.5" style="297" customWidth="1"/>
    <col min="15625" max="15625" width="13.6640625" style="297" customWidth="1"/>
    <col min="15626" max="15626" width="7.83203125" style="297" customWidth="1"/>
    <col min="15627" max="15627" width="15.1640625" style="297" customWidth="1"/>
    <col min="15628" max="15628" width="14" style="297" customWidth="1"/>
    <col min="15629" max="15629" width="7.83203125" style="297" customWidth="1"/>
    <col min="15630" max="15630" width="16.83203125" style="297" customWidth="1"/>
    <col min="15631" max="15631" width="13.6640625" style="297" customWidth="1"/>
    <col min="15632" max="15632" width="8.83203125" style="297" customWidth="1"/>
    <col min="15633" max="15633" width="15.5" style="297" customWidth="1"/>
    <col min="15634" max="15634" width="13.83203125" style="297" customWidth="1"/>
    <col min="15635" max="15875" width="9.33203125" style="297"/>
    <col min="15876" max="15876" width="8" style="297" customWidth="1"/>
    <col min="15877" max="15877" width="16.6640625" style="297" customWidth="1"/>
    <col min="15878" max="15878" width="16.5" style="297" customWidth="1"/>
    <col min="15879" max="15879" width="7" style="297" customWidth="1"/>
    <col min="15880" max="15880" width="15.5" style="297" customWidth="1"/>
    <col min="15881" max="15881" width="13.6640625" style="297" customWidth="1"/>
    <col min="15882" max="15882" width="7.83203125" style="297" customWidth="1"/>
    <col min="15883" max="15883" width="15.1640625" style="297" customWidth="1"/>
    <col min="15884" max="15884" width="14" style="297" customWidth="1"/>
    <col min="15885" max="15885" width="7.83203125" style="297" customWidth="1"/>
    <col min="15886" max="15886" width="16.83203125" style="297" customWidth="1"/>
    <col min="15887" max="15887" width="13.6640625" style="297" customWidth="1"/>
    <col min="15888" max="15888" width="8.83203125" style="297" customWidth="1"/>
    <col min="15889" max="15889" width="15.5" style="297" customWidth="1"/>
    <col min="15890" max="15890" width="13.83203125" style="297" customWidth="1"/>
    <col min="15891" max="16131" width="9.33203125" style="297"/>
    <col min="16132" max="16132" width="8" style="297" customWidth="1"/>
    <col min="16133" max="16133" width="16.6640625" style="297" customWidth="1"/>
    <col min="16134" max="16134" width="16.5" style="297" customWidth="1"/>
    <col min="16135" max="16135" width="7" style="297" customWidth="1"/>
    <col min="16136" max="16136" width="15.5" style="297" customWidth="1"/>
    <col min="16137" max="16137" width="13.6640625" style="297" customWidth="1"/>
    <col min="16138" max="16138" width="7.83203125" style="297" customWidth="1"/>
    <col min="16139" max="16139" width="15.1640625" style="297" customWidth="1"/>
    <col min="16140" max="16140" width="14" style="297" customWidth="1"/>
    <col min="16141" max="16141" width="7.83203125" style="297" customWidth="1"/>
    <col min="16142" max="16142" width="16.83203125" style="297" customWidth="1"/>
    <col min="16143" max="16143" width="13.6640625" style="297" customWidth="1"/>
    <col min="16144" max="16144" width="8.83203125" style="297" customWidth="1"/>
    <col min="16145" max="16145" width="15.5" style="297" customWidth="1"/>
    <col min="16146" max="16146" width="13.83203125" style="297" customWidth="1"/>
    <col min="16147" max="16384" width="9.33203125" style="297"/>
  </cols>
  <sheetData>
    <row r="1" spans="2:25" ht="65.25" customHeight="1">
      <c r="B1" s="393" t="s">
        <v>2728</v>
      </c>
      <c r="C1" s="393"/>
      <c r="D1" s="393"/>
      <c r="E1" s="393"/>
      <c r="F1" s="393"/>
      <c r="G1" s="393"/>
      <c r="H1" s="393"/>
      <c r="I1" s="393"/>
      <c r="J1" s="393"/>
      <c r="K1" s="352"/>
      <c r="L1" s="352"/>
      <c r="M1" s="352"/>
      <c r="N1" s="394" t="s">
        <v>2729</v>
      </c>
      <c r="O1" s="394"/>
      <c r="P1" s="394"/>
      <c r="Q1" s="394"/>
      <c r="R1" s="394"/>
      <c r="S1" s="394"/>
      <c r="T1" s="394"/>
      <c r="U1" s="394"/>
      <c r="V1" s="394"/>
      <c r="W1" s="394"/>
      <c r="X1" s="394"/>
      <c r="Y1" s="394"/>
    </row>
    <row r="2" spans="2:25" ht="24" customHeight="1">
      <c r="B2" s="395" t="s">
        <v>2800</v>
      </c>
      <c r="C2" s="395"/>
      <c r="D2" s="395"/>
      <c r="E2" s="395"/>
      <c r="F2" s="395"/>
      <c r="G2" s="395"/>
      <c r="H2" s="395"/>
      <c r="I2" s="395"/>
      <c r="J2" s="395"/>
      <c r="K2" s="395"/>
      <c r="L2" s="395"/>
      <c r="M2" s="395"/>
      <c r="N2" s="395"/>
      <c r="O2" s="395"/>
      <c r="P2" s="395"/>
      <c r="Q2" s="395"/>
      <c r="R2" s="395"/>
      <c r="S2" s="395"/>
      <c r="T2" s="395"/>
      <c r="U2" s="395"/>
      <c r="V2" s="395"/>
      <c r="W2" s="395"/>
      <c r="X2" s="395"/>
      <c r="Y2" s="395"/>
    </row>
    <row r="3" spans="2:25" ht="33" customHeight="1">
      <c r="B3" s="396" t="s">
        <v>2801</v>
      </c>
      <c r="C3" s="396"/>
      <c r="D3" s="396"/>
      <c r="E3" s="396"/>
      <c r="F3" s="396"/>
      <c r="G3" s="396"/>
      <c r="H3" s="396"/>
      <c r="I3" s="396"/>
      <c r="J3" s="396"/>
      <c r="K3" s="396"/>
      <c r="L3" s="396"/>
      <c r="M3" s="396"/>
      <c r="N3" s="396"/>
      <c r="O3" s="396"/>
      <c r="P3" s="396"/>
      <c r="Q3" s="396"/>
      <c r="R3" s="396"/>
      <c r="S3" s="396"/>
      <c r="T3" s="396"/>
      <c r="U3" s="396"/>
      <c r="V3" s="396"/>
      <c r="W3" s="396"/>
      <c r="X3" s="396"/>
      <c r="Y3" s="396"/>
    </row>
    <row r="4" spans="2:25" s="298" customFormat="1" ht="21" customHeight="1">
      <c r="B4" s="368" t="s">
        <v>2807</v>
      </c>
      <c r="C4" s="369"/>
      <c r="D4" s="369"/>
      <c r="E4" s="369"/>
      <c r="F4" s="369"/>
      <c r="G4" s="369"/>
      <c r="H4" s="369"/>
      <c r="I4" s="369"/>
      <c r="J4" s="369"/>
      <c r="K4" s="369"/>
      <c r="L4" s="369"/>
      <c r="M4" s="369"/>
      <c r="N4" s="369"/>
      <c r="O4" s="369"/>
      <c r="P4" s="369"/>
      <c r="Q4" s="369"/>
      <c r="R4" s="369"/>
      <c r="S4" s="369"/>
      <c r="T4" s="369"/>
      <c r="U4" s="369"/>
      <c r="V4" s="369"/>
      <c r="W4" s="369"/>
      <c r="X4" s="369"/>
      <c r="Y4" s="370"/>
    </row>
    <row r="5" spans="2:25" s="299" customFormat="1" ht="33" customHeight="1">
      <c r="B5" s="312" t="s">
        <v>2732</v>
      </c>
      <c r="C5" s="229" t="s">
        <v>2733</v>
      </c>
      <c r="D5" s="312" t="s">
        <v>2734</v>
      </c>
      <c r="E5" s="313" t="s">
        <v>2791</v>
      </c>
      <c r="F5" s="313" t="s">
        <v>2792</v>
      </c>
      <c r="G5" s="313" t="s">
        <v>2790</v>
      </c>
      <c r="H5" s="312" t="s">
        <v>2732</v>
      </c>
      <c r="I5" s="229" t="s">
        <v>2733</v>
      </c>
      <c r="J5" s="312" t="s">
        <v>2734</v>
      </c>
      <c r="K5" s="313" t="s">
        <v>2791</v>
      </c>
      <c r="L5" s="313" t="s">
        <v>2792</v>
      </c>
      <c r="M5" s="355" t="s">
        <v>2790</v>
      </c>
      <c r="N5" s="312" t="s">
        <v>2732</v>
      </c>
      <c r="O5" s="229" t="s">
        <v>2733</v>
      </c>
      <c r="P5" s="312" t="s">
        <v>2734</v>
      </c>
      <c r="Q5" s="313" t="s">
        <v>2791</v>
      </c>
      <c r="R5" s="313" t="s">
        <v>2792</v>
      </c>
      <c r="S5" s="313" t="s">
        <v>2790</v>
      </c>
      <c r="T5" s="312" t="s">
        <v>2732</v>
      </c>
      <c r="U5" s="229" t="s">
        <v>2733</v>
      </c>
      <c r="V5" s="312" t="s">
        <v>2734</v>
      </c>
      <c r="W5" s="313" t="s">
        <v>2791</v>
      </c>
      <c r="X5" s="313" t="s">
        <v>2792</v>
      </c>
      <c r="Y5" s="313" t="s">
        <v>2790</v>
      </c>
    </row>
    <row r="6" spans="2:25" s="303" customFormat="1" ht="21" customHeight="1">
      <c r="B6" s="300">
        <v>1</v>
      </c>
      <c r="C6" s="301" t="s">
        <v>2735</v>
      </c>
      <c r="D6" s="304">
        <v>26</v>
      </c>
      <c r="E6" s="314">
        <f>'THUD 20.2'!AJ43</f>
        <v>13</v>
      </c>
      <c r="F6" s="318">
        <f>CKCT19.2!AK35</f>
        <v>4</v>
      </c>
      <c r="G6" s="322">
        <f>CKCT19.1!AL33</f>
        <v>2</v>
      </c>
      <c r="H6" s="311">
        <v>1</v>
      </c>
      <c r="I6" s="309" t="s">
        <v>2736</v>
      </c>
      <c r="J6" s="203">
        <v>35</v>
      </c>
      <c r="K6" s="314">
        <f>TBN19.1!AJ42</f>
        <v>23</v>
      </c>
      <c r="L6" s="318">
        <f>TBN19.1!AK42</f>
        <v>11</v>
      </c>
      <c r="M6" s="322">
        <f>TBN19.1!AL42</f>
        <v>6</v>
      </c>
      <c r="N6" s="311">
        <v>1</v>
      </c>
      <c r="O6" s="356" t="s">
        <v>2761</v>
      </c>
      <c r="P6" s="203">
        <v>24</v>
      </c>
      <c r="Q6" s="314">
        <f>KTDN19.1!AJ32</f>
        <v>17</v>
      </c>
      <c r="R6" s="318">
        <f>KTDN19.1!AK32</f>
        <v>10</v>
      </c>
      <c r="S6" s="322">
        <f>KTDN19.1!AL32</f>
        <v>2</v>
      </c>
      <c r="T6" s="311">
        <v>1</v>
      </c>
      <c r="U6" s="309" t="s">
        <v>2754</v>
      </c>
      <c r="V6" s="203">
        <v>27</v>
      </c>
      <c r="W6" s="314">
        <f>THUD19.1!AJ34</f>
        <v>15</v>
      </c>
      <c r="X6" s="318">
        <f>THUD19.1!AK34</f>
        <v>1</v>
      </c>
      <c r="Y6" s="322">
        <f>THUD19.1!AL34</f>
        <v>16</v>
      </c>
    </row>
    <row r="7" spans="2:25" s="303" customFormat="1" ht="21" customHeight="1">
      <c r="B7" s="300">
        <v>2</v>
      </c>
      <c r="C7" s="301" t="s">
        <v>2740</v>
      </c>
      <c r="D7" s="304">
        <v>28</v>
      </c>
      <c r="E7" s="314">
        <f>CKCT19.2!AJ35</f>
        <v>37</v>
      </c>
      <c r="F7" s="318">
        <f>CKCT19.2!AK35</f>
        <v>4</v>
      </c>
      <c r="G7" s="322">
        <f>CKCT19.2!AL35</f>
        <v>0</v>
      </c>
      <c r="H7" s="311">
        <v>2</v>
      </c>
      <c r="I7" s="309" t="s">
        <v>2741</v>
      </c>
      <c r="J7" s="203">
        <v>34</v>
      </c>
      <c r="K7" s="314">
        <f>TBN19.2!AJ41</f>
        <v>56</v>
      </c>
      <c r="L7" s="318">
        <f>TBN19.2!AK41</f>
        <v>23</v>
      </c>
      <c r="M7" s="322">
        <f>TBN19.2!AL41</f>
        <v>14</v>
      </c>
      <c r="N7" s="311">
        <v>2</v>
      </c>
      <c r="O7" s="356" t="s">
        <v>2765</v>
      </c>
      <c r="P7" s="203">
        <v>22</v>
      </c>
      <c r="Q7" s="314">
        <f>KTDN19.2!AJ29</f>
        <v>0</v>
      </c>
      <c r="R7" s="318">
        <f>KTDN19.2!AK29</f>
        <v>21</v>
      </c>
      <c r="S7" s="322">
        <f>KTDN19.1!AL32</f>
        <v>2</v>
      </c>
      <c r="T7" s="311">
        <v>2</v>
      </c>
      <c r="U7" s="309" t="s">
        <v>2758</v>
      </c>
      <c r="V7" s="311">
        <v>25</v>
      </c>
      <c r="W7" s="314">
        <f>THUD19.2!AJ32</f>
        <v>36</v>
      </c>
      <c r="X7" s="318">
        <f>THUD19.2!AK32</f>
        <v>3</v>
      </c>
      <c r="Y7" s="322">
        <f>THUD19.2!AL32</f>
        <v>1</v>
      </c>
    </row>
    <row r="8" spans="2:25" s="303" customFormat="1" ht="21" customHeight="1">
      <c r="B8" s="300">
        <v>3</v>
      </c>
      <c r="C8" s="301" t="s">
        <v>2744</v>
      </c>
      <c r="D8" s="304">
        <v>29</v>
      </c>
      <c r="E8" s="314">
        <f>'CKĐL 19.1'!AJ36</f>
        <v>41</v>
      </c>
      <c r="F8" s="318">
        <f>'CKĐL 19.1'!AK36</f>
        <v>2</v>
      </c>
      <c r="G8" s="322">
        <f>'CKĐL 19.1'!AL36</f>
        <v>5</v>
      </c>
      <c r="H8" s="311">
        <v>3</v>
      </c>
      <c r="I8" s="309" t="s">
        <v>2745</v>
      </c>
      <c r="J8" s="203">
        <v>28</v>
      </c>
      <c r="K8" s="314">
        <f>ĐCN19!AJ35</f>
        <v>14</v>
      </c>
      <c r="L8" s="318">
        <f>ĐCN19!AK35</f>
        <v>8</v>
      </c>
      <c r="M8" s="322">
        <f>ĐCN19!AL35</f>
        <v>5</v>
      </c>
      <c r="N8" s="311">
        <v>3</v>
      </c>
      <c r="O8" s="356" t="s">
        <v>2768</v>
      </c>
      <c r="P8" s="203">
        <v>25</v>
      </c>
      <c r="Q8" s="314">
        <f>LGT19.1!AJ32</f>
        <v>23</v>
      </c>
      <c r="R8" s="318">
        <f>LGT19.1!AK32</f>
        <v>4</v>
      </c>
      <c r="S8" s="322">
        <f>LGT19.1!AL32</f>
        <v>4</v>
      </c>
      <c r="T8" s="311">
        <v>3</v>
      </c>
      <c r="U8" s="309" t="s">
        <v>2762</v>
      </c>
      <c r="V8" s="203">
        <v>27</v>
      </c>
      <c r="W8" s="315">
        <f>THUD19.3!AJ34</f>
        <v>30</v>
      </c>
      <c r="X8" s="319">
        <f>THUD19.3!AK34</f>
        <v>1</v>
      </c>
      <c r="Y8" s="323">
        <f>THUD19.3!AL34</f>
        <v>23</v>
      </c>
    </row>
    <row r="9" spans="2:25" s="303" customFormat="1" ht="21" customHeight="1">
      <c r="B9" s="300">
        <v>4</v>
      </c>
      <c r="C9" s="301" t="s">
        <v>2748</v>
      </c>
      <c r="D9" s="304">
        <v>28</v>
      </c>
      <c r="E9" s="314">
        <f>'CKĐL 19.2'!AJ36</f>
        <v>0</v>
      </c>
      <c r="F9" s="318">
        <f>'CKĐL 19.2'!AK36</f>
        <v>5</v>
      </c>
      <c r="G9" s="322">
        <f>'CKĐL 19.2'!AL36</f>
        <v>2</v>
      </c>
      <c r="H9" s="311">
        <v>4</v>
      </c>
      <c r="I9" s="309" t="s">
        <v>2749</v>
      </c>
      <c r="J9" s="203">
        <v>21</v>
      </c>
      <c r="K9" s="314">
        <f>TKTT19!AJ28</f>
        <v>15</v>
      </c>
      <c r="L9" s="318">
        <f>TKTT19!AK28</f>
        <v>8</v>
      </c>
      <c r="M9" s="322">
        <f>TKTT19!AL28</f>
        <v>13</v>
      </c>
      <c r="N9" s="311">
        <v>4</v>
      </c>
      <c r="O9" s="356" t="s">
        <v>2772</v>
      </c>
      <c r="P9" s="203">
        <v>25</v>
      </c>
      <c r="Q9" s="314">
        <f>LGT19.2!AJ30</f>
        <v>0</v>
      </c>
      <c r="R9" s="318">
        <f>LGT19.2!AK30</f>
        <v>0</v>
      </c>
      <c r="S9" s="322">
        <f>LGT19.2!AL30</f>
        <v>0</v>
      </c>
      <c r="T9" s="311">
        <v>4</v>
      </c>
      <c r="U9" s="309" t="s">
        <v>2769</v>
      </c>
      <c r="V9" s="203">
        <v>17</v>
      </c>
      <c r="W9" s="314">
        <f>CĐT19!AJ24</f>
        <v>12</v>
      </c>
      <c r="X9" s="318">
        <f>CĐT19!AK24</f>
        <v>3</v>
      </c>
      <c r="Y9" s="322">
        <f>CĐT19!AL24</f>
        <v>0</v>
      </c>
    </row>
    <row r="10" spans="2:25" s="303" customFormat="1" ht="21" customHeight="1">
      <c r="B10" s="300">
        <v>5</v>
      </c>
      <c r="C10" s="301" t="s">
        <v>2753</v>
      </c>
      <c r="D10" s="304">
        <v>25</v>
      </c>
      <c r="E10" s="314">
        <f>'CKĐL 19.3'!AJ32</f>
        <v>18</v>
      </c>
      <c r="F10" s="318">
        <f>'CKĐL 19.3'!AK32</f>
        <v>12</v>
      </c>
      <c r="G10" s="322">
        <f>'CKĐL 19.3'!AL32</f>
        <v>9</v>
      </c>
      <c r="H10" s="311">
        <v>5</v>
      </c>
      <c r="I10" s="353" t="s">
        <v>2775</v>
      </c>
      <c r="J10" s="311">
        <v>26</v>
      </c>
      <c r="K10" s="317">
        <f>'ĐCN 20.1'!AJ33</f>
        <v>14</v>
      </c>
      <c r="L10" s="321">
        <f>'ĐCN 20.1'!AK33</f>
        <v>0</v>
      </c>
      <c r="M10" s="325">
        <f>'ĐCN 20.1'!AL33</f>
        <v>10</v>
      </c>
      <c r="N10" s="311">
        <v>5</v>
      </c>
      <c r="O10" s="356" t="s">
        <v>2776</v>
      </c>
      <c r="P10" s="203">
        <v>18</v>
      </c>
      <c r="Q10" s="314">
        <f>TCNH19!AJ26</f>
        <v>4</v>
      </c>
      <c r="R10" s="318">
        <f>TCNH19!AK26</f>
        <v>23</v>
      </c>
      <c r="S10" s="322">
        <f>TCNH19!AL26</f>
        <v>1</v>
      </c>
      <c r="T10" s="311">
        <v>5</v>
      </c>
      <c r="U10" s="309" t="s">
        <v>2773</v>
      </c>
      <c r="V10" s="203">
        <v>27</v>
      </c>
      <c r="W10" s="314">
        <f>TQW19.1!AJ34</f>
        <v>30</v>
      </c>
      <c r="X10" s="318">
        <f>TQW19.1!AK34</f>
        <v>1</v>
      </c>
      <c r="Y10" s="322">
        <f>TQW19.1!AL34</f>
        <v>4</v>
      </c>
    </row>
    <row r="11" spans="2:25" s="303" customFormat="1" ht="21" customHeight="1">
      <c r="B11" s="300">
        <v>6</v>
      </c>
      <c r="C11" s="301" t="s">
        <v>2757</v>
      </c>
      <c r="D11" s="304">
        <v>23</v>
      </c>
      <c r="E11" s="314">
        <f>'CKĐL 19.4'!AJ30</f>
        <v>13</v>
      </c>
      <c r="F11" s="318">
        <f>'CKĐL 19.4'!AK30</f>
        <v>1</v>
      </c>
      <c r="G11" s="322">
        <f>'CKĐL 19.4'!AL30</f>
        <v>5</v>
      </c>
      <c r="H11" s="311">
        <v>6</v>
      </c>
      <c r="I11" s="353" t="s">
        <v>2779</v>
      </c>
      <c r="J11" s="311">
        <v>24</v>
      </c>
      <c r="K11" s="317">
        <f>'ĐCN 20.2'!AJ31</f>
        <v>27</v>
      </c>
      <c r="L11" s="321">
        <f>'ĐCN 20.2'!AK31</f>
        <v>5</v>
      </c>
      <c r="M11" s="325">
        <f>'ĐCN 20.2'!AL31</f>
        <v>0</v>
      </c>
      <c r="N11" s="311">
        <v>6</v>
      </c>
      <c r="O11" s="356" t="s">
        <v>2780</v>
      </c>
      <c r="P11" s="203">
        <v>26</v>
      </c>
      <c r="Q11" s="314">
        <f>BHST19!AJ33</f>
        <v>11</v>
      </c>
      <c r="R11" s="318">
        <f>BHST19!AK33</f>
        <v>7</v>
      </c>
      <c r="S11" s="322">
        <f>BHST19!AL33</f>
        <v>6</v>
      </c>
      <c r="T11" s="311">
        <v>6</v>
      </c>
      <c r="U11" s="309" t="s">
        <v>2777</v>
      </c>
      <c r="V11" s="203">
        <v>22</v>
      </c>
      <c r="W11" s="314">
        <f>TQW19.2!AJ29</f>
        <v>26</v>
      </c>
      <c r="X11" s="318">
        <f>TQW19.2!AK29</f>
        <v>0</v>
      </c>
      <c r="Y11" s="322">
        <f>TQW19.2!AL29</f>
        <v>0</v>
      </c>
    </row>
    <row r="12" spans="2:25" s="303" customFormat="1" ht="21" customHeight="1">
      <c r="B12" s="300">
        <v>7</v>
      </c>
      <c r="C12" s="302" t="s">
        <v>2737</v>
      </c>
      <c r="D12" s="300">
        <v>21</v>
      </c>
      <c r="E12" s="315">
        <f>CKCT20.1!AJ28</f>
        <v>38</v>
      </c>
      <c r="F12" s="319">
        <f>CKCT20.1!AK28</f>
        <v>4</v>
      </c>
      <c r="G12" s="354">
        <f>CKCT20.1!AL28</f>
        <v>3</v>
      </c>
      <c r="H12" s="311">
        <v>7</v>
      </c>
      <c r="I12" s="353" t="s">
        <v>2783</v>
      </c>
      <c r="J12" s="311">
        <v>20</v>
      </c>
      <c r="K12" s="317">
        <f>TKTT20!AJ27</f>
        <v>10</v>
      </c>
      <c r="L12" s="321">
        <f>TKTT20!AK27</f>
        <v>5</v>
      </c>
      <c r="M12" s="325">
        <f>TKTT20!AL27</f>
        <v>0</v>
      </c>
      <c r="N12" s="311">
        <v>7</v>
      </c>
      <c r="O12" s="356" t="s">
        <v>2784</v>
      </c>
      <c r="P12" s="203">
        <v>19</v>
      </c>
      <c r="Q12" s="314">
        <f>XNK19.1!AJ26</f>
        <v>32</v>
      </c>
      <c r="R12" s="318">
        <f>XNK19.1!AK26</f>
        <v>24</v>
      </c>
      <c r="S12" s="322">
        <f>XNK19.1!AL26</f>
        <v>3</v>
      </c>
      <c r="T12" s="311">
        <v>7</v>
      </c>
      <c r="U12" s="310" t="s">
        <v>2781</v>
      </c>
      <c r="V12" s="203">
        <v>10</v>
      </c>
      <c r="W12" s="314">
        <f>'ĐTCN 19'!AJ17</f>
        <v>20</v>
      </c>
      <c r="X12" s="318">
        <f>'ĐTCN 19'!AK17</f>
        <v>5</v>
      </c>
      <c r="Y12" s="322">
        <f>'ĐTCN 19'!AL17</f>
        <v>1</v>
      </c>
    </row>
    <row r="13" spans="2:25" s="303" customFormat="1" ht="21" customHeight="1">
      <c r="B13" s="300">
        <v>8</v>
      </c>
      <c r="C13" s="302" t="s">
        <v>2742</v>
      </c>
      <c r="D13" s="300">
        <v>24</v>
      </c>
      <c r="E13" s="315">
        <f>CKCT20.2!AJ31</f>
        <v>2</v>
      </c>
      <c r="F13" s="319">
        <f>CKCT20.2!AK31</f>
        <v>3</v>
      </c>
      <c r="G13" s="354">
        <f>CKCT20.2!AL31</f>
        <v>1</v>
      </c>
      <c r="H13" s="311">
        <v>8</v>
      </c>
      <c r="I13" s="353" t="s">
        <v>2786</v>
      </c>
      <c r="J13" s="311">
        <v>33</v>
      </c>
      <c r="K13" s="317">
        <f>TBN20.1!AJ40</f>
        <v>29</v>
      </c>
      <c r="L13" s="321">
        <f>TBN20.1!AK40</f>
        <v>1</v>
      </c>
      <c r="M13" s="325">
        <f>TBN20.1!AL40</f>
        <v>1</v>
      </c>
      <c r="N13" s="311">
        <v>8</v>
      </c>
      <c r="O13" s="356" t="s">
        <v>2787</v>
      </c>
      <c r="P13" s="203">
        <v>19</v>
      </c>
      <c r="Q13" s="314">
        <f>XNK19.2!AJ26</f>
        <v>16</v>
      </c>
      <c r="R13" s="318">
        <f>XNK19.2!AK26</f>
        <v>24</v>
      </c>
      <c r="S13" s="322">
        <f>XNK19.2!AL26</f>
        <v>7</v>
      </c>
      <c r="T13" s="311">
        <v>8</v>
      </c>
      <c r="U13" s="309" t="s">
        <v>2785</v>
      </c>
      <c r="V13" s="203">
        <v>25</v>
      </c>
      <c r="W13" s="314">
        <f>PCMT19!AJ32</f>
        <v>13</v>
      </c>
      <c r="X13" s="318">
        <f>PCMT19!AK32</f>
        <v>11</v>
      </c>
      <c r="Y13" s="322">
        <f>PCMT19!AL32</f>
        <v>0</v>
      </c>
    </row>
    <row r="14" spans="2:25" s="303" customFormat="1" ht="21" customHeight="1">
      <c r="B14" s="300">
        <v>9</v>
      </c>
      <c r="C14" s="302" t="s">
        <v>2746</v>
      </c>
      <c r="D14" s="300">
        <v>35</v>
      </c>
      <c r="E14" s="315">
        <f>'CKĐL 20.1'!AJ42</f>
        <v>103</v>
      </c>
      <c r="F14" s="319">
        <f>'CKĐL 20.1'!AK42</f>
        <v>6</v>
      </c>
      <c r="G14" s="354">
        <f>'CKĐL 20.1'!AL42</f>
        <v>11</v>
      </c>
      <c r="H14" s="311">
        <v>9</v>
      </c>
      <c r="I14" s="353" t="s">
        <v>2789</v>
      </c>
      <c r="J14" s="311">
        <v>33</v>
      </c>
      <c r="K14" s="317">
        <f>TBN20.2!AJ40</f>
        <v>28</v>
      </c>
      <c r="L14" s="321">
        <f>TBN20.2!AK40</f>
        <v>13</v>
      </c>
      <c r="M14" s="325">
        <f>TBN20.2!AL40</f>
        <v>18</v>
      </c>
      <c r="N14" s="311">
        <v>9</v>
      </c>
      <c r="O14" s="353" t="s">
        <v>2763</v>
      </c>
      <c r="P14" s="311">
        <v>36</v>
      </c>
      <c r="Q14" s="315">
        <f>BHST20.1!AJ43</f>
        <v>65</v>
      </c>
      <c r="R14" s="319">
        <f>BHST20.1!AK43</f>
        <v>5</v>
      </c>
      <c r="S14" s="323">
        <f>BHST20.1!AL43</f>
        <v>8</v>
      </c>
      <c r="T14" s="311">
        <v>9</v>
      </c>
      <c r="U14" s="353" t="s">
        <v>2788</v>
      </c>
      <c r="V14" s="311">
        <v>36</v>
      </c>
      <c r="W14" s="315">
        <f>'THUD 20.2'!AJ43</f>
        <v>13</v>
      </c>
      <c r="X14" s="319">
        <f>'THUD 20.2'!AK43</f>
        <v>9</v>
      </c>
      <c r="Y14" s="323">
        <f>'THUD 20.2'!AL43</f>
        <v>3</v>
      </c>
    </row>
    <row r="15" spans="2:25" s="303" customFormat="1" ht="21" customHeight="1">
      <c r="B15" s="300">
        <v>10</v>
      </c>
      <c r="C15" s="302" t="s">
        <v>2750</v>
      </c>
      <c r="D15" s="300">
        <v>33</v>
      </c>
      <c r="E15" s="315">
        <f>CKĐL20.2!AJ40</f>
        <v>53</v>
      </c>
      <c r="F15" s="319">
        <f>CKĐL20.2!AK40</f>
        <v>15</v>
      </c>
      <c r="G15" s="354">
        <f>CKĐL20.2!AL40</f>
        <v>13</v>
      </c>
      <c r="H15" s="311">
        <v>10</v>
      </c>
      <c r="I15" s="353" t="s">
        <v>2739</v>
      </c>
      <c r="J15" s="311">
        <v>36</v>
      </c>
      <c r="K15" s="317">
        <f>TBN20.3!AJ44</f>
        <v>19</v>
      </c>
      <c r="L15" s="321">
        <f>TBN20.3!AK44</f>
        <v>0</v>
      </c>
      <c r="M15" s="325">
        <f>TBN20.3!AL44</f>
        <v>1</v>
      </c>
      <c r="N15" s="311">
        <v>10</v>
      </c>
      <c r="O15" s="353" t="s">
        <v>2766</v>
      </c>
      <c r="P15" s="311">
        <v>39</v>
      </c>
      <c r="Q15" s="315">
        <f>BHST20.2!AJ46</f>
        <v>24</v>
      </c>
      <c r="R15" s="319">
        <f>BHST20.2!AK46</f>
        <v>4</v>
      </c>
      <c r="S15" s="323">
        <f>BHST20.2!AL46</f>
        <v>2</v>
      </c>
      <c r="T15" s="311">
        <v>10</v>
      </c>
      <c r="U15" s="353" t="s">
        <v>2738</v>
      </c>
      <c r="V15" s="311">
        <v>37</v>
      </c>
      <c r="W15" s="315">
        <f>THUD20.3!AJ44</f>
        <v>16</v>
      </c>
      <c r="X15" s="319">
        <f>THUD20.3!AK44</f>
        <v>9</v>
      </c>
      <c r="Y15" s="323">
        <f>THUD20.3!AL44</f>
        <v>16</v>
      </c>
    </row>
    <row r="16" spans="2:25" s="303" customFormat="1" ht="21" customHeight="1">
      <c r="B16" s="300">
        <v>11</v>
      </c>
      <c r="C16" s="302" t="s">
        <v>2755</v>
      </c>
      <c r="D16" s="300">
        <v>28</v>
      </c>
      <c r="E16" s="315">
        <f>'CKĐL 20.3'!AJ35</f>
        <v>10</v>
      </c>
      <c r="F16" s="319">
        <f>'CKĐL 20.3'!AK35</f>
        <v>34</v>
      </c>
      <c r="G16" s="354">
        <f>'CKĐL 20.3'!AL35</f>
        <v>5</v>
      </c>
      <c r="H16" s="311">
        <v>11</v>
      </c>
      <c r="I16" s="353" t="s">
        <v>2743</v>
      </c>
      <c r="J16" s="311">
        <v>25</v>
      </c>
      <c r="K16" s="317">
        <f>CSSD20.1!AJ32</f>
        <v>9</v>
      </c>
      <c r="L16" s="321">
        <f>CSSD20.1!AK32</f>
        <v>6</v>
      </c>
      <c r="M16" s="325">
        <f>CSSD20.1!AL32</f>
        <v>8</v>
      </c>
      <c r="N16" s="311">
        <v>11</v>
      </c>
      <c r="O16" s="353" t="s">
        <v>2770</v>
      </c>
      <c r="P16" s="311">
        <v>24</v>
      </c>
      <c r="Q16" s="315">
        <f>KTDN20.1!AJ31</f>
        <v>34</v>
      </c>
      <c r="R16" s="319">
        <f>KTDN20.1!AK31</f>
        <v>0</v>
      </c>
      <c r="S16" s="323">
        <f>KTDN20.1!AL31</f>
        <v>7</v>
      </c>
      <c r="T16" s="311">
        <v>11</v>
      </c>
      <c r="U16" s="353" t="s">
        <v>2751</v>
      </c>
      <c r="V16" s="311">
        <v>23</v>
      </c>
      <c r="W16" s="315">
        <f>PCMT20!AJ30</f>
        <v>41</v>
      </c>
      <c r="X16" s="319">
        <f>PCMT20!AK30</f>
        <v>1</v>
      </c>
      <c r="Y16" s="323">
        <f>PCMT20!AL30</f>
        <v>8</v>
      </c>
    </row>
    <row r="17" spans="1:25" s="303" customFormat="1" ht="21" customHeight="1">
      <c r="B17" s="300">
        <v>12</v>
      </c>
      <c r="C17" s="302" t="s">
        <v>2759</v>
      </c>
      <c r="D17" s="300">
        <v>34</v>
      </c>
      <c r="E17" s="315">
        <f>'CKĐL 20.4'!AJ41</f>
        <v>27</v>
      </c>
      <c r="F17" s="319">
        <f>'CKĐL 20.4'!AK41</f>
        <v>8</v>
      </c>
      <c r="G17" s="354">
        <f>'CKĐL 20.4'!AL41</f>
        <v>14</v>
      </c>
      <c r="H17" s="311">
        <v>12</v>
      </c>
      <c r="I17" s="353" t="s">
        <v>2747</v>
      </c>
      <c r="J17" s="311">
        <v>29</v>
      </c>
      <c r="K17" s="317">
        <f>CSSD20.2!AJ36</f>
        <v>8</v>
      </c>
      <c r="L17" s="321">
        <f>CSSD20.2!AK36</f>
        <v>5</v>
      </c>
      <c r="M17" s="325">
        <f>CSSD20.2!AL36</f>
        <v>0</v>
      </c>
      <c r="N17" s="311">
        <v>12</v>
      </c>
      <c r="O17" s="353" t="s">
        <v>2774</v>
      </c>
      <c r="P17" s="311">
        <v>24</v>
      </c>
      <c r="Q17" s="315">
        <f>KTDN20.2!AJ31</f>
        <v>6</v>
      </c>
      <c r="R17" s="319">
        <f>KTDN20.2!AK31</f>
        <v>16</v>
      </c>
      <c r="S17" s="323">
        <f>KTDN20.2!AL31</f>
        <v>0</v>
      </c>
      <c r="T17" s="311">
        <v>12</v>
      </c>
      <c r="U17" s="353" t="s">
        <v>2756</v>
      </c>
      <c r="V17" s="311">
        <v>32</v>
      </c>
      <c r="W17" s="315">
        <f>'TQW20'!AJ39</f>
        <v>39</v>
      </c>
      <c r="X17" s="319">
        <f>'TQW20'!AK39</f>
        <v>6</v>
      </c>
      <c r="Y17" s="323">
        <f>'TQW20'!AL39</f>
        <v>7</v>
      </c>
    </row>
    <row r="18" spans="1:25" s="303" customFormat="1" ht="21" customHeight="1">
      <c r="B18" s="383" t="s">
        <v>2793</v>
      </c>
      <c r="C18" s="383"/>
      <c r="D18" s="383"/>
      <c r="E18" s="383"/>
      <c r="F18" s="383"/>
      <c r="G18" s="383"/>
      <c r="H18" s="311">
        <v>13</v>
      </c>
      <c r="I18" s="353" t="s">
        <v>2752</v>
      </c>
      <c r="J18" s="311">
        <v>26</v>
      </c>
      <c r="K18" s="317">
        <f>CSSD20.3!AJ37</f>
        <v>2</v>
      </c>
      <c r="L18" s="321">
        <f>CSSD20.3!AK37</f>
        <v>1</v>
      </c>
      <c r="M18" s="325">
        <f>CSSD20.3!AL37</f>
        <v>0</v>
      </c>
      <c r="N18" s="311">
        <v>13</v>
      </c>
      <c r="O18" s="353" t="s">
        <v>2778</v>
      </c>
      <c r="P18" s="311">
        <v>26</v>
      </c>
      <c r="Q18" s="315">
        <f>TCNH20!AJ33</f>
        <v>0</v>
      </c>
      <c r="R18" s="319">
        <f>TCNH20!AK33</f>
        <v>0</v>
      </c>
      <c r="S18" s="323">
        <f>TCNH20!AL33</f>
        <v>0</v>
      </c>
      <c r="T18" s="311">
        <v>13</v>
      </c>
      <c r="U18" s="353" t="s">
        <v>2760</v>
      </c>
      <c r="V18" s="311">
        <v>19</v>
      </c>
      <c r="W18" s="315">
        <f>CĐT20!AJ26</f>
        <v>2</v>
      </c>
      <c r="X18" s="319">
        <f>CĐT20!AK26</f>
        <v>5</v>
      </c>
      <c r="Y18" s="323">
        <f>CĐT20!AL26</f>
        <v>3</v>
      </c>
    </row>
    <row r="19" spans="1:25" s="303" customFormat="1" ht="21" customHeight="1">
      <c r="B19" s="399" t="str">
        <f>"Tổng HS vắng không phép "&amp;SUM(E6:E17)+SUM(E12:E17)</f>
        <v>Tổng HS vắng không phép 588</v>
      </c>
      <c r="C19" s="400"/>
      <c r="D19" s="400"/>
      <c r="E19" s="400"/>
      <c r="F19" s="400"/>
      <c r="G19" s="401"/>
      <c r="H19" s="405" t="s">
        <v>2796</v>
      </c>
      <c r="I19" s="405"/>
      <c r="J19" s="405"/>
      <c r="K19" s="405"/>
      <c r="L19" s="405"/>
      <c r="M19" s="405"/>
      <c r="N19" s="311">
        <v>14</v>
      </c>
      <c r="O19" s="353" t="s">
        <v>2782</v>
      </c>
      <c r="P19" s="311">
        <v>39</v>
      </c>
      <c r="Q19" s="315">
        <f>'LGT20'!AJ46</f>
        <v>4</v>
      </c>
      <c r="R19" s="319">
        <f>'LGT20'!AK46</f>
        <v>19</v>
      </c>
      <c r="S19" s="323">
        <f>'LGT20'!AL46</f>
        <v>42</v>
      </c>
      <c r="T19" s="311">
        <v>14</v>
      </c>
      <c r="U19" s="353" t="s">
        <v>2764</v>
      </c>
      <c r="V19" s="311">
        <v>33</v>
      </c>
      <c r="W19" s="315">
        <f>'TKĐH 20.1'!AJ40</f>
        <v>45</v>
      </c>
      <c r="X19" s="319">
        <f>'TKĐH 20.1'!AK40</f>
        <v>22</v>
      </c>
      <c r="Y19" s="323">
        <f>'TKĐH 20.1'!AL40</f>
        <v>8</v>
      </c>
    </row>
    <row r="20" spans="1:25" s="303" customFormat="1" ht="21" customHeight="1">
      <c r="B20" s="402" t="str">
        <f>"Tổng HS vắng có phép "&amp;SUM(F6:F17)+SUM(F12:F17)</f>
        <v>Tổng HS vắng có phép 168</v>
      </c>
      <c r="C20" s="403"/>
      <c r="D20" s="403"/>
      <c r="E20" s="403"/>
      <c r="F20" s="403"/>
      <c r="G20" s="404"/>
      <c r="H20" s="399" t="str">
        <f>"Tổng HS vắng không phép " &amp;SUM(K6:K18)</f>
        <v>Tổng HS vắng không phép 254</v>
      </c>
      <c r="I20" s="400"/>
      <c r="J20" s="400"/>
      <c r="K20" s="400"/>
      <c r="L20" s="400"/>
      <c r="M20" s="401"/>
      <c r="N20" s="383" t="s">
        <v>2794</v>
      </c>
      <c r="O20" s="383"/>
      <c r="P20" s="383"/>
      <c r="Q20" s="383"/>
      <c r="R20" s="383"/>
      <c r="S20" s="383"/>
      <c r="T20" s="311">
        <v>15</v>
      </c>
      <c r="U20" s="353" t="s">
        <v>2767</v>
      </c>
      <c r="V20" s="311">
        <v>27</v>
      </c>
      <c r="W20" s="315">
        <f>'TKĐH 20.2'!AJ34</f>
        <v>29</v>
      </c>
      <c r="X20" s="319">
        <f>'TKĐH 20.2'!AK34</f>
        <v>0</v>
      </c>
      <c r="Y20" s="323">
        <f>'TKĐH 20.2'!AL34</f>
        <v>2</v>
      </c>
    </row>
    <row r="21" spans="1:25" s="303" customFormat="1" ht="21" customHeight="1">
      <c r="B21" s="390" t="str">
        <f>"Tổng HS đi học trễ "&amp;SUM(G6:G11)+SUM(G6:G17)</f>
        <v>Tổng HS đi học trễ 93</v>
      </c>
      <c r="C21" s="391"/>
      <c r="D21" s="391"/>
      <c r="E21" s="391"/>
      <c r="F21" s="391"/>
      <c r="G21" s="392"/>
      <c r="H21" s="402" t="str">
        <f>"Tổng HS vắng có phép " &amp;SUM(L6:L18)</f>
        <v>Tổng HS vắng có phép 86</v>
      </c>
      <c r="I21" s="403"/>
      <c r="J21" s="403"/>
      <c r="K21" s="403"/>
      <c r="L21" s="403"/>
      <c r="M21" s="404"/>
      <c r="N21" s="406" t="s">
        <v>2808</v>
      </c>
      <c r="O21" s="407"/>
      <c r="P21" s="407"/>
      <c r="Q21" s="407"/>
      <c r="R21" s="410">
        <f>SUM(Q6:Q19)</f>
        <v>236</v>
      </c>
      <c r="S21" s="411"/>
      <c r="T21" s="311">
        <v>16</v>
      </c>
      <c r="U21" s="353" t="s">
        <v>2771</v>
      </c>
      <c r="V21" s="311">
        <v>30</v>
      </c>
      <c r="W21" s="317">
        <f>TKĐH20.3!AJ37</f>
        <v>33</v>
      </c>
      <c r="X21" s="321">
        <f>TKĐH20.3!AK37</f>
        <v>5</v>
      </c>
      <c r="Y21" s="325">
        <f>TKĐH20.3!AL37</f>
        <v>26</v>
      </c>
    </row>
    <row r="22" spans="1:25" s="305" customFormat="1" ht="19.5">
      <c r="H22" s="408" t="str">
        <f>"Tổng HS đi học trễ " &amp;SUM(M6:M18)</f>
        <v>Tổng HS đi học trễ 76</v>
      </c>
      <c r="I22" s="409"/>
      <c r="J22" s="409"/>
      <c r="K22" s="409"/>
      <c r="L22" s="409"/>
      <c r="M22" s="555"/>
      <c r="N22" s="388" t="str">
        <f>"Tổng HS vắng có phép "&amp;SUM(R6:R19)</f>
        <v>Tổng HS vắng có phép 157</v>
      </c>
      <c r="O22" s="388"/>
      <c r="P22" s="388"/>
      <c r="Q22" s="388"/>
      <c r="R22" s="388"/>
      <c r="S22" s="388"/>
      <c r="T22" s="405" t="s">
        <v>2795</v>
      </c>
      <c r="U22" s="405"/>
      <c r="V22" s="405"/>
      <c r="W22" s="405"/>
      <c r="X22" s="405"/>
      <c r="Y22" s="405"/>
    </row>
    <row r="23" spans="1:25" s="328" customFormat="1" ht="23.25">
      <c r="A23" s="357"/>
      <c r="B23" s="558" t="str">
        <f>"Tổng số buổi học sinh vắng học không phép trong tháng 01: " &amp;SUM(E6:E17)+SUM(K6:K18)+SUM(Q6:Q19)+SUM(W6:W21)</f>
        <v>Tổng số buổi học sinh vắng học không phép trong tháng 01: 1245</v>
      </c>
      <c r="C23" s="558"/>
      <c r="D23" s="558"/>
      <c r="E23" s="558"/>
      <c r="F23" s="558"/>
      <c r="G23" s="558"/>
      <c r="H23" s="558"/>
      <c r="I23" s="558"/>
      <c r="J23" s="558"/>
      <c r="K23" s="558"/>
      <c r="L23" s="558"/>
      <c r="M23" s="558"/>
      <c r="N23" s="392" t="str">
        <f>"Tổng HS đi học trễ "&amp;SUM(S6:S19)</f>
        <v>Tổng HS đi học trễ 84</v>
      </c>
      <c r="O23" s="389"/>
      <c r="P23" s="389"/>
      <c r="Q23" s="389"/>
      <c r="R23" s="389"/>
      <c r="S23" s="389"/>
      <c r="T23" s="399" t="str">
        <f>"Tổng HS vắng không phép "&amp; SUM(W6:W21)</f>
        <v>Tổng HS vắng không phép 400</v>
      </c>
      <c r="U23" s="400"/>
      <c r="V23" s="400"/>
      <c r="W23" s="400"/>
      <c r="X23" s="400"/>
      <c r="Y23" s="401"/>
    </row>
    <row r="24" spans="1:25" ht="20.25">
      <c r="D24" s="556" t="str">
        <f>"Tổng số buổi học sinh vắng học có phép trong tháng 01: " &amp;SUM(F6:F17)+SUM(L6:L18)+SUM(R6:R19)+SUM(X6:X21)</f>
        <v>Tổng số buổi học sinh vắng học có phép trong tháng 01: 423</v>
      </c>
      <c r="E24" s="557"/>
      <c r="F24" s="557"/>
      <c r="G24" s="557"/>
      <c r="H24" s="557"/>
      <c r="I24" s="557"/>
      <c r="J24" s="557"/>
      <c r="K24" s="557"/>
      <c r="L24" s="557"/>
      <c r="M24" s="557"/>
      <c r="N24" s="557"/>
      <c r="O24" s="557"/>
      <c r="T24" s="402" t="str">
        <f>"Tổng HS vắng có phép "&amp; SUM(X6:X21)</f>
        <v>Tổng HS vắng có phép 82</v>
      </c>
      <c r="U24" s="403"/>
      <c r="V24" s="403"/>
      <c r="W24" s="403"/>
      <c r="X24" s="403"/>
      <c r="Y24" s="404"/>
    </row>
    <row r="25" spans="1:25" ht="20.25">
      <c r="G25" s="553" t="str">
        <f>"Tổng số buổi học sinh đi học trễ trong tháng 01: " &amp;SUM(G6:G17)+SUM(L6:M18)+SUM(S6:S19)+SUM(Y6:Y21)</f>
        <v>Tổng số buổi học sinh đi học trễ trong tháng 01: 434</v>
      </c>
      <c r="H25" s="554"/>
      <c r="I25" s="554"/>
      <c r="J25" s="554"/>
      <c r="K25" s="554"/>
      <c r="L25" s="554"/>
      <c r="M25" s="554"/>
      <c r="N25" s="554"/>
      <c r="O25" s="554"/>
      <c r="P25" s="554"/>
      <c r="Q25" s="554"/>
      <c r="R25" s="554"/>
      <c r="T25" s="390" t="str">
        <f>"Tổng HS đi học trễ "&amp; SUM(Y6:Y21)</f>
        <v>Tổng HS đi học trễ 118</v>
      </c>
      <c r="U25" s="391"/>
      <c r="V25" s="391"/>
      <c r="W25" s="391"/>
      <c r="X25" s="391"/>
      <c r="Y25" s="392"/>
    </row>
    <row r="27" spans="1:25">
      <c r="C27" s="297"/>
      <c r="D27" s="297"/>
      <c r="E27" s="297"/>
      <c r="F27" s="297"/>
      <c r="G27" s="297"/>
    </row>
  </sheetData>
  <mergeCells count="25">
    <mergeCell ref="B18:G18"/>
    <mergeCell ref="H19:M19"/>
    <mergeCell ref="N21:Q21"/>
    <mergeCell ref="N20:S20"/>
    <mergeCell ref="D24:O24"/>
    <mergeCell ref="B23:M23"/>
    <mergeCell ref="B19:G19"/>
    <mergeCell ref="H20:M20"/>
    <mergeCell ref="B20:G20"/>
    <mergeCell ref="B1:J1"/>
    <mergeCell ref="N1:Y1"/>
    <mergeCell ref="B2:Y2"/>
    <mergeCell ref="B3:Y3"/>
    <mergeCell ref="G25:R25"/>
    <mergeCell ref="B21:G21"/>
    <mergeCell ref="H22:M22"/>
    <mergeCell ref="T25:Y25"/>
    <mergeCell ref="N23:S23"/>
    <mergeCell ref="T23:Y23"/>
    <mergeCell ref="H21:M21"/>
    <mergeCell ref="T24:Y24"/>
    <mergeCell ref="N22:S22"/>
    <mergeCell ref="T22:Y22"/>
    <mergeCell ref="B4:Y4"/>
    <mergeCell ref="R21:S2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M27"/>
  <sheetViews>
    <sheetView topLeftCell="C1" zoomScale="98" zoomScaleNormal="98" workbookViewId="0">
      <selection activeCell="V15" sqref="V15"/>
    </sheetView>
  </sheetViews>
  <sheetFormatPr defaultRowHeight="15.75"/>
  <cols>
    <col min="1" max="1" width="6.5" customWidth="1"/>
    <col min="2" max="2" width="19.1640625" customWidth="1"/>
    <col min="3" max="3" width="26" customWidth="1"/>
    <col min="4" max="4" width="10.33203125" customWidth="1"/>
    <col min="5" max="35" width="4" customWidth="1"/>
    <col min="36" max="38" width="6.33203125" customWidth="1"/>
  </cols>
  <sheetData>
    <row r="1" spans="1:38" s="24" customFormat="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s="24" customFormat="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s="24" customFormat="1" ht="31.5" customHeight="1">
      <c r="A3" s="443" t="s">
        <v>899</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21" customHeight="1">
      <c r="A7" s="5">
        <v>1</v>
      </c>
      <c r="B7" s="79" t="s">
        <v>803</v>
      </c>
      <c r="C7" s="80" t="s">
        <v>804</v>
      </c>
      <c r="D7" s="81" t="s">
        <v>61</v>
      </c>
      <c r="E7" s="105"/>
      <c r="F7" s="100"/>
      <c r="G7" s="99"/>
      <c r="H7" s="100"/>
      <c r="I7" s="99"/>
      <c r="J7" s="99"/>
      <c r="K7" s="99"/>
      <c r="L7" s="99"/>
      <c r="M7" s="100"/>
      <c r="N7" s="100"/>
      <c r="O7" s="99"/>
      <c r="P7" s="99"/>
      <c r="Q7" s="99"/>
      <c r="R7" s="99"/>
      <c r="S7" s="99"/>
      <c r="T7" s="99"/>
      <c r="U7" s="100"/>
      <c r="V7" s="100"/>
      <c r="W7" s="99"/>
      <c r="X7" s="100"/>
      <c r="Y7" s="99"/>
      <c r="Z7" s="99"/>
      <c r="AA7" s="99"/>
      <c r="AB7" s="100"/>
      <c r="AC7" s="99"/>
      <c r="AD7" s="99"/>
      <c r="AE7" s="99"/>
      <c r="AF7" s="99"/>
      <c r="AG7" s="99"/>
      <c r="AH7" s="99"/>
      <c r="AI7" s="99"/>
      <c r="AJ7" s="19">
        <f>COUNTIF(E7:AI7,"K")+2*COUNTIF(E7:AI7,"2K")+COUNTIF(E7:AI7,"TK")+COUNTIF(E7:AI7,"KT")+COUNTIF(E7:AI7,"PK")+COUNTIF(E7:AI7,"KP")+2*COUNTIF(E7:AI7,"K2")</f>
        <v>0</v>
      </c>
      <c r="AK7" s="335">
        <f>COUNTIF(F7:AJ7,"P")+2*COUNTIF(F7:AJ7,"2P")+COUNTIF(F7:AJ7,"TP")+COUNTIF(F7:AJ7,"PT")+COUNTIF(F7:AJ7,"PK")+COUNTIF(F7:AJ7,"KP")+2*COUNTIF(F7:AJ7,"P2")</f>
        <v>0</v>
      </c>
      <c r="AL7" s="335">
        <f>COUNTIF(E7:AI7,"T")+2*COUNTIF(E7:AI7,"2T")+2*COUNTIF(E7:AI7,"T2")+COUNTIF(E7:AI7,"PT")+COUNTIF(E7:AI7,"TP")</f>
        <v>0</v>
      </c>
    </row>
    <row r="8" spans="1:38" s="25" customFormat="1" ht="21" customHeight="1">
      <c r="A8" s="5">
        <v>2</v>
      </c>
      <c r="B8" s="79" t="s">
        <v>805</v>
      </c>
      <c r="C8" s="80" t="s">
        <v>31</v>
      </c>
      <c r="D8" s="81" t="s">
        <v>82</v>
      </c>
      <c r="E8" s="105"/>
      <c r="F8" s="100"/>
      <c r="G8" s="99"/>
      <c r="H8" s="100"/>
      <c r="I8" s="99"/>
      <c r="J8" s="99"/>
      <c r="K8" s="99"/>
      <c r="L8" s="99"/>
      <c r="M8" s="100"/>
      <c r="N8" s="100"/>
      <c r="O8" s="99"/>
      <c r="P8" s="99"/>
      <c r="Q8" s="99"/>
      <c r="R8" s="99"/>
      <c r="S8" s="99"/>
      <c r="T8" s="99"/>
      <c r="U8" s="100"/>
      <c r="V8" s="100"/>
      <c r="W8" s="99"/>
      <c r="X8" s="100"/>
      <c r="Y8" s="99"/>
      <c r="Z8" s="99"/>
      <c r="AA8" s="99"/>
      <c r="AB8" s="100"/>
      <c r="AC8" s="99"/>
      <c r="AD8" s="99"/>
      <c r="AE8" s="99"/>
      <c r="AF8" s="99"/>
      <c r="AG8" s="99"/>
      <c r="AH8" s="99"/>
      <c r="AI8" s="99"/>
      <c r="AJ8" s="19">
        <f t="shared" ref="AJ8:AJ25" si="2">COUNTIF(E8:AI8,"K")+2*COUNTIF(E8:AI8,"2K")+COUNTIF(E8:AI8,"TK")+COUNTIF(E8:AI8,"KT")+COUNTIF(E8:AI8,"PK")+COUNTIF(E8:AI8,"KP")+2*COUNTIF(E8:AI8,"K2")</f>
        <v>0</v>
      </c>
      <c r="AK8" s="335">
        <f t="shared" ref="AK8:AK25" si="3">COUNTIF(F8:AJ8,"P")+2*COUNTIF(F8:AJ8,"2P")+COUNTIF(F8:AJ8,"TP")+COUNTIF(F8:AJ8,"PT")+COUNTIF(F8:AJ8,"PK")+COUNTIF(F8:AJ8,"KP")+2*COUNTIF(F8:AJ8,"P2")</f>
        <v>0</v>
      </c>
      <c r="AL8" s="335">
        <f t="shared" ref="AL8:AL25" si="4">COUNTIF(E8:AI8,"T")+2*COUNTIF(E8:AI8,"2T")+2*COUNTIF(E8:AI8,"T2")+COUNTIF(E8:AI8,"PT")+COUNTIF(E8:AI8,"TP")</f>
        <v>0</v>
      </c>
    </row>
    <row r="9" spans="1:38" s="25" customFormat="1" ht="21" customHeight="1">
      <c r="A9" s="5">
        <v>3</v>
      </c>
      <c r="B9" s="79" t="s">
        <v>806</v>
      </c>
      <c r="C9" s="80" t="s">
        <v>807</v>
      </c>
      <c r="D9" s="81" t="s">
        <v>808</v>
      </c>
      <c r="E9" s="105"/>
      <c r="F9" s="100"/>
      <c r="G9" s="99"/>
      <c r="H9" s="100" t="s">
        <v>7</v>
      </c>
      <c r="I9" s="99"/>
      <c r="J9" s="99"/>
      <c r="K9" s="99"/>
      <c r="L9" s="99"/>
      <c r="M9" s="100"/>
      <c r="N9" s="100"/>
      <c r="O9" s="99"/>
      <c r="P9" s="99"/>
      <c r="Q9" s="99"/>
      <c r="R9" s="99"/>
      <c r="S9" s="99"/>
      <c r="T9" s="99"/>
      <c r="U9" s="100"/>
      <c r="V9" s="100"/>
      <c r="W9" s="99"/>
      <c r="X9" s="100"/>
      <c r="Y9" s="99"/>
      <c r="Z9" s="99"/>
      <c r="AA9" s="99"/>
      <c r="AB9" s="100"/>
      <c r="AC9" s="99"/>
      <c r="AD9" s="99"/>
      <c r="AE9" s="99"/>
      <c r="AF9" s="99"/>
      <c r="AG9" s="99"/>
      <c r="AH9" s="99"/>
      <c r="AI9" s="99"/>
      <c r="AJ9" s="19">
        <f t="shared" si="2"/>
        <v>0</v>
      </c>
      <c r="AK9" s="335">
        <f t="shared" si="3"/>
        <v>1</v>
      </c>
      <c r="AL9" s="335">
        <f t="shared" si="4"/>
        <v>0</v>
      </c>
    </row>
    <row r="10" spans="1:38" s="25" customFormat="1" ht="21" customHeight="1">
      <c r="A10" s="5">
        <v>4</v>
      </c>
      <c r="B10" s="79" t="s">
        <v>809</v>
      </c>
      <c r="C10" s="80" t="s">
        <v>574</v>
      </c>
      <c r="D10" s="81" t="s">
        <v>27</v>
      </c>
      <c r="E10" s="105"/>
      <c r="F10" s="100"/>
      <c r="G10" s="99"/>
      <c r="H10" s="100"/>
      <c r="I10" s="99"/>
      <c r="J10" s="99"/>
      <c r="K10" s="99"/>
      <c r="L10" s="99"/>
      <c r="M10" s="100"/>
      <c r="N10" s="100"/>
      <c r="O10" s="99"/>
      <c r="P10" s="99"/>
      <c r="Q10" s="99"/>
      <c r="R10" s="99"/>
      <c r="S10" s="99"/>
      <c r="T10" s="99"/>
      <c r="U10" s="100"/>
      <c r="V10" s="100"/>
      <c r="W10" s="99"/>
      <c r="X10" s="100"/>
      <c r="Y10" s="99"/>
      <c r="Z10" s="99"/>
      <c r="AA10" s="99"/>
      <c r="AB10" s="100"/>
      <c r="AC10" s="99"/>
      <c r="AD10" s="99"/>
      <c r="AE10" s="99"/>
      <c r="AF10" s="99"/>
      <c r="AG10" s="99"/>
      <c r="AH10" s="99"/>
      <c r="AI10" s="99"/>
      <c r="AJ10" s="19">
        <f t="shared" si="2"/>
        <v>0</v>
      </c>
      <c r="AK10" s="335">
        <f t="shared" si="3"/>
        <v>0</v>
      </c>
      <c r="AL10" s="335">
        <f t="shared" si="4"/>
        <v>0</v>
      </c>
    </row>
    <row r="11" spans="1:38" s="25" customFormat="1" ht="21" customHeight="1">
      <c r="A11" s="5">
        <v>5</v>
      </c>
      <c r="B11" s="79" t="s">
        <v>810</v>
      </c>
      <c r="C11" s="80" t="s">
        <v>811</v>
      </c>
      <c r="D11" s="81" t="s">
        <v>49</v>
      </c>
      <c r="E11" s="105"/>
      <c r="F11" s="100"/>
      <c r="G11" s="99"/>
      <c r="H11" s="100"/>
      <c r="I11" s="99"/>
      <c r="J11" s="99"/>
      <c r="K11" s="99"/>
      <c r="L11" s="99"/>
      <c r="M11" s="100"/>
      <c r="N11" s="100"/>
      <c r="O11" s="99"/>
      <c r="P11" s="99"/>
      <c r="Q11" s="99"/>
      <c r="R11" s="99"/>
      <c r="S11" s="99"/>
      <c r="T11" s="99"/>
      <c r="U11" s="100"/>
      <c r="V11" s="100"/>
      <c r="W11" s="99"/>
      <c r="X11" s="100"/>
      <c r="Y11" s="99"/>
      <c r="Z11" s="99"/>
      <c r="AA11" s="99"/>
      <c r="AB11" s="100"/>
      <c r="AC11" s="99"/>
      <c r="AD11" s="99"/>
      <c r="AE11" s="99"/>
      <c r="AF11" s="99"/>
      <c r="AG11" s="99"/>
      <c r="AH11" s="99"/>
      <c r="AI11" s="99"/>
      <c r="AJ11" s="19">
        <f t="shared" si="2"/>
        <v>0</v>
      </c>
      <c r="AK11" s="335">
        <f t="shared" si="3"/>
        <v>0</v>
      </c>
      <c r="AL11" s="335">
        <f t="shared" si="4"/>
        <v>0</v>
      </c>
    </row>
    <row r="12" spans="1:38" s="25" customFormat="1" ht="21" customHeight="1">
      <c r="A12" s="5">
        <v>6</v>
      </c>
      <c r="B12" s="79" t="s">
        <v>814</v>
      </c>
      <c r="C12" s="80" t="s">
        <v>815</v>
      </c>
      <c r="D12" s="81" t="s">
        <v>30</v>
      </c>
      <c r="E12" s="105"/>
      <c r="F12" s="100"/>
      <c r="G12" s="99"/>
      <c r="H12" s="100"/>
      <c r="I12" s="99"/>
      <c r="J12" s="99"/>
      <c r="K12" s="99"/>
      <c r="L12" s="99"/>
      <c r="M12" s="100"/>
      <c r="N12" s="100"/>
      <c r="O12" s="99"/>
      <c r="P12" s="99"/>
      <c r="Q12" s="99"/>
      <c r="R12" s="99"/>
      <c r="S12" s="99"/>
      <c r="T12" s="99"/>
      <c r="U12" s="100"/>
      <c r="V12" s="100" t="s">
        <v>7</v>
      </c>
      <c r="W12" s="99"/>
      <c r="X12" s="100"/>
      <c r="Y12" s="99"/>
      <c r="Z12" s="99"/>
      <c r="AA12" s="99"/>
      <c r="AB12" s="100"/>
      <c r="AC12" s="99"/>
      <c r="AD12" s="99"/>
      <c r="AE12" s="99"/>
      <c r="AF12" s="99"/>
      <c r="AG12" s="99"/>
      <c r="AH12" s="99"/>
      <c r="AI12" s="99"/>
      <c r="AJ12" s="19">
        <f t="shared" si="2"/>
        <v>0</v>
      </c>
      <c r="AK12" s="335">
        <f t="shared" si="3"/>
        <v>1</v>
      </c>
      <c r="AL12" s="335">
        <f t="shared" si="4"/>
        <v>0</v>
      </c>
    </row>
    <row r="13" spans="1:38" s="25" customFormat="1" ht="21" customHeight="1">
      <c r="A13" s="5">
        <v>7</v>
      </c>
      <c r="B13" s="79" t="s">
        <v>812</v>
      </c>
      <c r="C13" s="80" t="s">
        <v>813</v>
      </c>
      <c r="D13" s="81" t="s">
        <v>75</v>
      </c>
      <c r="E13" s="105"/>
      <c r="F13" s="100"/>
      <c r="G13" s="99"/>
      <c r="H13" s="100"/>
      <c r="I13" s="99"/>
      <c r="J13" s="99"/>
      <c r="K13" s="99"/>
      <c r="L13" s="99"/>
      <c r="M13" s="100"/>
      <c r="N13" s="100"/>
      <c r="O13" s="99"/>
      <c r="P13" s="99"/>
      <c r="Q13" s="99"/>
      <c r="R13" s="99"/>
      <c r="S13" s="99"/>
      <c r="T13" s="99"/>
      <c r="U13" s="100"/>
      <c r="V13" s="100"/>
      <c r="W13" s="99"/>
      <c r="X13" s="100"/>
      <c r="Y13" s="99"/>
      <c r="Z13" s="99"/>
      <c r="AA13" s="99"/>
      <c r="AB13" s="100"/>
      <c r="AC13" s="99"/>
      <c r="AD13" s="99"/>
      <c r="AE13" s="99"/>
      <c r="AF13" s="99"/>
      <c r="AG13" s="99"/>
      <c r="AH13" s="99"/>
      <c r="AI13" s="99"/>
      <c r="AJ13" s="19">
        <f t="shared" si="2"/>
        <v>0</v>
      </c>
      <c r="AK13" s="335">
        <f t="shared" si="3"/>
        <v>0</v>
      </c>
      <c r="AL13" s="335">
        <f t="shared" si="4"/>
        <v>0</v>
      </c>
    </row>
    <row r="14" spans="1:38" s="25" customFormat="1" ht="21" customHeight="1">
      <c r="A14" s="5">
        <v>8</v>
      </c>
      <c r="B14" s="79" t="s">
        <v>816</v>
      </c>
      <c r="C14" s="80" t="s">
        <v>817</v>
      </c>
      <c r="D14" s="81" t="s">
        <v>212</v>
      </c>
      <c r="E14" s="106"/>
      <c r="F14" s="100"/>
      <c r="G14" s="101"/>
      <c r="H14" s="100"/>
      <c r="I14" s="101"/>
      <c r="J14" s="101"/>
      <c r="K14" s="101" t="s">
        <v>8</v>
      </c>
      <c r="L14" s="101"/>
      <c r="M14" s="100"/>
      <c r="N14" s="100"/>
      <c r="O14" s="101" t="s">
        <v>6</v>
      </c>
      <c r="P14" s="101"/>
      <c r="Q14" s="101"/>
      <c r="R14" s="101"/>
      <c r="S14" s="101"/>
      <c r="T14" s="101"/>
      <c r="U14" s="100"/>
      <c r="V14" s="100"/>
      <c r="W14" s="101"/>
      <c r="X14" s="100"/>
      <c r="Y14" s="101"/>
      <c r="Z14" s="101"/>
      <c r="AA14" s="101"/>
      <c r="AB14" s="100"/>
      <c r="AC14" s="101"/>
      <c r="AD14" s="101"/>
      <c r="AE14" s="101"/>
      <c r="AF14" s="101"/>
      <c r="AG14" s="101"/>
      <c r="AH14" s="101"/>
      <c r="AI14" s="101"/>
      <c r="AJ14" s="19">
        <f t="shared" si="2"/>
        <v>1</v>
      </c>
      <c r="AK14" s="335">
        <f t="shared" si="3"/>
        <v>0</v>
      </c>
      <c r="AL14" s="335">
        <f t="shared" si="4"/>
        <v>1</v>
      </c>
    </row>
    <row r="15" spans="1:38" s="25" customFormat="1" ht="21" customHeight="1">
      <c r="A15" s="5">
        <v>9</v>
      </c>
      <c r="B15" s="79" t="s">
        <v>818</v>
      </c>
      <c r="C15" s="80" t="s">
        <v>819</v>
      </c>
      <c r="D15" s="81" t="s">
        <v>20</v>
      </c>
      <c r="E15" s="106"/>
      <c r="F15" s="100"/>
      <c r="G15" s="101"/>
      <c r="H15" s="100"/>
      <c r="I15" s="101"/>
      <c r="J15" s="101"/>
      <c r="K15" s="101"/>
      <c r="L15" s="101"/>
      <c r="M15" s="100"/>
      <c r="N15" s="100"/>
      <c r="O15" s="101"/>
      <c r="P15" s="101"/>
      <c r="Q15" s="101"/>
      <c r="R15" s="101"/>
      <c r="S15" s="101"/>
      <c r="T15" s="101"/>
      <c r="U15" s="100"/>
      <c r="V15" s="100" t="s">
        <v>6</v>
      </c>
      <c r="W15" s="101"/>
      <c r="X15" s="100"/>
      <c r="Y15" s="101"/>
      <c r="Z15" s="101"/>
      <c r="AA15" s="101"/>
      <c r="AB15" s="100"/>
      <c r="AC15" s="101"/>
      <c r="AD15" s="101"/>
      <c r="AE15" s="101"/>
      <c r="AF15" s="101"/>
      <c r="AG15" s="101"/>
      <c r="AH15" s="101"/>
      <c r="AI15" s="101"/>
      <c r="AJ15" s="19">
        <f t="shared" si="2"/>
        <v>1</v>
      </c>
      <c r="AK15" s="335">
        <f t="shared" si="3"/>
        <v>0</v>
      </c>
      <c r="AL15" s="335">
        <f t="shared" si="4"/>
        <v>0</v>
      </c>
    </row>
    <row r="16" spans="1:38" s="25" customFormat="1" ht="21" customHeight="1">
      <c r="A16" s="5">
        <v>10</v>
      </c>
      <c r="B16" s="79">
        <v>2010060021</v>
      </c>
      <c r="C16" s="80" t="s">
        <v>892</v>
      </c>
      <c r="D16" s="81" t="s">
        <v>9</v>
      </c>
      <c r="E16" s="105"/>
      <c r="F16" s="100"/>
      <c r="G16" s="99"/>
      <c r="H16" s="100"/>
      <c r="I16" s="99"/>
      <c r="J16" s="99"/>
      <c r="K16" s="99"/>
      <c r="L16" s="99"/>
      <c r="M16" s="100"/>
      <c r="N16" s="100"/>
      <c r="O16" s="99"/>
      <c r="P16" s="99"/>
      <c r="Q16" s="99"/>
      <c r="R16" s="99"/>
      <c r="S16" s="99"/>
      <c r="T16" s="99"/>
      <c r="U16" s="100"/>
      <c r="V16" s="100" t="s">
        <v>7</v>
      </c>
      <c r="W16" s="99"/>
      <c r="X16" s="100"/>
      <c r="Y16" s="99"/>
      <c r="Z16" s="99"/>
      <c r="AA16" s="99"/>
      <c r="AB16" s="100"/>
      <c r="AC16" s="99"/>
      <c r="AD16" s="99"/>
      <c r="AE16" s="99"/>
      <c r="AF16" s="99"/>
      <c r="AG16" s="99"/>
      <c r="AH16" s="99"/>
      <c r="AI16" s="99"/>
      <c r="AJ16" s="19">
        <f t="shared" si="2"/>
        <v>0</v>
      </c>
      <c r="AK16" s="335">
        <f t="shared" si="3"/>
        <v>1</v>
      </c>
      <c r="AL16" s="335">
        <f t="shared" si="4"/>
        <v>0</v>
      </c>
    </row>
    <row r="17" spans="1:39" s="25" customFormat="1" ht="21" customHeight="1">
      <c r="A17" s="5">
        <v>11</v>
      </c>
      <c r="B17" s="79" t="s">
        <v>820</v>
      </c>
      <c r="C17" s="80" t="s">
        <v>16</v>
      </c>
      <c r="D17" s="81" t="s">
        <v>120</v>
      </c>
      <c r="E17" s="105"/>
      <c r="F17" s="100"/>
      <c r="G17" s="99"/>
      <c r="H17" s="100"/>
      <c r="I17" s="99"/>
      <c r="J17" s="99"/>
      <c r="K17" s="99"/>
      <c r="L17" s="99"/>
      <c r="M17" s="100"/>
      <c r="N17" s="100"/>
      <c r="O17" s="99"/>
      <c r="P17" s="99"/>
      <c r="Q17" s="99"/>
      <c r="R17" s="99"/>
      <c r="S17" s="99"/>
      <c r="T17" s="99"/>
      <c r="U17" s="100"/>
      <c r="V17" s="100"/>
      <c r="W17" s="99"/>
      <c r="X17" s="100"/>
      <c r="Y17" s="99"/>
      <c r="Z17" s="99"/>
      <c r="AA17" s="99"/>
      <c r="AB17" s="100"/>
      <c r="AC17" s="99"/>
      <c r="AD17" s="99"/>
      <c r="AE17" s="99"/>
      <c r="AF17" s="99"/>
      <c r="AG17" s="99"/>
      <c r="AH17" s="99"/>
      <c r="AI17" s="99"/>
      <c r="AJ17" s="19">
        <f t="shared" si="2"/>
        <v>0</v>
      </c>
      <c r="AK17" s="335">
        <f t="shared" si="3"/>
        <v>0</v>
      </c>
      <c r="AL17" s="335">
        <f t="shared" si="4"/>
        <v>0</v>
      </c>
    </row>
    <row r="18" spans="1:39" s="25" customFormat="1" ht="21" customHeight="1">
      <c r="A18" s="5">
        <v>12</v>
      </c>
      <c r="B18" s="79" t="s">
        <v>821</v>
      </c>
      <c r="C18" s="80" t="s">
        <v>822</v>
      </c>
      <c r="D18" s="81" t="s">
        <v>45</v>
      </c>
      <c r="E18" s="94"/>
      <c r="F18" s="95"/>
      <c r="G18" s="96"/>
      <c r="H18" s="95"/>
      <c r="I18" s="96"/>
      <c r="J18" s="96"/>
      <c r="K18" s="96"/>
      <c r="L18" s="96"/>
      <c r="M18" s="100"/>
      <c r="N18" s="95"/>
      <c r="O18" s="96"/>
      <c r="P18" s="96"/>
      <c r="Q18" s="96" t="s">
        <v>7</v>
      </c>
      <c r="R18" s="96"/>
      <c r="S18" s="96"/>
      <c r="T18" s="96"/>
      <c r="U18" s="95"/>
      <c r="V18" s="95"/>
      <c r="W18" s="96"/>
      <c r="X18" s="95"/>
      <c r="Y18" s="96"/>
      <c r="Z18" s="96"/>
      <c r="AA18" s="96"/>
      <c r="AB18" s="95"/>
      <c r="AC18" s="96"/>
      <c r="AD18" s="96"/>
      <c r="AE18" s="96"/>
      <c r="AF18" s="96"/>
      <c r="AG18" s="96"/>
      <c r="AH18" s="96"/>
      <c r="AI18" s="96"/>
      <c r="AJ18" s="19">
        <f t="shared" si="2"/>
        <v>0</v>
      </c>
      <c r="AK18" s="335">
        <f t="shared" si="3"/>
        <v>1</v>
      </c>
      <c r="AL18" s="335">
        <f t="shared" si="4"/>
        <v>0</v>
      </c>
    </row>
    <row r="19" spans="1:39" s="25" customFormat="1" ht="21" customHeight="1">
      <c r="A19" s="5">
        <v>13</v>
      </c>
      <c r="B19" s="79" t="s">
        <v>823</v>
      </c>
      <c r="C19" s="80" t="s">
        <v>824</v>
      </c>
      <c r="D19" s="81" t="s">
        <v>825</v>
      </c>
      <c r="E19" s="94"/>
      <c r="F19" s="95"/>
      <c r="G19" s="96"/>
      <c r="H19" s="95"/>
      <c r="I19" s="96"/>
      <c r="J19" s="96"/>
      <c r="K19" s="96"/>
      <c r="L19" s="96"/>
      <c r="M19" s="100"/>
      <c r="N19" s="95"/>
      <c r="O19" s="96"/>
      <c r="P19" s="96"/>
      <c r="Q19" s="96"/>
      <c r="R19" s="96"/>
      <c r="S19" s="96"/>
      <c r="T19" s="96"/>
      <c r="U19" s="95"/>
      <c r="V19" s="95"/>
      <c r="W19" s="96"/>
      <c r="X19" s="95"/>
      <c r="Y19" s="96"/>
      <c r="Z19" s="96"/>
      <c r="AA19" s="96"/>
      <c r="AB19" s="95"/>
      <c r="AC19" s="96"/>
      <c r="AD19" s="96"/>
      <c r="AE19" s="96"/>
      <c r="AF19" s="96"/>
      <c r="AG19" s="96"/>
      <c r="AH19" s="96"/>
      <c r="AI19" s="96"/>
      <c r="AJ19" s="19">
        <f t="shared" si="2"/>
        <v>0</v>
      </c>
      <c r="AK19" s="335">
        <f t="shared" si="3"/>
        <v>0</v>
      </c>
      <c r="AL19" s="335">
        <f t="shared" si="4"/>
        <v>0</v>
      </c>
    </row>
    <row r="20" spans="1:39" s="25" customFormat="1" ht="21" customHeight="1">
      <c r="A20" s="5">
        <v>14</v>
      </c>
      <c r="B20" s="79" t="s">
        <v>826</v>
      </c>
      <c r="C20" s="80" t="s">
        <v>80</v>
      </c>
      <c r="D20" s="81" t="s">
        <v>81</v>
      </c>
      <c r="E20" s="94"/>
      <c r="F20" s="95"/>
      <c r="G20" s="96"/>
      <c r="H20" s="95"/>
      <c r="I20" s="96"/>
      <c r="J20" s="96"/>
      <c r="K20" s="96"/>
      <c r="L20" s="96"/>
      <c r="M20" s="100"/>
      <c r="N20" s="95"/>
      <c r="O20" s="96"/>
      <c r="P20" s="96"/>
      <c r="Q20" s="96"/>
      <c r="R20" s="96"/>
      <c r="S20" s="96"/>
      <c r="T20" s="96"/>
      <c r="U20" s="95"/>
      <c r="V20" s="95"/>
      <c r="W20" s="96"/>
      <c r="X20" s="95"/>
      <c r="Y20" s="96"/>
      <c r="Z20" s="96"/>
      <c r="AA20" s="96"/>
      <c r="AB20" s="95"/>
      <c r="AC20" s="96"/>
      <c r="AD20" s="96"/>
      <c r="AE20" s="96"/>
      <c r="AF20" s="96"/>
      <c r="AG20" s="96"/>
      <c r="AH20" s="96"/>
      <c r="AI20" s="96"/>
      <c r="AJ20" s="19">
        <f t="shared" si="2"/>
        <v>0</v>
      </c>
      <c r="AK20" s="335">
        <f t="shared" si="3"/>
        <v>0</v>
      </c>
      <c r="AL20" s="335">
        <f t="shared" si="4"/>
        <v>0</v>
      </c>
    </row>
    <row r="21" spans="1:39" s="25" customFormat="1" ht="21" customHeight="1">
      <c r="A21" s="5">
        <v>15</v>
      </c>
      <c r="B21" s="79" t="s">
        <v>828</v>
      </c>
      <c r="C21" s="80" t="s">
        <v>829</v>
      </c>
      <c r="D21" s="81" t="s">
        <v>59</v>
      </c>
      <c r="E21" s="94"/>
      <c r="F21" s="95"/>
      <c r="G21" s="96"/>
      <c r="H21" s="95"/>
      <c r="I21" s="96"/>
      <c r="J21" s="96"/>
      <c r="K21" s="96"/>
      <c r="L21" s="96"/>
      <c r="M21" s="100"/>
      <c r="N21" s="95"/>
      <c r="O21" s="96"/>
      <c r="P21" s="96"/>
      <c r="Q21" s="96"/>
      <c r="R21" s="96"/>
      <c r="S21" s="96"/>
      <c r="T21" s="96"/>
      <c r="U21" s="95"/>
      <c r="V21" s="95"/>
      <c r="W21" s="96"/>
      <c r="X21" s="95"/>
      <c r="Y21" s="96"/>
      <c r="Z21" s="96"/>
      <c r="AA21" s="96"/>
      <c r="AB21" s="95"/>
      <c r="AC21" s="96"/>
      <c r="AD21" s="96"/>
      <c r="AE21" s="96"/>
      <c r="AF21" s="96"/>
      <c r="AG21" s="96"/>
      <c r="AH21" s="96"/>
      <c r="AI21" s="96"/>
      <c r="AJ21" s="19">
        <f t="shared" si="2"/>
        <v>0</v>
      </c>
      <c r="AK21" s="335">
        <f t="shared" si="3"/>
        <v>0</v>
      </c>
      <c r="AL21" s="335">
        <f t="shared" si="4"/>
        <v>0</v>
      </c>
    </row>
    <row r="22" spans="1:39" s="25" customFormat="1" ht="21" customHeight="1">
      <c r="A22" s="5">
        <v>16</v>
      </c>
      <c r="B22" s="79" t="s">
        <v>830</v>
      </c>
      <c r="C22" s="80" t="s">
        <v>831</v>
      </c>
      <c r="D22" s="81" t="s">
        <v>68</v>
      </c>
      <c r="E22" s="94"/>
      <c r="F22" s="95"/>
      <c r="G22" s="96"/>
      <c r="H22" s="95"/>
      <c r="I22" s="96"/>
      <c r="J22" s="96" t="s">
        <v>7</v>
      </c>
      <c r="K22" s="96"/>
      <c r="L22" s="96"/>
      <c r="M22" s="100"/>
      <c r="N22" s="95"/>
      <c r="O22" s="96"/>
      <c r="P22" s="96"/>
      <c r="Q22" s="96"/>
      <c r="R22" s="96"/>
      <c r="S22" s="96"/>
      <c r="T22" s="96"/>
      <c r="U22" s="95"/>
      <c r="V22" s="95" t="s">
        <v>8</v>
      </c>
      <c r="W22" s="96"/>
      <c r="X22" s="95"/>
      <c r="Y22" s="96"/>
      <c r="Z22" s="96"/>
      <c r="AA22" s="96"/>
      <c r="AB22" s="95"/>
      <c r="AC22" s="96"/>
      <c r="AD22" s="96"/>
      <c r="AE22" s="96"/>
      <c r="AF22" s="96"/>
      <c r="AG22" s="96"/>
      <c r="AH22" s="96"/>
      <c r="AI22" s="96"/>
      <c r="AJ22" s="19">
        <f t="shared" si="2"/>
        <v>0</v>
      </c>
      <c r="AK22" s="335">
        <f t="shared" si="3"/>
        <v>1</v>
      </c>
      <c r="AL22" s="335">
        <f t="shared" si="4"/>
        <v>1</v>
      </c>
    </row>
    <row r="23" spans="1:39" s="25" customFormat="1" ht="21" customHeight="1">
      <c r="A23" s="5">
        <v>17</v>
      </c>
      <c r="B23" s="79" t="s">
        <v>832</v>
      </c>
      <c r="C23" s="80" t="s">
        <v>581</v>
      </c>
      <c r="D23" s="81" t="s">
        <v>68</v>
      </c>
      <c r="E23" s="94"/>
      <c r="F23" s="95"/>
      <c r="G23" s="96"/>
      <c r="H23" s="95"/>
      <c r="I23" s="96"/>
      <c r="J23" s="96"/>
      <c r="K23" s="96"/>
      <c r="L23" s="96"/>
      <c r="M23" s="100"/>
      <c r="N23" s="95"/>
      <c r="O23" s="96"/>
      <c r="P23" s="96"/>
      <c r="Q23" s="96"/>
      <c r="R23" s="96"/>
      <c r="S23" s="96"/>
      <c r="T23" s="96"/>
      <c r="U23" s="95"/>
      <c r="V23" s="95" t="s">
        <v>8</v>
      </c>
      <c r="W23" s="96"/>
      <c r="X23" s="95"/>
      <c r="Y23" s="96"/>
      <c r="Z23" s="96"/>
      <c r="AA23" s="96"/>
      <c r="AB23" s="95"/>
      <c r="AC23" s="96"/>
      <c r="AD23" s="96"/>
      <c r="AE23" s="96"/>
      <c r="AF23" s="96"/>
      <c r="AG23" s="96"/>
      <c r="AH23" s="96"/>
      <c r="AI23" s="96"/>
      <c r="AJ23" s="19">
        <f t="shared" si="2"/>
        <v>0</v>
      </c>
      <c r="AK23" s="335">
        <f t="shared" si="3"/>
        <v>0</v>
      </c>
      <c r="AL23" s="335">
        <f t="shared" si="4"/>
        <v>1</v>
      </c>
    </row>
    <row r="24" spans="1:39" s="25" customFormat="1" ht="21" customHeight="1">
      <c r="A24" s="5">
        <v>18</v>
      </c>
      <c r="B24" s="79" t="s">
        <v>833</v>
      </c>
      <c r="C24" s="80" t="s">
        <v>236</v>
      </c>
      <c r="D24" s="81" t="s">
        <v>834</v>
      </c>
      <c r="E24" s="94"/>
      <c r="F24" s="95"/>
      <c r="G24" s="96"/>
      <c r="H24" s="95"/>
      <c r="I24" s="96"/>
      <c r="J24" s="96"/>
      <c r="K24" s="96"/>
      <c r="L24" s="96"/>
      <c r="M24" s="100"/>
      <c r="N24" s="95"/>
      <c r="O24" s="96"/>
      <c r="P24" s="96"/>
      <c r="Q24" s="96"/>
      <c r="R24" s="96"/>
      <c r="S24" s="96"/>
      <c r="T24" s="96"/>
      <c r="U24" s="95"/>
      <c r="V24" s="95"/>
      <c r="W24" s="96"/>
      <c r="X24" s="95"/>
      <c r="Y24" s="96"/>
      <c r="Z24" s="96"/>
      <c r="AA24" s="96"/>
      <c r="AB24" s="95"/>
      <c r="AC24" s="96"/>
      <c r="AD24" s="96"/>
      <c r="AE24" s="96"/>
      <c r="AF24" s="96"/>
      <c r="AG24" s="96"/>
      <c r="AH24" s="96"/>
      <c r="AI24" s="96"/>
      <c r="AJ24" s="19">
        <f t="shared" si="2"/>
        <v>0</v>
      </c>
      <c r="AK24" s="335">
        <f t="shared" si="3"/>
        <v>0</v>
      </c>
      <c r="AL24" s="335">
        <f t="shared" si="4"/>
        <v>0</v>
      </c>
    </row>
    <row r="25" spans="1:39" s="25" customFormat="1" ht="21" customHeight="1">
      <c r="A25" s="5">
        <v>19</v>
      </c>
      <c r="B25" s="79" t="s">
        <v>827</v>
      </c>
      <c r="C25" s="80" t="s">
        <v>80</v>
      </c>
      <c r="D25" s="81" t="s">
        <v>455</v>
      </c>
      <c r="E25" s="453" t="s">
        <v>2799</v>
      </c>
      <c r="F25" s="454"/>
      <c r="G25" s="454"/>
      <c r="H25" s="454"/>
      <c r="I25" s="454"/>
      <c r="J25" s="454"/>
      <c r="K25" s="454"/>
      <c r="L25" s="454"/>
      <c r="M25" s="454"/>
      <c r="N25" s="454"/>
      <c r="O25" s="454"/>
      <c r="P25" s="454"/>
      <c r="Q25" s="454"/>
      <c r="R25" s="454"/>
      <c r="S25" s="454"/>
      <c r="T25" s="454"/>
      <c r="U25" s="454"/>
      <c r="V25" s="454"/>
      <c r="W25" s="454"/>
      <c r="X25" s="454"/>
      <c r="Y25" s="454"/>
      <c r="Z25" s="454"/>
      <c r="AA25" s="454"/>
      <c r="AB25" s="454"/>
      <c r="AC25" s="454"/>
      <c r="AD25" s="454"/>
      <c r="AE25" s="454"/>
      <c r="AF25" s="454"/>
      <c r="AG25" s="454"/>
      <c r="AH25" s="454"/>
      <c r="AI25" s="455"/>
      <c r="AJ25" s="19">
        <f t="shared" si="2"/>
        <v>0</v>
      </c>
      <c r="AK25" s="335">
        <f t="shared" si="3"/>
        <v>0</v>
      </c>
      <c r="AL25" s="335">
        <f t="shared" si="4"/>
        <v>0</v>
      </c>
    </row>
    <row r="26" spans="1:39" s="259" customFormat="1" ht="21" customHeight="1">
      <c r="A26" s="452" t="s">
        <v>10</v>
      </c>
      <c r="B26" s="452"/>
      <c r="C26" s="452"/>
      <c r="D26" s="452"/>
      <c r="E26" s="452"/>
      <c r="F26" s="452"/>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2">
        <f>SUM(AJ7:AJ24)</f>
        <v>2</v>
      </c>
      <c r="AK26" s="42">
        <f>SUM(AK7:AK24)</f>
        <v>5</v>
      </c>
      <c r="AL26" s="42">
        <f>SUM(AL7:AL24)</f>
        <v>3</v>
      </c>
    </row>
    <row r="27" spans="1:39" s="25" customFormat="1" ht="21" customHeight="1">
      <c r="A27" s="429" t="s">
        <v>2804</v>
      </c>
      <c r="B27" s="430"/>
      <c r="C27" s="430"/>
      <c r="D27" s="430"/>
      <c r="E27" s="430"/>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0"/>
      <c r="AL27" s="431"/>
      <c r="AM27" s="338"/>
    </row>
  </sheetData>
  <mergeCells count="18">
    <mergeCell ref="A1:P1"/>
    <mergeCell ref="Q1:AL1"/>
    <mergeCell ref="A2:P2"/>
    <mergeCell ref="Q2:AL2"/>
    <mergeCell ref="A3:AL3"/>
    <mergeCell ref="M4:N4"/>
    <mergeCell ref="O4:Q4"/>
    <mergeCell ref="A26:AI26"/>
    <mergeCell ref="E25:AI25"/>
    <mergeCell ref="A27:AL27"/>
    <mergeCell ref="AK5:AK6"/>
    <mergeCell ref="AL5:AL6"/>
    <mergeCell ref="R4:T4"/>
    <mergeCell ref="A5:A6"/>
    <mergeCell ref="B5:B6"/>
    <mergeCell ref="C5:D6"/>
    <mergeCell ref="AJ5:AJ6"/>
    <mergeCell ref="I4:L4"/>
  </mergeCells>
  <conditionalFormatting sqref="E6:AI24 E25">
    <cfRule type="expression" dxfId="167"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E3A13690-5A4D-4C1B-913E-36621A5315F2}">
            <xm:f>IF('TQW20'!E$6="CN",1,0)</xm:f>
            <x14:dxf>
              <fill>
                <patternFill>
                  <bgColor theme="8" tint="0.59996337778862885"/>
                </patternFill>
              </fill>
            </x14:dxf>
          </x14:cfRule>
          <xm:sqref>E6:AI6</xm:sqref>
        </x14:conditionalFormatting>
        <x14:conditionalFormatting xmlns:xm="http://schemas.microsoft.com/office/excel/2006/main">
          <x14:cfRule type="expression" priority="2" id="{75261CF0-9ECD-4D9B-9739-538465B618EB}">
            <xm:f>IF('TQW20'!E$6="CN",1,0)</xm:f>
            <x14:dxf>
              <fill>
                <patternFill>
                  <bgColor theme="8" tint="0.79998168889431442"/>
                </patternFill>
              </fill>
            </x14:dxf>
          </x14:cfRule>
          <xm:sqref>E6:AI6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O36"/>
  <sheetViews>
    <sheetView topLeftCell="A3" zoomScale="85" zoomScaleNormal="85" workbookViewId="0">
      <selection activeCell="V26" sqref="V26"/>
    </sheetView>
  </sheetViews>
  <sheetFormatPr defaultColWidth="9.33203125" defaultRowHeight="18"/>
  <cols>
    <col min="1" max="1" width="8.6640625" style="24" customWidth="1"/>
    <col min="2" max="2" width="17.83203125" style="24" customWidth="1"/>
    <col min="3" max="3" width="24.33203125" style="24" customWidth="1"/>
    <col min="4" max="4" width="9.5" style="24" customWidth="1"/>
    <col min="5" max="35" width="4" style="24" customWidth="1"/>
    <col min="36" max="36" width="4.6640625" style="24" bestFit="1" customWidth="1"/>
    <col min="37" max="37" width="4" style="24" bestFit="1" customWidth="1"/>
    <col min="38" max="38" width="3.83203125" style="24" bestFit="1" customWidth="1"/>
    <col min="39" max="16384" width="9.33203125" style="24"/>
  </cols>
  <sheetData>
    <row r="1" spans="1:38"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ht="31.5" customHeight="1">
      <c r="A3" s="443" t="s">
        <v>900</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21" customHeight="1">
      <c r="A7" s="5">
        <v>1</v>
      </c>
      <c r="B7" s="79" t="s">
        <v>769</v>
      </c>
      <c r="C7" s="80" t="s">
        <v>770</v>
      </c>
      <c r="D7" s="81" t="s">
        <v>37</v>
      </c>
      <c r="E7" s="105"/>
      <c r="F7" s="100" t="s">
        <v>6</v>
      </c>
      <c r="G7" s="99"/>
      <c r="H7" s="100" t="s">
        <v>6</v>
      </c>
      <c r="I7" s="99"/>
      <c r="J7" s="99"/>
      <c r="K7" s="99"/>
      <c r="L7" s="99" t="s">
        <v>6</v>
      </c>
      <c r="M7" s="100" t="s">
        <v>6</v>
      </c>
      <c r="N7" s="100"/>
      <c r="O7" s="99" t="s">
        <v>6</v>
      </c>
      <c r="P7" s="99"/>
      <c r="Q7" s="99" t="s">
        <v>6</v>
      </c>
      <c r="R7" s="99"/>
      <c r="S7" s="99" t="s">
        <v>6</v>
      </c>
      <c r="T7" s="99" t="s">
        <v>6</v>
      </c>
      <c r="U7" s="100"/>
      <c r="V7" s="100" t="s">
        <v>6</v>
      </c>
      <c r="W7" s="99"/>
      <c r="X7" s="100"/>
      <c r="Y7" s="99"/>
      <c r="Z7" s="99"/>
      <c r="AA7" s="99"/>
      <c r="AB7" s="100"/>
      <c r="AC7" s="99"/>
      <c r="AD7" s="99"/>
      <c r="AE7" s="99"/>
      <c r="AF7" s="99"/>
      <c r="AG7" s="99"/>
      <c r="AH7" s="99"/>
      <c r="AI7" s="99"/>
      <c r="AJ7" s="19">
        <f>COUNTIF(E7:AI7,"K")+2*COUNTIF(E7:AI7,"2K")+COUNTIF(E7:AI7,"TK")+COUNTIF(E7:AI7,"KT")+COUNTIF(E7:AI7,"PK")+COUNTIF(E7:AI7,"KP")+2*COUNTIF(E7:AI7,"K2")</f>
        <v>9</v>
      </c>
      <c r="AK7" s="335">
        <f>COUNTIF(F7:AJ7,"P")+2*COUNTIF(F7:AJ7,"2P")+COUNTIF(F7:AJ7,"TP")+COUNTIF(F7:AJ7,"PT")+COUNTIF(F7:AJ7,"PK")+COUNTIF(F7:AJ7,"KP")+2*COUNTIF(F7:AJ7,"P2")</f>
        <v>0</v>
      </c>
      <c r="AL7" s="335">
        <f>COUNTIF(E7:AI7,"T")+2*COUNTIF(E7:AI7,"2T")+2*COUNTIF(E7:AI7,"T2")+COUNTIF(E7:AI7,"PT")+COUNTIF(E7:AI7,"TP")</f>
        <v>0</v>
      </c>
    </row>
    <row r="8" spans="1:38" s="25" customFormat="1" ht="21" customHeight="1">
      <c r="A8" s="5">
        <v>2</v>
      </c>
      <c r="B8" s="79" t="s">
        <v>771</v>
      </c>
      <c r="C8" s="80" t="s">
        <v>772</v>
      </c>
      <c r="D8" s="81" t="s">
        <v>37</v>
      </c>
      <c r="E8" s="105"/>
      <c r="F8" s="100" t="s">
        <v>6</v>
      </c>
      <c r="G8" s="99"/>
      <c r="H8" s="100"/>
      <c r="I8" s="99"/>
      <c r="J8" s="99"/>
      <c r="K8" s="99"/>
      <c r="L8" s="99"/>
      <c r="M8" s="100"/>
      <c r="N8" s="100"/>
      <c r="O8" s="99"/>
      <c r="P8" s="99"/>
      <c r="Q8" s="99"/>
      <c r="R8" s="99"/>
      <c r="S8" s="99"/>
      <c r="T8" s="99"/>
      <c r="U8" s="100"/>
      <c r="V8" s="100" t="s">
        <v>8</v>
      </c>
      <c r="W8" s="99"/>
      <c r="X8" s="100"/>
      <c r="Y8" s="99"/>
      <c r="Z8" s="99"/>
      <c r="AA8" s="99"/>
      <c r="AB8" s="100"/>
      <c r="AC8" s="99"/>
      <c r="AD8" s="99"/>
      <c r="AE8" s="99"/>
      <c r="AF8" s="99"/>
      <c r="AG8" s="99"/>
      <c r="AH8" s="99"/>
      <c r="AI8" s="99"/>
      <c r="AJ8" s="19">
        <f t="shared" ref="AJ8:AJ29" si="2">COUNTIF(E8:AI8,"K")+2*COUNTIF(E8:AI8,"2K")+COUNTIF(E8:AI8,"TK")+COUNTIF(E8:AI8,"KT")+COUNTIF(E8:AI8,"PK")+COUNTIF(E8:AI8,"KP")+2*COUNTIF(E8:AI8,"K2")</f>
        <v>1</v>
      </c>
      <c r="AK8" s="335">
        <f t="shared" ref="AK8:AK29" si="3">COUNTIF(F8:AJ8,"P")+2*COUNTIF(F8:AJ8,"2P")+COUNTIF(F8:AJ8,"TP")+COUNTIF(F8:AJ8,"PT")+COUNTIF(F8:AJ8,"PK")+COUNTIF(F8:AJ8,"KP")+2*COUNTIF(F8:AJ8,"P2")</f>
        <v>0</v>
      </c>
      <c r="AL8" s="335">
        <f t="shared" ref="AL8:AL29" si="4">COUNTIF(E8:AI8,"T")+2*COUNTIF(E8:AI8,"2T")+2*COUNTIF(E8:AI8,"T2")+COUNTIF(E8:AI8,"PT")+COUNTIF(E8:AI8,"TP")</f>
        <v>1</v>
      </c>
    </row>
    <row r="9" spans="1:38" s="25" customFormat="1" ht="21" customHeight="1">
      <c r="A9" s="5">
        <v>3</v>
      </c>
      <c r="B9" s="79" t="s">
        <v>773</v>
      </c>
      <c r="C9" s="80" t="s">
        <v>774</v>
      </c>
      <c r="D9" s="81" t="s">
        <v>39</v>
      </c>
      <c r="E9" s="105"/>
      <c r="F9" s="100" t="s">
        <v>6</v>
      </c>
      <c r="G9" s="99"/>
      <c r="H9" s="100"/>
      <c r="I9" s="99"/>
      <c r="J9" s="99"/>
      <c r="K9" s="99"/>
      <c r="L9" s="99"/>
      <c r="M9" s="100"/>
      <c r="N9" s="100"/>
      <c r="O9" s="99"/>
      <c r="P9" s="99"/>
      <c r="Q9" s="99"/>
      <c r="R9" s="99"/>
      <c r="S9" s="99"/>
      <c r="T9" s="99"/>
      <c r="U9" s="100"/>
      <c r="V9" s="100"/>
      <c r="W9" s="99"/>
      <c r="X9" s="100"/>
      <c r="Y9" s="99"/>
      <c r="Z9" s="99"/>
      <c r="AA9" s="99"/>
      <c r="AB9" s="100"/>
      <c r="AC9" s="99"/>
      <c r="AD9" s="99"/>
      <c r="AE9" s="99"/>
      <c r="AF9" s="99"/>
      <c r="AG9" s="99"/>
      <c r="AH9" s="99"/>
      <c r="AI9" s="99"/>
      <c r="AJ9" s="19">
        <f t="shared" si="2"/>
        <v>1</v>
      </c>
      <c r="AK9" s="335">
        <f t="shared" si="3"/>
        <v>0</v>
      </c>
      <c r="AL9" s="335">
        <f t="shared" si="4"/>
        <v>0</v>
      </c>
    </row>
    <row r="10" spans="1:38" s="25" customFormat="1" ht="21" customHeight="1">
      <c r="A10" s="5">
        <v>4</v>
      </c>
      <c r="B10" s="79" t="s">
        <v>775</v>
      </c>
      <c r="C10" s="80" t="s">
        <v>64</v>
      </c>
      <c r="D10" s="81" t="s">
        <v>39</v>
      </c>
      <c r="E10" s="105"/>
      <c r="F10" s="100"/>
      <c r="G10" s="99"/>
      <c r="H10" s="100"/>
      <c r="I10" s="99"/>
      <c r="J10" s="99"/>
      <c r="K10" s="99"/>
      <c r="L10" s="99"/>
      <c r="M10" s="100"/>
      <c r="N10" s="100"/>
      <c r="O10" s="99"/>
      <c r="P10" s="99"/>
      <c r="Q10" s="99"/>
      <c r="R10" s="99"/>
      <c r="S10" s="99"/>
      <c r="T10" s="99"/>
      <c r="U10" s="100"/>
      <c r="V10" s="100"/>
      <c r="W10" s="99"/>
      <c r="X10" s="100"/>
      <c r="Y10" s="99"/>
      <c r="Z10" s="99"/>
      <c r="AA10" s="99"/>
      <c r="AB10" s="100"/>
      <c r="AC10" s="99"/>
      <c r="AD10" s="99"/>
      <c r="AE10" s="99"/>
      <c r="AF10" s="99"/>
      <c r="AG10" s="99"/>
      <c r="AH10" s="99"/>
      <c r="AI10" s="99"/>
      <c r="AJ10" s="19">
        <f t="shared" si="2"/>
        <v>0</v>
      </c>
      <c r="AK10" s="335">
        <f t="shared" si="3"/>
        <v>0</v>
      </c>
      <c r="AL10" s="335">
        <f t="shared" si="4"/>
        <v>0</v>
      </c>
    </row>
    <row r="11" spans="1:38" s="25" customFormat="1" ht="21" customHeight="1">
      <c r="A11" s="5">
        <v>5</v>
      </c>
      <c r="B11" s="79" t="s">
        <v>776</v>
      </c>
      <c r="C11" s="80" t="s">
        <v>745</v>
      </c>
      <c r="D11" s="81" t="s">
        <v>39</v>
      </c>
      <c r="E11" s="105"/>
      <c r="F11" s="100"/>
      <c r="G11" s="99"/>
      <c r="H11" s="100"/>
      <c r="I11" s="99"/>
      <c r="J11" s="99"/>
      <c r="K11" s="99"/>
      <c r="L11" s="99"/>
      <c r="M11" s="100"/>
      <c r="N11" s="100"/>
      <c r="O11" s="99"/>
      <c r="P11" s="99"/>
      <c r="Q11" s="99"/>
      <c r="R11" s="99"/>
      <c r="S11" s="99"/>
      <c r="T11" s="99"/>
      <c r="U11" s="100"/>
      <c r="V11" s="100"/>
      <c r="W11" s="99"/>
      <c r="X11" s="100"/>
      <c r="Y11" s="99"/>
      <c r="Z11" s="99"/>
      <c r="AA11" s="99"/>
      <c r="AB11" s="100"/>
      <c r="AC11" s="99"/>
      <c r="AD11" s="99"/>
      <c r="AE11" s="99"/>
      <c r="AF11" s="99"/>
      <c r="AG11" s="99"/>
      <c r="AH11" s="99"/>
      <c r="AI11" s="99"/>
      <c r="AJ11" s="19">
        <f t="shared" si="2"/>
        <v>0</v>
      </c>
      <c r="AK11" s="335">
        <f t="shared" si="3"/>
        <v>0</v>
      </c>
      <c r="AL11" s="335">
        <f t="shared" si="4"/>
        <v>0</v>
      </c>
    </row>
    <row r="12" spans="1:38" s="25" customFormat="1" ht="21" customHeight="1">
      <c r="A12" s="5">
        <v>6</v>
      </c>
      <c r="B12" s="79" t="s">
        <v>777</v>
      </c>
      <c r="C12" s="80" t="s">
        <v>778</v>
      </c>
      <c r="D12" s="81" t="s">
        <v>779</v>
      </c>
      <c r="E12" s="105"/>
      <c r="F12" s="100" t="s">
        <v>6</v>
      </c>
      <c r="G12" s="99"/>
      <c r="H12" s="100"/>
      <c r="I12" s="99"/>
      <c r="J12" s="99"/>
      <c r="K12" s="99"/>
      <c r="L12" s="99"/>
      <c r="M12" s="100"/>
      <c r="N12" s="100"/>
      <c r="O12" s="99"/>
      <c r="P12" s="99"/>
      <c r="Q12" s="99"/>
      <c r="R12" s="99"/>
      <c r="S12" s="99"/>
      <c r="T12" s="99"/>
      <c r="U12" s="100"/>
      <c r="V12" s="100"/>
      <c r="W12" s="99"/>
      <c r="X12" s="100"/>
      <c r="Y12" s="99"/>
      <c r="Z12" s="99"/>
      <c r="AA12" s="99"/>
      <c r="AB12" s="100"/>
      <c r="AC12" s="99"/>
      <c r="AD12" s="99"/>
      <c r="AE12" s="99"/>
      <c r="AF12" s="99"/>
      <c r="AG12" s="99"/>
      <c r="AH12" s="99"/>
      <c r="AI12" s="99"/>
      <c r="AJ12" s="19">
        <f t="shared" si="2"/>
        <v>1</v>
      </c>
      <c r="AK12" s="335">
        <f t="shared" si="3"/>
        <v>0</v>
      </c>
      <c r="AL12" s="335">
        <f t="shared" si="4"/>
        <v>0</v>
      </c>
    </row>
    <row r="13" spans="1:38" s="25" customFormat="1" ht="21" customHeight="1">
      <c r="A13" s="5">
        <v>7</v>
      </c>
      <c r="B13" s="79">
        <v>2010130026</v>
      </c>
      <c r="C13" s="80" t="s">
        <v>95</v>
      </c>
      <c r="D13" s="81" t="s">
        <v>136</v>
      </c>
      <c r="E13" s="105"/>
      <c r="F13" s="100" t="s">
        <v>6</v>
      </c>
      <c r="G13" s="99"/>
      <c r="H13" s="100"/>
      <c r="I13" s="99"/>
      <c r="J13" s="99"/>
      <c r="K13" s="99"/>
      <c r="L13" s="99"/>
      <c r="M13" s="100"/>
      <c r="N13" s="100"/>
      <c r="O13" s="99"/>
      <c r="P13" s="99"/>
      <c r="Q13" s="99"/>
      <c r="R13" s="99"/>
      <c r="S13" s="99"/>
      <c r="T13" s="99"/>
      <c r="U13" s="100"/>
      <c r="V13" s="100"/>
      <c r="W13" s="99"/>
      <c r="X13" s="100"/>
      <c r="Y13" s="99"/>
      <c r="Z13" s="99"/>
      <c r="AA13" s="99"/>
      <c r="AB13" s="100"/>
      <c r="AC13" s="99"/>
      <c r="AD13" s="99"/>
      <c r="AE13" s="99"/>
      <c r="AF13" s="99"/>
      <c r="AG13" s="99"/>
      <c r="AH13" s="99"/>
      <c r="AI13" s="99"/>
      <c r="AJ13" s="19">
        <f t="shared" si="2"/>
        <v>1</v>
      </c>
      <c r="AK13" s="335">
        <f t="shared" si="3"/>
        <v>0</v>
      </c>
      <c r="AL13" s="335">
        <f t="shared" si="4"/>
        <v>0</v>
      </c>
    </row>
    <row r="14" spans="1:38" s="25" customFormat="1" ht="21" customHeight="1">
      <c r="A14" s="5">
        <v>8</v>
      </c>
      <c r="B14" s="79" t="s">
        <v>780</v>
      </c>
      <c r="C14" s="80" t="s">
        <v>118</v>
      </c>
      <c r="D14" s="81" t="s">
        <v>48</v>
      </c>
      <c r="E14" s="106"/>
      <c r="F14" s="100"/>
      <c r="G14" s="101"/>
      <c r="H14" s="100"/>
      <c r="I14" s="101"/>
      <c r="J14" s="101"/>
      <c r="K14" s="101"/>
      <c r="L14" s="101"/>
      <c r="M14" s="100"/>
      <c r="N14" s="100"/>
      <c r="O14" s="101"/>
      <c r="P14" s="101"/>
      <c r="Q14" s="101" t="s">
        <v>8</v>
      </c>
      <c r="R14" s="101"/>
      <c r="S14" s="101"/>
      <c r="T14" s="101"/>
      <c r="U14" s="100"/>
      <c r="V14" s="100" t="s">
        <v>8</v>
      </c>
      <c r="W14" s="101"/>
      <c r="X14" s="100"/>
      <c r="Y14" s="101"/>
      <c r="Z14" s="101"/>
      <c r="AA14" s="101"/>
      <c r="AB14" s="100"/>
      <c r="AC14" s="101"/>
      <c r="AD14" s="101"/>
      <c r="AE14" s="101"/>
      <c r="AF14" s="101"/>
      <c r="AG14" s="101"/>
      <c r="AH14" s="101"/>
      <c r="AI14" s="101"/>
      <c r="AJ14" s="19">
        <f t="shared" si="2"/>
        <v>0</v>
      </c>
      <c r="AK14" s="335">
        <f t="shared" si="3"/>
        <v>0</v>
      </c>
      <c r="AL14" s="335">
        <f t="shared" si="4"/>
        <v>2</v>
      </c>
    </row>
    <row r="15" spans="1:38" s="25" customFormat="1" ht="21" customHeight="1">
      <c r="A15" s="5">
        <v>9</v>
      </c>
      <c r="B15" s="79" t="s">
        <v>781</v>
      </c>
      <c r="C15" s="80" t="s">
        <v>782</v>
      </c>
      <c r="D15" s="81" t="s">
        <v>30</v>
      </c>
      <c r="E15" s="106"/>
      <c r="F15" s="100" t="s">
        <v>6</v>
      </c>
      <c r="G15" s="101"/>
      <c r="H15" s="100"/>
      <c r="I15" s="101"/>
      <c r="J15" s="101"/>
      <c r="K15" s="101"/>
      <c r="L15" s="101"/>
      <c r="M15" s="100"/>
      <c r="N15" s="100"/>
      <c r="O15" s="101"/>
      <c r="P15" s="101"/>
      <c r="Q15" s="101"/>
      <c r="R15" s="101"/>
      <c r="S15" s="101"/>
      <c r="T15" s="101" t="s">
        <v>6</v>
      </c>
      <c r="U15" s="100"/>
      <c r="V15" s="100"/>
      <c r="W15" s="101"/>
      <c r="X15" s="100"/>
      <c r="Y15" s="101"/>
      <c r="Z15" s="101"/>
      <c r="AA15" s="101"/>
      <c r="AB15" s="100"/>
      <c r="AC15" s="101"/>
      <c r="AD15" s="101"/>
      <c r="AE15" s="101"/>
      <c r="AF15" s="101"/>
      <c r="AG15" s="101"/>
      <c r="AH15" s="101"/>
      <c r="AI15" s="101"/>
      <c r="AJ15" s="19">
        <f t="shared" si="2"/>
        <v>2</v>
      </c>
      <c r="AK15" s="335">
        <f t="shared" si="3"/>
        <v>0</v>
      </c>
      <c r="AL15" s="335">
        <f t="shared" si="4"/>
        <v>0</v>
      </c>
    </row>
    <row r="16" spans="1:38" s="25" customFormat="1" ht="21" customHeight="1">
      <c r="A16" s="5">
        <v>10</v>
      </c>
      <c r="B16" s="79" t="s">
        <v>783</v>
      </c>
      <c r="C16" s="80" t="s">
        <v>57</v>
      </c>
      <c r="D16" s="81" t="s">
        <v>14</v>
      </c>
      <c r="E16" s="105"/>
      <c r="F16" s="100"/>
      <c r="G16" s="99"/>
      <c r="H16" s="100"/>
      <c r="I16" s="99"/>
      <c r="J16" s="99"/>
      <c r="K16" s="99"/>
      <c r="L16" s="99"/>
      <c r="M16" s="100"/>
      <c r="N16" s="100"/>
      <c r="O16" s="99"/>
      <c r="P16" s="99"/>
      <c r="Q16" s="99"/>
      <c r="R16" s="99"/>
      <c r="S16" s="99"/>
      <c r="T16" s="99"/>
      <c r="U16" s="100"/>
      <c r="V16" s="100"/>
      <c r="W16" s="99"/>
      <c r="X16" s="100"/>
      <c r="Y16" s="99"/>
      <c r="Z16" s="99"/>
      <c r="AA16" s="99"/>
      <c r="AB16" s="100"/>
      <c r="AC16" s="99"/>
      <c r="AD16" s="99"/>
      <c r="AE16" s="99"/>
      <c r="AF16" s="99"/>
      <c r="AG16" s="99"/>
      <c r="AH16" s="99"/>
      <c r="AI16" s="99"/>
      <c r="AJ16" s="19">
        <f t="shared" si="2"/>
        <v>0</v>
      </c>
      <c r="AK16" s="335">
        <f t="shared" si="3"/>
        <v>0</v>
      </c>
      <c r="AL16" s="335">
        <f t="shared" si="4"/>
        <v>0</v>
      </c>
    </row>
    <row r="17" spans="1:41" s="25" customFormat="1" ht="21" customHeight="1">
      <c r="A17" s="5">
        <v>11</v>
      </c>
      <c r="B17" s="79" t="s">
        <v>784</v>
      </c>
      <c r="C17" s="80" t="s">
        <v>35</v>
      </c>
      <c r="D17" s="81" t="s">
        <v>41</v>
      </c>
      <c r="E17" s="105"/>
      <c r="F17" s="100" t="s">
        <v>6</v>
      </c>
      <c r="G17" s="99"/>
      <c r="H17" s="100"/>
      <c r="I17" s="99"/>
      <c r="J17" s="99"/>
      <c r="K17" s="99"/>
      <c r="L17" s="99"/>
      <c r="M17" s="100" t="s">
        <v>6</v>
      </c>
      <c r="N17" s="100"/>
      <c r="O17" s="99" t="s">
        <v>6</v>
      </c>
      <c r="P17" s="99"/>
      <c r="Q17" s="99"/>
      <c r="R17" s="99"/>
      <c r="S17" s="99"/>
      <c r="T17" s="99"/>
      <c r="U17" s="100"/>
      <c r="V17" s="100"/>
      <c r="W17" s="99"/>
      <c r="X17" s="100"/>
      <c r="Y17" s="99"/>
      <c r="Z17" s="99"/>
      <c r="AA17" s="99"/>
      <c r="AB17" s="100"/>
      <c r="AC17" s="99"/>
      <c r="AD17" s="99"/>
      <c r="AE17" s="99"/>
      <c r="AF17" s="99"/>
      <c r="AG17" s="99"/>
      <c r="AH17" s="99"/>
      <c r="AI17" s="99"/>
      <c r="AJ17" s="19">
        <f t="shared" si="2"/>
        <v>3</v>
      </c>
      <c r="AK17" s="335">
        <f t="shared" si="3"/>
        <v>0</v>
      </c>
      <c r="AL17" s="335">
        <f t="shared" si="4"/>
        <v>0</v>
      </c>
    </row>
    <row r="18" spans="1:41" s="25" customFormat="1" ht="21" customHeight="1">
      <c r="A18" s="5">
        <v>12</v>
      </c>
      <c r="B18" s="79" t="s">
        <v>785</v>
      </c>
      <c r="C18" s="80" t="s">
        <v>557</v>
      </c>
      <c r="D18" s="81" t="s">
        <v>33</v>
      </c>
      <c r="E18" s="94"/>
      <c r="F18" s="95" t="s">
        <v>6</v>
      </c>
      <c r="G18" s="96"/>
      <c r="H18" s="95"/>
      <c r="I18" s="96"/>
      <c r="J18" s="96"/>
      <c r="K18" s="96"/>
      <c r="L18" s="96"/>
      <c r="M18" s="95"/>
      <c r="N18" s="95"/>
      <c r="O18" s="96"/>
      <c r="P18" s="96"/>
      <c r="Q18" s="96"/>
      <c r="R18" s="96"/>
      <c r="S18" s="96"/>
      <c r="T18" s="96"/>
      <c r="U18" s="95"/>
      <c r="V18" s="95"/>
      <c r="W18" s="96"/>
      <c r="X18" s="95"/>
      <c r="Y18" s="96"/>
      <c r="Z18" s="96"/>
      <c r="AA18" s="96"/>
      <c r="AB18" s="95"/>
      <c r="AC18" s="96"/>
      <c r="AD18" s="96"/>
      <c r="AE18" s="96"/>
      <c r="AF18" s="96"/>
      <c r="AG18" s="96"/>
      <c r="AH18" s="96"/>
      <c r="AI18" s="96"/>
      <c r="AJ18" s="19">
        <f t="shared" si="2"/>
        <v>1</v>
      </c>
      <c r="AK18" s="335">
        <f t="shared" si="3"/>
        <v>0</v>
      </c>
      <c r="AL18" s="335">
        <f t="shared" si="4"/>
        <v>0</v>
      </c>
    </row>
    <row r="19" spans="1:41" s="25" customFormat="1" ht="21" customHeight="1">
      <c r="A19" s="5">
        <v>13</v>
      </c>
      <c r="B19" s="79" t="s">
        <v>786</v>
      </c>
      <c r="C19" s="80" t="s">
        <v>76</v>
      </c>
      <c r="D19" s="81" t="s">
        <v>53</v>
      </c>
      <c r="E19" s="94"/>
      <c r="F19" s="95" t="s">
        <v>6</v>
      </c>
      <c r="G19" s="96"/>
      <c r="H19" s="95" t="s">
        <v>6</v>
      </c>
      <c r="I19" s="96"/>
      <c r="J19" s="96"/>
      <c r="K19" s="96"/>
      <c r="L19" s="96"/>
      <c r="M19" s="95"/>
      <c r="N19" s="95"/>
      <c r="O19" s="96"/>
      <c r="P19" s="96"/>
      <c r="Q19" s="96"/>
      <c r="R19" s="96"/>
      <c r="S19" s="96" t="s">
        <v>6</v>
      </c>
      <c r="T19" s="96"/>
      <c r="U19" s="95"/>
      <c r="V19" s="95"/>
      <c r="W19" s="96"/>
      <c r="X19" s="95"/>
      <c r="Y19" s="96"/>
      <c r="Z19" s="96"/>
      <c r="AA19" s="96"/>
      <c r="AB19" s="95"/>
      <c r="AC19" s="96"/>
      <c r="AD19" s="96"/>
      <c r="AE19" s="96"/>
      <c r="AF19" s="96"/>
      <c r="AG19" s="96"/>
      <c r="AH19" s="96"/>
      <c r="AI19" s="96"/>
      <c r="AJ19" s="19">
        <f t="shared" si="2"/>
        <v>3</v>
      </c>
      <c r="AK19" s="335">
        <f t="shared" si="3"/>
        <v>0</v>
      </c>
      <c r="AL19" s="335">
        <f t="shared" si="4"/>
        <v>0</v>
      </c>
    </row>
    <row r="20" spans="1:41" s="25" customFormat="1" ht="21" customHeight="1">
      <c r="A20" s="5">
        <v>14</v>
      </c>
      <c r="B20" s="79" t="s">
        <v>787</v>
      </c>
      <c r="C20" s="80" t="s">
        <v>123</v>
      </c>
      <c r="D20" s="81" t="s">
        <v>26</v>
      </c>
      <c r="E20" s="94"/>
      <c r="F20" s="95"/>
      <c r="G20" s="96"/>
      <c r="H20" s="95"/>
      <c r="I20" s="96"/>
      <c r="J20" s="96"/>
      <c r="K20" s="96"/>
      <c r="L20" s="96"/>
      <c r="M20" s="95"/>
      <c r="N20" s="95"/>
      <c r="O20" s="96"/>
      <c r="P20" s="96"/>
      <c r="Q20" s="96"/>
      <c r="R20" s="96"/>
      <c r="S20" s="96"/>
      <c r="T20" s="96"/>
      <c r="U20" s="95"/>
      <c r="V20" s="95"/>
      <c r="W20" s="96"/>
      <c r="X20" s="95"/>
      <c r="Y20" s="96"/>
      <c r="Z20" s="96"/>
      <c r="AA20" s="96"/>
      <c r="AB20" s="95"/>
      <c r="AC20" s="96"/>
      <c r="AD20" s="96"/>
      <c r="AE20" s="96"/>
      <c r="AF20" s="96"/>
      <c r="AG20" s="96"/>
      <c r="AH20" s="96"/>
      <c r="AI20" s="96"/>
      <c r="AJ20" s="19">
        <f t="shared" si="2"/>
        <v>0</v>
      </c>
      <c r="AK20" s="335">
        <f t="shared" si="3"/>
        <v>0</v>
      </c>
      <c r="AL20" s="335">
        <f t="shared" si="4"/>
        <v>0</v>
      </c>
    </row>
    <row r="21" spans="1:41" s="25" customFormat="1" ht="21" customHeight="1">
      <c r="A21" s="5">
        <v>15</v>
      </c>
      <c r="B21" s="79" t="s">
        <v>788</v>
      </c>
      <c r="C21" s="80" t="s">
        <v>509</v>
      </c>
      <c r="D21" s="81" t="s">
        <v>78</v>
      </c>
      <c r="E21" s="94"/>
      <c r="F21" s="95" t="s">
        <v>6</v>
      </c>
      <c r="G21" s="96"/>
      <c r="H21" s="95" t="s">
        <v>6</v>
      </c>
      <c r="I21" s="96" t="s">
        <v>6</v>
      </c>
      <c r="J21" s="96"/>
      <c r="K21" s="96" t="s">
        <v>6</v>
      </c>
      <c r="L21" s="96" t="s">
        <v>6</v>
      </c>
      <c r="M21" s="95" t="s">
        <v>6</v>
      </c>
      <c r="N21" s="95"/>
      <c r="O21" s="96" t="s">
        <v>6</v>
      </c>
      <c r="P21" s="96"/>
      <c r="Q21" s="96"/>
      <c r="R21" s="96"/>
      <c r="S21" s="96" t="s">
        <v>6</v>
      </c>
      <c r="T21" s="96"/>
      <c r="U21" s="95"/>
      <c r="V21" s="95"/>
      <c r="W21" s="96"/>
      <c r="X21" s="95"/>
      <c r="Y21" s="96"/>
      <c r="Z21" s="96"/>
      <c r="AA21" s="96"/>
      <c r="AB21" s="95"/>
      <c r="AC21" s="96"/>
      <c r="AD21" s="96"/>
      <c r="AE21" s="96"/>
      <c r="AF21" s="96"/>
      <c r="AG21" s="96"/>
      <c r="AH21" s="96"/>
      <c r="AI21" s="96"/>
      <c r="AJ21" s="19">
        <f t="shared" si="2"/>
        <v>8</v>
      </c>
      <c r="AK21" s="335">
        <f t="shared" si="3"/>
        <v>0</v>
      </c>
      <c r="AL21" s="335">
        <f t="shared" si="4"/>
        <v>0</v>
      </c>
    </row>
    <row r="22" spans="1:41" s="25" customFormat="1" ht="21" customHeight="1">
      <c r="A22" s="5">
        <v>16</v>
      </c>
      <c r="B22" s="79" t="s">
        <v>789</v>
      </c>
      <c r="C22" s="80" t="s">
        <v>88</v>
      </c>
      <c r="D22" s="81" t="s">
        <v>78</v>
      </c>
      <c r="E22" s="94"/>
      <c r="F22" s="95"/>
      <c r="G22" s="96"/>
      <c r="H22" s="95"/>
      <c r="I22" s="96" t="s">
        <v>8</v>
      </c>
      <c r="J22" s="96"/>
      <c r="K22" s="96"/>
      <c r="L22" s="96"/>
      <c r="M22" s="95"/>
      <c r="N22" s="95"/>
      <c r="O22" s="96" t="s">
        <v>8</v>
      </c>
      <c r="P22" s="96"/>
      <c r="Q22" s="96"/>
      <c r="R22" s="96"/>
      <c r="S22" s="96"/>
      <c r="T22" s="96"/>
      <c r="U22" s="95"/>
      <c r="V22" s="95"/>
      <c r="W22" s="96"/>
      <c r="X22" s="95"/>
      <c r="Y22" s="96"/>
      <c r="Z22" s="96"/>
      <c r="AA22" s="96"/>
      <c r="AB22" s="95"/>
      <c r="AC22" s="96"/>
      <c r="AD22" s="96"/>
      <c r="AE22" s="96"/>
      <c r="AF22" s="96"/>
      <c r="AG22" s="96"/>
      <c r="AH22" s="96"/>
      <c r="AI22" s="96"/>
      <c r="AJ22" s="19">
        <f t="shared" si="2"/>
        <v>0</v>
      </c>
      <c r="AK22" s="335">
        <f t="shared" si="3"/>
        <v>0</v>
      </c>
      <c r="AL22" s="335">
        <f t="shared" si="4"/>
        <v>2</v>
      </c>
    </row>
    <row r="23" spans="1:41" s="25" customFormat="1" ht="21" customHeight="1">
      <c r="A23" s="5">
        <v>17</v>
      </c>
      <c r="B23" s="79" t="s">
        <v>790</v>
      </c>
      <c r="C23" s="80" t="s">
        <v>723</v>
      </c>
      <c r="D23" s="81" t="s">
        <v>78</v>
      </c>
      <c r="E23" s="94"/>
      <c r="F23" s="95"/>
      <c r="G23" s="96"/>
      <c r="H23" s="95"/>
      <c r="I23" s="96"/>
      <c r="J23" s="96"/>
      <c r="K23" s="96"/>
      <c r="L23" s="96"/>
      <c r="M23" s="95"/>
      <c r="N23" s="95"/>
      <c r="O23" s="96"/>
      <c r="P23" s="96"/>
      <c r="Q23" s="96" t="s">
        <v>6</v>
      </c>
      <c r="R23" s="96"/>
      <c r="S23" s="96"/>
      <c r="T23" s="96"/>
      <c r="U23" s="95"/>
      <c r="V23" s="95"/>
      <c r="W23" s="96"/>
      <c r="X23" s="95"/>
      <c r="Y23" s="96"/>
      <c r="Z23" s="96"/>
      <c r="AA23" s="96"/>
      <c r="AB23" s="95"/>
      <c r="AC23" s="96"/>
      <c r="AD23" s="96"/>
      <c r="AE23" s="96"/>
      <c r="AF23" s="96"/>
      <c r="AG23" s="96"/>
      <c r="AH23" s="96"/>
      <c r="AI23" s="96"/>
      <c r="AJ23" s="19">
        <f t="shared" si="2"/>
        <v>1</v>
      </c>
      <c r="AK23" s="335">
        <f t="shared" si="3"/>
        <v>0</v>
      </c>
      <c r="AL23" s="335">
        <f t="shared" si="4"/>
        <v>0</v>
      </c>
    </row>
    <row r="24" spans="1:41" s="25" customFormat="1" ht="21" customHeight="1">
      <c r="A24" s="5">
        <v>18</v>
      </c>
      <c r="B24" s="79" t="s">
        <v>791</v>
      </c>
      <c r="C24" s="80" t="s">
        <v>792</v>
      </c>
      <c r="D24" s="81" t="s">
        <v>43</v>
      </c>
      <c r="E24" s="94"/>
      <c r="F24" s="95" t="s">
        <v>6</v>
      </c>
      <c r="G24" s="96"/>
      <c r="H24" s="95"/>
      <c r="I24" s="96"/>
      <c r="J24" s="96"/>
      <c r="K24" s="96"/>
      <c r="L24" s="96"/>
      <c r="M24" s="95"/>
      <c r="N24" s="95"/>
      <c r="O24" s="96"/>
      <c r="P24" s="96"/>
      <c r="Q24" s="96"/>
      <c r="R24" s="96"/>
      <c r="S24" s="96"/>
      <c r="T24" s="96"/>
      <c r="U24" s="95"/>
      <c r="V24" s="95"/>
      <c r="W24" s="96"/>
      <c r="X24" s="95"/>
      <c r="Y24" s="96"/>
      <c r="Z24" s="96"/>
      <c r="AA24" s="96"/>
      <c r="AB24" s="95"/>
      <c r="AC24" s="96"/>
      <c r="AD24" s="96"/>
      <c r="AE24" s="96"/>
      <c r="AF24" s="96"/>
      <c r="AG24" s="96"/>
      <c r="AH24" s="96"/>
      <c r="AI24" s="96"/>
      <c r="AJ24" s="19">
        <f t="shared" si="2"/>
        <v>1</v>
      </c>
      <c r="AK24" s="335">
        <f t="shared" si="3"/>
        <v>0</v>
      </c>
      <c r="AL24" s="335">
        <f t="shared" si="4"/>
        <v>0</v>
      </c>
    </row>
    <row r="25" spans="1:41" s="25" customFormat="1" ht="21" customHeight="1">
      <c r="A25" s="5">
        <v>19</v>
      </c>
      <c r="B25" s="79" t="s">
        <v>793</v>
      </c>
      <c r="C25" s="80" t="s">
        <v>794</v>
      </c>
      <c r="D25" s="81" t="s">
        <v>46</v>
      </c>
      <c r="E25" s="94"/>
      <c r="F25" s="95" t="s">
        <v>6</v>
      </c>
      <c r="G25" s="96"/>
      <c r="H25" s="95"/>
      <c r="I25" s="96"/>
      <c r="J25" s="96"/>
      <c r="K25" s="96"/>
      <c r="L25" s="96"/>
      <c r="M25" s="95"/>
      <c r="N25" s="95"/>
      <c r="O25" s="96"/>
      <c r="P25" s="96"/>
      <c r="Q25" s="96" t="s">
        <v>6</v>
      </c>
      <c r="R25" s="96"/>
      <c r="S25" s="96"/>
      <c r="T25" s="96" t="s">
        <v>6</v>
      </c>
      <c r="U25" s="95"/>
      <c r="V25" s="95"/>
      <c r="W25" s="96"/>
      <c r="X25" s="95"/>
      <c r="Y25" s="96"/>
      <c r="Z25" s="96"/>
      <c r="AA25" s="96"/>
      <c r="AB25" s="95"/>
      <c r="AC25" s="96"/>
      <c r="AD25" s="96"/>
      <c r="AE25" s="96"/>
      <c r="AF25" s="96"/>
      <c r="AG25" s="96"/>
      <c r="AH25" s="96"/>
      <c r="AI25" s="96"/>
      <c r="AJ25" s="19">
        <f t="shared" si="2"/>
        <v>3</v>
      </c>
      <c r="AK25" s="335">
        <f t="shared" si="3"/>
        <v>0</v>
      </c>
      <c r="AL25" s="335">
        <f t="shared" si="4"/>
        <v>0</v>
      </c>
    </row>
    <row r="26" spans="1:41" s="25" customFormat="1" ht="21" customHeight="1">
      <c r="A26" s="5">
        <v>20</v>
      </c>
      <c r="B26" s="79" t="s">
        <v>795</v>
      </c>
      <c r="C26" s="80" t="s">
        <v>18</v>
      </c>
      <c r="D26" s="81" t="s">
        <v>17</v>
      </c>
      <c r="E26" s="94"/>
      <c r="F26" s="95" t="s">
        <v>6</v>
      </c>
      <c r="G26" s="96"/>
      <c r="H26" s="95"/>
      <c r="I26" s="96"/>
      <c r="J26" s="96"/>
      <c r="K26" s="96"/>
      <c r="L26" s="96"/>
      <c r="M26" s="95"/>
      <c r="N26" s="95"/>
      <c r="O26" s="96"/>
      <c r="P26" s="96"/>
      <c r="Q26" s="96" t="s">
        <v>6</v>
      </c>
      <c r="R26" s="96"/>
      <c r="S26" s="96"/>
      <c r="T26" s="96"/>
      <c r="U26" s="95"/>
      <c r="V26" s="95"/>
      <c r="W26" s="96"/>
      <c r="X26" s="95"/>
      <c r="Y26" s="96"/>
      <c r="Z26" s="96"/>
      <c r="AA26" s="96"/>
      <c r="AB26" s="95"/>
      <c r="AC26" s="96"/>
      <c r="AD26" s="96"/>
      <c r="AE26" s="96"/>
      <c r="AF26" s="96"/>
      <c r="AG26" s="96"/>
      <c r="AH26" s="96"/>
      <c r="AI26" s="96"/>
      <c r="AJ26" s="19">
        <f t="shared" si="2"/>
        <v>2</v>
      </c>
      <c r="AK26" s="335">
        <f t="shared" si="3"/>
        <v>0</v>
      </c>
      <c r="AL26" s="335">
        <f t="shared" si="4"/>
        <v>0</v>
      </c>
    </row>
    <row r="27" spans="1:41" s="25" customFormat="1" ht="21" customHeight="1">
      <c r="A27" s="5">
        <v>21</v>
      </c>
      <c r="B27" s="79" t="s">
        <v>796</v>
      </c>
      <c r="C27" s="80" t="s">
        <v>797</v>
      </c>
      <c r="D27" s="81" t="s">
        <v>68</v>
      </c>
      <c r="E27" s="105"/>
      <c r="F27" s="100"/>
      <c r="G27" s="99"/>
      <c r="H27" s="100"/>
      <c r="I27" s="99"/>
      <c r="J27" s="99"/>
      <c r="K27" s="99"/>
      <c r="L27" s="99"/>
      <c r="M27" s="100"/>
      <c r="N27" s="100"/>
      <c r="O27" s="99"/>
      <c r="P27" s="99"/>
      <c r="Q27" s="99" t="s">
        <v>6</v>
      </c>
      <c r="R27" s="99"/>
      <c r="S27" s="99"/>
      <c r="T27" s="99" t="s">
        <v>6</v>
      </c>
      <c r="U27" s="100"/>
      <c r="V27" s="100" t="s">
        <v>7</v>
      </c>
      <c r="W27" s="99"/>
      <c r="X27" s="100"/>
      <c r="Y27" s="99"/>
      <c r="Z27" s="99"/>
      <c r="AA27" s="99"/>
      <c r="AB27" s="100"/>
      <c r="AC27" s="99"/>
      <c r="AD27" s="99"/>
      <c r="AE27" s="99"/>
      <c r="AF27" s="99"/>
      <c r="AG27" s="99"/>
      <c r="AH27" s="99"/>
      <c r="AI27" s="99"/>
      <c r="AJ27" s="19">
        <f t="shared" si="2"/>
        <v>2</v>
      </c>
      <c r="AK27" s="335">
        <f t="shared" si="3"/>
        <v>1</v>
      </c>
      <c r="AL27" s="335">
        <f t="shared" si="4"/>
        <v>0</v>
      </c>
    </row>
    <row r="28" spans="1:41" s="25" customFormat="1" ht="21" customHeight="1">
      <c r="A28" s="5">
        <v>22</v>
      </c>
      <c r="B28" s="79" t="s">
        <v>798</v>
      </c>
      <c r="C28" s="80" t="s">
        <v>799</v>
      </c>
      <c r="D28" s="81" t="s">
        <v>100</v>
      </c>
      <c r="E28" s="107"/>
      <c r="F28" s="100"/>
      <c r="G28" s="107"/>
      <c r="H28" s="100"/>
      <c r="I28" s="107"/>
      <c r="J28" s="107"/>
      <c r="K28" s="107"/>
      <c r="L28" s="107"/>
      <c r="M28" s="100"/>
      <c r="N28" s="100"/>
      <c r="O28" s="107"/>
      <c r="P28" s="107" t="s">
        <v>8</v>
      </c>
      <c r="Q28" s="107" t="s">
        <v>6</v>
      </c>
      <c r="R28" s="107"/>
      <c r="S28" s="107"/>
      <c r="T28" s="107"/>
      <c r="U28" s="100"/>
      <c r="V28" s="100" t="s">
        <v>8</v>
      </c>
      <c r="W28" s="107"/>
      <c r="X28" s="100"/>
      <c r="Y28" s="107"/>
      <c r="Z28" s="107"/>
      <c r="AA28" s="107"/>
      <c r="AB28" s="100"/>
      <c r="AC28" s="107"/>
      <c r="AD28" s="107"/>
      <c r="AE28" s="107"/>
      <c r="AF28" s="107"/>
      <c r="AG28" s="107"/>
      <c r="AH28" s="107"/>
      <c r="AI28" s="107"/>
      <c r="AJ28" s="19">
        <f t="shared" si="2"/>
        <v>1</v>
      </c>
      <c r="AK28" s="335">
        <f t="shared" si="3"/>
        <v>0</v>
      </c>
      <c r="AL28" s="335">
        <f t="shared" si="4"/>
        <v>2</v>
      </c>
    </row>
    <row r="29" spans="1:41" s="25" customFormat="1" ht="21" customHeight="1">
      <c r="A29" s="5">
        <v>23</v>
      </c>
      <c r="B29" s="79" t="s">
        <v>800</v>
      </c>
      <c r="C29" s="80" t="s">
        <v>801</v>
      </c>
      <c r="D29" s="81" t="s">
        <v>60</v>
      </c>
      <c r="E29" s="105"/>
      <c r="F29" s="100"/>
      <c r="G29" s="99"/>
      <c r="H29" s="100"/>
      <c r="I29" s="99"/>
      <c r="J29" s="99"/>
      <c r="K29" s="99"/>
      <c r="L29" s="99"/>
      <c r="M29" s="100"/>
      <c r="N29" s="100"/>
      <c r="O29" s="99"/>
      <c r="P29" s="99"/>
      <c r="Q29" s="99"/>
      <c r="R29" s="99"/>
      <c r="S29" s="99"/>
      <c r="T29" s="99" t="s">
        <v>6</v>
      </c>
      <c r="U29" s="100"/>
      <c r="V29" s="100" t="s">
        <v>8</v>
      </c>
      <c r="W29" s="99"/>
      <c r="X29" s="100"/>
      <c r="Y29" s="99"/>
      <c r="Z29" s="99"/>
      <c r="AA29" s="99"/>
      <c r="AB29" s="100"/>
      <c r="AC29" s="99"/>
      <c r="AD29" s="99"/>
      <c r="AE29" s="99"/>
      <c r="AF29" s="99"/>
      <c r="AG29" s="99"/>
      <c r="AH29" s="99"/>
      <c r="AI29" s="99"/>
      <c r="AJ29" s="19">
        <f t="shared" si="2"/>
        <v>1</v>
      </c>
      <c r="AK29" s="335">
        <f t="shared" si="3"/>
        <v>0</v>
      </c>
      <c r="AL29" s="335">
        <f t="shared" si="4"/>
        <v>1</v>
      </c>
      <c r="AM29" s="24"/>
      <c r="AN29" s="24"/>
      <c r="AO29" s="24"/>
    </row>
    <row r="30" spans="1:41" s="259" customFormat="1" ht="21" customHeight="1">
      <c r="A30" s="452" t="s">
        <v>10</v>
      </c>
      <c r="B30" s="452"/>
      <c r="C30" s="452"/>
      <c r="D30" s="452"/>
      <c r="E30" s="452"/>
      <c r="F30" s="452"/>
      <c r="G30" s="452"/>
      <c r="H30" s="452"/>
      <c r="I30" s="452"/>
      <c r="J30" s="452"/>
      <c r="K30" s="452"/>
      <c r="L30" s="452"/>
      <c r="M30" s="452"/>
      <c r="N30" s="452"/>
      <c r="O30" s="452"/>
      <c r="P30" s="452"/>
      <c r="Q30" s="452"/>
      <c r="R30" s="452"/>
      <c r="S30" s="452"/>
      <c r="T30" s="452"/>
      <c r="U30" s="452"/>
      <c r="V30" s="452"/>
      <c r="W30" s="452"/>
      <c r="X30" s="452"/>
      <c r="Y30" s="452"/>
      <c r="Z30" s="452"/>
      <c r="AA30" s="452"/>
      <c r="AB30" s="452"/>
      <c r="AC30" s="452"/>
      <c r="AD30" s="452"/>
      <c r="AE30" s="452"/>
      <c r="AF30" s="452"/>
      <c r="AG30" s="452"/>
      <c r="AH30" s="452"/>
      <c r="AI30" s="452"/>
      <c r="AJ30" s="345">
        <f>SUM(AJ7:AJ29)</f>
        <v>41</v>
      </c>
      <c r="AK30" s="345">
        <f>SUM(AK7:AK29)</f>
        <v>1</v>
      </c>
      <c r="AL30" s="345">
        <f>SUM(AL7:AL29)</f>
        <v>8</v>
      </c>
    </row>
    <row r="31" spans="1:41" s="25" customFormat="1" ht="21" customHeight="1">
      <c r="A31" s="429" t="s">
        <v>2804</v>
      </c>
      <c r="B31" s="430"/>
      <c r="C31" s="430"/>
      <c r="D31" s="430"/>
      <c r="E31" s="430"/>
      <c r="F31" s="430"/>
      <c r="G31" s="430"/>
      <c r="H31" s="430"/>
      <c r="I31" s="430"/>
      <c r="J31" s="430"/>
      <c r="K31" s="430"/>
      <c r="L31" s="430"/>
      <c r="M31" s="430"/>
      <c r="N31" s="430"/>
      <c r="O31" s="430"/>
      <c r="P31" s="430"/>
      <c r="Q31" s="430"/>
      <c r="R31" s="430"/>
      <c r="S31" s="430"/>
      <c r="T31" s="430"/>
      <c r="U31" s="430"/>
      <c r="V31" s="430"/>
      <c r="W31" s="430"/>
      <c r="X31" s="430"/>
      <c r="Y31" s="430"/>
      <c r="Z31" s="430"/>
      <c r="AA31" s="430"/>
      <c r="AB31" s="430"/>
      <c r="AC31" s="430"/>
      <c r="AD31" s="430"/>
      <c r="AE31" s="430"/>
      <c r="AF31" s="430"/>
      <c r="AG31" s="430"/>
      <c r="AH31" s="430"/>
      <c r="AI31" s="430"/>
      <c r="AJ31" s="430"/>
      <c r="AK31" s="430"/>
      <c r="AL31" s="431"/>
      <c r="AM31" s="338"/>
      <c r="AN31" s="338"/>
    </row>
    <row r="32" spans="1:41">
      <c r="C32" s="23"/>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25"/>
      <c r="D33" s="425"/>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3:38">
      <c r="C34" s="425"/>
      <c r="D34" s="425"/>
      <c r="E34" s="425"/>
      <c r="F34" s="425"/>
      <c r="G34" s="425"/>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3:38">
      <c r="C35" s="425"/>
      <c r="D35" s="425"/>
      <c r="E35" s="425"/>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3:38">
      <c r="C36" s="425"/>
      <c r="D36" s="425"/>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1">
    <mergeCell ref="AJ5:AJ6"/>
    <mergeCell ref="AK5:AK6"/>
    <mergeCell ref="AL5:AL6"/>
    <mergeCell ref="A1:P1"/>
    <mergeCell ref="Q1:AL1"/>
    <mergeCell ref="A2:P2"/>
    <mergeCell ref="Q2:AL2"/>
    <mergeCell ref="A3:AL3"/>
    <mergeCell ref="A30:AI30"/>
    <mergeCell ref="I4:L4"/>
    <mergeCell ref="M4:N4"/>
    <mergeCell ref="O4:Q4"/>
    <mergeCell ref="R4:T4"/>
    <mergeCell ref="A5:A6"/>
    <mergeCell ref="B5:B6"/>
    <mergeCell ref="C5:D6"/>
    <mergeCell ref="A31:AL31"/>
    <mergeCell ref="C35:E35"/>
    <mergeCell ref="C36:D36"/>
    <mergeCell ref="C34:G34"/>
    <mergeCell ref="C33:D33"/>
  </mergeCells>
  <conditionalFormatting sqref="E6:AI29">
    <cfRule type="expression" dxfId="164" priority="1">
      <formula>IF(E$6="CN",1,0)</formula>
    </cfRule>
    <cfRule type="expression" dxfId="163" priority="2">
      <formula>IF(E$5="CN",1,0)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4" id="{7786338D-F9A9-4B4A-A868-5D6024C26867}">
            <xm:f>IF('TQW20'!E$6="CN",1,0)</xm:f>
            <x14:dxf>
              <fill>
                <patternFill>
                  <bgColor theme="8" tint="0.59996337778862885"/>
                </patternFill>
              </fill>
            </x14:dxf>
          </x14:cfRule>
          <xm:sqref>E6:AI6</xm:sqref>
        </x14:conditionalFormatting>
        <x14:conditionalFormatting xmlns:xm="http://schemas.microsoft.com/office/excel/2006/main">
          <x14:cfRule type="expression" priority="3" id="{E5F8A344-5B50-475D-973E-64699F9DD37D}">
            <xm:f>IF('TQW20'!E$6="CN",1,0)</xm:f>
            <x14:dxf>
              <fill>
                <patternFill>
                  <bgColor theme="8" tint="0.79998168889431442"/>
                </patternFill>
              </fill>
            </x14:dxf>
          </x14:cfRule>
          <xm:sqref>E6:AI6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N94"/>
  <sheetViews>
    <sheetView topLeftCell="C9" zoomScaleNormal="100" workbookViewId="0">
      <selection activeCell="W24" sqref="W24"/>
    </sheetView>
  </sheetViews>
  <sheetFormatPr defaultColWidth="9.33203125" defaultRowHeight="18"/>
  <cols>
    <col min="1" max="1" width="7.6640625" style="24" customWidth="1"/>
    <col min="2" max="2" width="17.33203125" style="24" customWidth="1"/>
    <col min="3" max="3" width="25.6640625" style="24" customWidth="1"/>
    <col min="4" max="4" width="10.6640625" style="24" customWidth="1"/>
    <col min="5" max="35" width="4" style="24" customWidth="1"/>
    <col min="36" max="38" width="6" style="24" customWidth="1"/>
    <col min="39" max="16384" width="9.33203125" style="24"/>
  </cols>
  <sheetData>
    <row r="1" spans="1:38"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ht="31.5" customHeight="1">
      <c r="A3" s="443" t="s">
        <v>901</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21" customHeight="1">
      <c r="A7" s="34">
        <v>1</v>
      </c>
      <c r="B7" s="39" t="s">
        <v>849</v>
      </c>
      <c r="C7" s="40" t="s">
        <v>24</v>
      </c>
      <c r="D7" s="41" t="s">
        <v>61</v>
      </c>
      <c r="E7" s="110"/>
      <c r="F7" s="110"/>
      <c r="G7" s="110"/>
      <c r="H7" s="110"/>
      <c r="I7" s="110"/>
      <c r="J7" s="111"/>
      <c r="K7" s="110"/>
      <c r="L7" s="110"/>
      <c r="M7" s="110"/>
      <c r="N7" s="110"/>
      <c r="O7" s="110"/>
      <c r="P7" s="110"/>
      <c r="Q7" s="110"/>
      <c r="R7" s="110" t="s">
        <v>8</v>
      </c>
      <c r="S7" s="110"/>
      <c r="T7" s="110" t="s">
        <v>6</v>
      </c>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1</v>
      </c>
      <c r="AK7" s="335">
        <f>COUNTIF(F7:AJ7,"P")+2*COUNTIF(F7:AJ7,"2P")+COUNTIF(F7:AJ7,"TP")+COUNTIF(F7:AJ7,"PT")+COUNTIF(F7:AJ7,"PK")+COUNTIF(F7:AJ7,"KP")+2*COUNTIF(F7:AJ7,"P2")</f>
        <v>0</v>
      </c>
      <c r="AL7" s="335">
        <f>COUNTIF(E7:AI7,"T")+2*COUNTIF(E7:AI7,"2T")+2*COUNTIF(E7:AI7,"T2")+COUNTIF(E7:AI7,"PT")+COUNTIF(E7:AI7,"TP")</f>
        <v>1</v>
      </c>
    </row>
    <row r="8" spans="1:38" s="25" customFormat="1" ht="21" customHeight="1">
      <c r="A8" s="34">
        <v>2</v>
      </c>
      <c r="B8" s="39" t="s">
        <v>597</v>
      </c>
      <c r="C8" s="40" t="s">
        <v>598</v>
      </c>
      <c r="D8" s="41" t="s">
        <v>61</v>
      </c>
      <c r="E8" s="110"/>
      <c r="F8" s="110"/>
      <c r="G8" s="110"/>
      <c r="H8" s="110"/>
      <c r="I8" s="110"/>
      <c r="J8" s="111"/>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8" si="2">COUNTIF(E8:AI8,"K")+2*COUNTIF(E8:AI8,"2K")+COUNTIF(E8:AI8,"TK")+COUNTIF(E8:AI8,"KT")+COUNTIF(E8:AI8,"PK")+COUNTIF(E8:AI8,"KP")+2*COUNTIF(E8:AI8,"K2")</f>
        <v>0</v>
      </c>
      <c r="AK8" s="335">
        <f t="shared" ref="AK8:AK38" si="3">COUNTIF(F8:AJ8,"P")+2*COUNTIF(F8:AJ8,"2P")+COUNTIF(F8:AJ8,"TP")+COUNTIF(F8:AJ8,"PT")+COUNTIF(F8:AJ8,"PK")+COUNTIF(F8:AJ8,"KP")+2*COUNTIF(F8:AJ8,"P2")</f>
        <v>0</v>
      </c>
      <c r="AL8" s="335">
        <f t="shared" ref="AL8:AL38" si="4">COUNTIF(E8:AI8,"T")+2*COUNTIF(E8:AI8,"2T")+2*COUNTIF(E8:AI8,"T2")+COUNTIF(E8:AI8,"PT")+COUNTIF(E8:AI8,"TP")</f>
        <v>0</v>
      </c>
    </row>
    <row r="9" spans="1:38" s="25" customFormat="1" ht="21" customHeight="1">
      <c r="A9" s="34">
        <v>3</v>
      </c>
      <c r="B9" s="39" t="s">
        <v>601</v>
      </c>
      <c r="C9" s="40" t="s">
        <v>602</v>
      </c>
      <c r="D9" s="41" t="s">
        <v>61</v>
      </c>
      <c r="E9" s="110"/>
      <c r="F9" s="110"/>
      <c r="G9" s="110"/>
      <c r="H9" s="110"/>
      <c r="I9" s="110"/>
      <c r="J9" s="111"/>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9">
        <f t="shared" si="2"/>
        <v>0</v>
      </c>
      <c r="AK9" s="335">
        <f t="shared" si="3"/>
        <v>0</v>
      </c>
      <c r="AL9" s="335">
        <f t="shared" si="4"/>
        <v>0</v>
      </c>
    </row>
    <row r="10" spans="1:38" s="25" customFormat="1" ht="21" customHeight="1">
      <c r="A10" s="34">
        <v>4</v>
      </c>
      <c r="B10" s="39" t="s">
        <v>599</v>
      </c>
      <c r="C10" s="40" t="s">
        <v>600</v>
      </c>
      <c r="D10" s="41" t="s">
        <v>61</v>
      </c>
      <c r="E10" s="110"/>
      <c r="F10" s="110" t="s">
        <v>6</v>
      </c>
      <c r="G10" s="110"/>
      <c r="H10" s="110"/>
      <c r="I10" s="110" t="s">
        <v>7</v>
      </c>
      <c r="J10" s="111"/>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9">
        <f t="shared" si="2"/>
        <v>1</v>
      </c>
      <c r="AK10" s="335">
        <f t="shared" si="3"/>
        <v>1</v>
      </c>
      <c r="AL10" s="335">
        <f t="shared" si="4"/>
        <v>0</v>
      </c>
    </row>
    <row r="11" spans="1:38" s="25" customFormat="1" ht="21" customHeight="1">
      <c r="A11" s="34">
        <v>5</v>
      </c>
      <c r="B11" s="39" t="s">
        <v>850</v>
      </c>
      <c r="C11" s="40" t="s">
        <v>851</v>
      </c>
      <c r="D11" s="41" t="s">
        <v>852</v>
      </c>
      <c r="E11" s="110"/>
      <c r="F11" s="110"/>
      <c r="G11" s="110"/>
      <c r="H11" s="110"/>
      <c r="I11" s="110"/>
      <c r="J11" s="111"/>
      <c r="K11" s="110" t="s">
        <v>7</v>
      </c>
      <c r="L11" s="110" t="s">
        <v>6</v>
      </c>
      <c r="M11" s="110" t="s">
        <v>7</v>
      </c>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1</v>
      </c>
      <c r="AK11" s="335">
        <f t="shared" si="3"/>
        <v>2</v>
      </c>
      <c r="AL11" s="335">
        <f t="shared" si="4"/>
        <v>0</v>
      </c>
    </row>
    <row r="12" spans="1:38" s="25" customFormat="1" ht="21" customHeight="1">
      <c r="A12" s="34">
        <v>6</v>
      </c>
      <c r="B12" s="39" t="s">
        <v>603</v>
      </c>
      <c r="C12" s="40" t="s">
        <v>374</v>
      </c>
      <c r="D12" s="41" t="s">
        <v>604</v>
      </c>
      <c r="E12" s="110"/>
      <c r="F12" s="110" t="s">
        <v>6</v>
      </c>
      <c r="G12" s="110"/>
      <c r="H12" s="110"/>
      <c r="I12" s="110"/>
      <c r="J12" s="111"/>
      <c r="K12" s="110"/>
      <c r="L12" s="110" t="s">
        <v>6</v>
      </c>
      <c r="M12" s="110" t="s">
        <v>7</v>
      </c>
      <c r="N12" s="110"/>
      <c r="O12" s="110" t="s">
        <v>7</v>
      </c>
      <c r="P12" s="110"/>
      <c r="Q12" s="110"/>
      <c r="R12" s="110" t="s">
        <v>6</v>
      </c>
      <c r="S12" s="110"/>
      <c r="T12" s="110" t="s">
        <v>6</v>
      </c>
      <c r="U12" s="110"/>
      <c r="V12" s="110" t="s">
        <v>7</v>
      </c>
      <c r="W12" s="110"/>
      <c r="X12" s="110"/>
      <c r="Y12" s="110"/>
      <c r="Z12" s="110"/>
      <c r="AA12" s="110"/>
      <c r="AB12" s="110"/>
      <c r="AC12" s="110"/>
      <c r="AD12" s="110"/>
      <c r="AE12" s="110"/>
      <c r="AF12" s="110"/>
      <c r="AG12" s="110"/>
      <c r="AH12" s="110"/>
      <c r="AI12" s="110"/>
      <c r="AJ12" s="19">
        <f t="shared" si="2"/>
        <v>4</v>
      </c>
      <c r="AK12" s="335">
        <f t="shared" si="3"/>
        <v>3</v>
      </c>
      <c r="AL12" s="335">
        <f t="shared" si="4"/>
        <v>0</v>
      </c>
    </row>
    <row r="13" spans="1:38" s="25" customFormat="1" ht="21" customHeight="1">
      <c r="A13" s="34">
        <v>7</v>
      </c>
      <c r="B13" s="39" t="s">
        <v>605</v>
      </c>
      <c r="C13" s="40" t="s">
        <v>606</v>
      </c>
      <c r="D13" s="41" t="s">
        <v>40</v>
      </c>
      <c r="E13" s="110"/>
      <c r="F13" s="110"/>
      <c r="G13" s="110"/>
      <c r="H13" s="110"/>
      <c r="I13" s="110"/>
      <c r="J13" s="111"/>
      <c r="K13" s="110"/>
      <c r="L13" s="110"/>
      <c r="M13" s="110" t="s">
        <v>6</v>
      </c>
      <c r="N13" s="110"/>
      <c r="O13" s="110"/>
      <c r="P13" s="110"/>
      <c r="Q13" s="110"/>
      <c r="R13" s="110"/>
      <c r="S13" s="110"/>
      <c r="T13" s="110" t="s">
        <v>6</v>
      </c>
      <c r="U13" s="110"/>
      <c r="V13" s="110"/>
      <c r="W13" s="110"/>
      <c r="X13" s="110"/>
      <c r="Y13" s="110"/>
      <c r="Z13" s="110"/>
      <c r="AA13" s="110"/>
      <c r="AB13" s="110"/>
      <c r="AC13" s="110"/>
      <c r="AD13" s="110"/>
      <c r="AE13" s="110"/>
      <c r="AF13" s="110"/>
      <c r="AG13" s="110"/>
      <c r="AH13" s="110"/>
      <c r="AI13" s="110"/>
      <c r="AJ13" s="19">
        <f t="shared" si="2"/>
        <v>2</v>
      </c>
      <c r="AK13" s="335">
        <f t="shared" si="3"/>
        <v>0</v>
      </c>
      <c r="AL13" s="335">
        <f t="shared" si="4"/>
        <v>0</v>
      </c>
    </row>
    <row r="14" spans="1:38" s="25" customFormat="1" ht="21" customHeight="1">
      <c r="A14" s="34">
        <v>8</v>
      </c>
      <c r="B14" s="39" t="s">
        <v>607</v>
      </c>
      <c r="C14" s="40" t="s">
        <v>608</v>
      </c>
      <c r="D14" s="41" t="s">
        <v>40</v>
      </c>
      <c r="E14" s="110"/>
      <c r="F14" s="110"/>
      <c r="G14" s="110"/>
      <c r="H14" s="110"/>
      <c r="I14" s="110"/>
      <c r="J14" s="111"/>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5">
        <f t="shared" si="3"/>
        <v>0</v>
      </c>
      <c r="AL14" s="335">
        <f t="shared" si="4"/>
        <v>0</v>
      </c>
    </row>
    <row r="15" spans="1:38" s="25" customFormat="1" ht="21" customHeight="1">
      <c r="A15" s="34">
        <v>9</v>
      </c>
      <c r="B15" s="39" t="s">
        <v>609</v>
      </c>
      <c r="C15" s="40" t="s">
        <v>610</v>
      </c>
      <c r="D15" s="41" t="s">
        <v>50</v>
      </c>
      <c r="E15" s="110"/>
      <c r="F15" s="110"/>
      <c r="G15" s="110"/>
      <c r="H15" s="110"/>
      <c r="I15" s="110"/>
      <c r="J15" s="111"/>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0</v>
      </c>
      <c r="AK15" s="335">
        <f t="shared" si="3"/>
        <v>0</v>
      </c>
      <c r="AL15" s="335">
        <f t="shared" si="4"/>
        <v>0</v>
      </c>
    </row>
    <row r="16" spans="1:38" s="25" customFormat="1" ht="21" customHeight="1">
      <c r="A16" s="34">
        <v>10</v>
      </c>
      <c r="B16" s="73" t="s">
        <v>857</v>
      </c>
      <c r="C16" s="74" t="s">
        <v>858</v>
      </c>
      <c r="D16" s="75" t="s">
        <v>75</v>
      </c>
      <c r="E16" s="110"/>
      <c r="F16" s="110" t="s">
        <v>2806</v>
      </c>
      <c r="G16" s="110"/>
      <c r="H16" s="110"/>
      <c r="I16" s="110" t="s">
        <v>2806</v>
      </c>
      <c r="J16" s="111"/>
      <c r="K16" s="110" t="s">
        <v>8</v>
      </c>
      <c r="L16" s="110" t="s">
        <v>8</v>
      </c>
      <c r="M16" s="110" t="s">
        <v>8</v>
      </c>
      <c r="N16" s="110"/>
      <c r="O16" s="110"/>
      <c r="P16" s="110" t="s">
        <v>6</v>
      </c>
      <c r="Q16" s="110"/>
      <c r="R16" s="110" t="s">
        <v>6</v>
      </c>
      <c r="S16" s="110"/>
      <c r="T16" s="110" t="s">
        <v>6</v>
      </c>
      <c r="U16" s="110"/>
      <c r="V16" s="110"/>
      <c r="W16" s="110" t="s">
        <v>6</v>
      </c>
      <c r="X16" s="110"/>
      <c r="Y16" s="110"/>
      <c r="Z16" s="110"/>
      <c r="AA16" s="110"/>
      <c r="AB16" s="110"/>
      <c r="AC16" s="110"/>
      <c r="AD16" s="110"/>
      <c r="AE16" s="110"/>
      <c r="AF16" s="110"/>
      <c r="AG16" s="110"/>
      <c r="AH16" s="110"/>
      <c r="AI16" s="110"/>
      <c r="AJ16" s="19">
        <f t="shared" si="2"/>
        <v>8</v>
      </c>
      <c r="AK16" s="335">
        <f t="shared" si="3"/>
        <v>0</v>
      </c>
      <c r="AL16" s="335">
        <f t="shared" si="4"/>
        <v>3</v>
      </c>
    </row>
    <row r="17" spans="1:38" s="25" customFormat="1" ht="21" customHeight="1">
      <c r="A17" s="34">
        <v>11</v>
      </c>
      <c r="B17" s="39" t="s">
        <v>611</v>
      </c>
      <c r="C17" s="40" t="s">
        <v>612</v>
      </c>
      <c r="D17" s="41" t="s">
        <v>14</v>
      </c>
      <c r="E17" s="110"/>
      <c r="F17" s="110"/>
      <c r="G17" s="110"/>
      <c r="H17" s="110"/>
      <c r="I17" s="110"/>
      <c r="J17" s="111"/>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5">
        <f t="shared" si="3"/>
        <v>0</v>
      </c>
      <c r="AL17" s="335">
        <f t="shared" si="4"/>
        <v>0</v>
      </c>
    </row>
    <row r="18" spans="1:38" s="25" customFormat="1" ht="21" customHeight="1">
      <c r="A18" s="34">
        <v>12</v>
      </c>
      <c r="B18" s="39" t="s">
        <v>613</v>
      </c>
      <c r="C18" s="40" t="s">
        <v>614</v>
      </c>
      <c r="D18" s="41" t="s">
        <v>14</v>
      </c>
      <c r="E18" s="110"/>
      <c r="F18" s="110"/>
      <c r="G18" s="110"/>
      <c r="H18" s="110"/>
      <c r="I18" s="110"/>
      <c r="J18" s="111"/>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9">
        <f t="shared" si="2"/>
        <v>0</v>
      </c>
      <c r="AK18" s="335">
        <f t="shared" si="3"/>
        <v>0</v>
      </c>
      <c r="AL18" s="335">
        <f t="shared" si="4"/>
        <v>0</v>
      </c>
    </row>
    <row r="19" spans="1:38" s="25" customFormat="1" ht="21" customHeight="1">
      <c r="A19" s="34">
        <v>13</v>
      </c>
      <c r="B19" s="39" t="s">
        <v>615</v>
      </c>
      <c r="C19" s="40" t="s">
        <v>616</v>
      </c>
      <c r="D19" s="41" t="s">
        <v>617</v>
      </c>
      <c r="E19" s="110"/>
      <c r="F19" s="110"/>
      <c r="G19" s="110"/>
      <c r="H19" s="110"/>
      <c r="I19" s="110"/>
      <c r="J19" s="111"/>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9">
        <f t="shared" si="2"/>
        <v>0</v>
      </c>
      <c r="AK19" s="335">
        <f t="shared" si="3"/>
        <v>0</v>
      </c>
      <c r="AL19" s="335">
        <f t="shared" si="4"/>
        <v>0</v>
      </c>
    </row>
    <row r="20" spans="1:38" s="25" customFormat="1" ht="21" customHeight="1">
      <c r="A20" s="34">
        <v>14</v>
      </c>
      <c r="B20" s="39" t="s">
        <v>618</v>
      </c>
      <c r="C20" s="40" t="s">
        <v>101</v>
      </c>
      <c r="D20" s="41" t="s">
        <v>41</v>
      </c>
      <c r="E20" s="110"/>
      <c r="F20" s="110" t="s">
        <v>7</v>
      </c>
      <c r="G20" s="110"/>
      <c r="H20" s="110"/>
      <c r="I20" s="110"/>
      <c r="J20" s="111"/>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0</v>
      </c>
      <c r="AK20" s="335">
        <f t="shared" si="3"/>
        <v>1</v>
      </c>
      <c r="AL20" s="335">
        <f t="shared" si="4"/>
        <v>0</v>
      </c>
    </row>
    <row r="21" spans="1:38" s="25" customFormat="1" ht="21" customHeight="1">
      <c r="A21" s="34">
        <v>15</v>
      </c>
      <c r="B21" s="39" t="s">
        <v>619</v>
      </c>
      <c r="C21" s="40" t="s">
        <v>76</v>
      </c>
      <c r="D21" s="41" t="s">
        <v>92</v>
      </c>
      <c r="E21" s="110"/>
      <c r="F21" s="110"/>
      <c r="G21" s="110"/>
      <c r="H21" s="110"/>
      <c r="I21" s="110"/>
      <c r="J21" s="111"/>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0</v>
      </c>
      <c r="AK21" s="335">
        <f t="shared" si="3"/>
        <v>0</v>
      </c>
      <c r="AL21" s="335">
        <f t="shared" si="4"/>
        <v>0</v>
      </c>
    </row>
    <row r="22" spans="1:38" s="25" customFormat="1" ht="21" customHeight="1">
      <c r="A22" s="34">
        <v>16</v>
      </c>
      <c r="B22" s="39" t="s">
        <v>620</v>
      </c>
      <c r="C22" s="40" t="s">
        <v>621</v>
      </c>
      <c r="D22" s="41" t="s">
        <v>212</v>
      </c>
      <c r="E22" s="110"/>
      <c r="F22" s="110"/>
      <c r="G22" s="110"/>
      <c r="H22" s="110"/>
      <c r="I22" s="110"/>
      <c r="J22" s="111"/>
      <c r="K22" s="110" t="s">
        <v>6</v>
      </c>
      <c r="L22" s="110" t="s">
        <v>6</v>
      </c>
      <c r="M22" s="110" t="s">
        <v>8</v>
      </c>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2</v>
      </c>
      <c r="AK22" s="335">
        <f t="shared" si="3"/>
        <v>0</v>
      </c>
      <c r="AL22" s="335">
        <f t="shared" si="4"/>
        <v>1</v>
      </c>
    </row>
    <row r="23" spans="1:38" s="25" customFormat="1" ht="21" customHeight="1">
      <c r="A23" s="34">
        <v>17</v>
      </c>
      <c r="B23" s="39" t="s">
        <v>622</v>
      </c>
      <c r="C23" s="40" t="s">
        <v>623</v>
      </c>
      <c r="D23" s="41" t="s">
        <v>62</v>
      </c>
      <c r="E23" s="110"/>
      <c r="F23" s="110" t="s">
        <v>2806</v>
      </c>
      <c r="G23" s="110"/>
      <c r="H23" s="110"/>
      <c r="I23" s="110" t="s">
        <v>6</v>
      </c>
      <c r="J23" s="111"/>
      <c r="K23" s="110" t="s">
        <v>6</v>
      </c>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4</v>
      </c>
      <c r="AK23" s="335">
        <f t="shared" si="3"/>
        <v>0</v>
      </c>
      <c r="AL23" s="335">
        <f t="shared" si="4"/>
        <v>0</v>
      </c>
    </row>
    <row r="24" spans="1:38" s="25" customFormat="1" ht="21" customHeight="1">
      <c r="A24" s="34">
        <v>18</v>
      </c>
      <c r="B24" s="73" t="s">
        <v>839</v>
      </c>
      <c r="C24" s="74" t="s">
        <v>840</v>
      </c>
      <c r="D24" s="75" t="s">
        <v>20</v>
      </c>
      <c r="E24" s="110"/>
      <c r="F24" s="110" t="s">
        <v>2806</v>
      </c>
      <c r="G24" s="110"/>
      <c r="H24" s="110" t="s">
        <v>7</v>
      </c>
      <c r="I24" s="110" t="s">
        <v>6</v>
      </c>
      <c r="J24" s="111"/>
      <c r="K24" s="110" t="s">
        <v>8</v>
      </c>
      <c r="L24" s="110" t="s">
        <v>6</v>
      </c>
      <c r="M24" s="110" t="s">
        <v>7</v>
      </c>
      <c r="N24" s="110"/>
      <c r="O24" s="110" t="s">
        <v>7</v>
      </c>
      <c r="P24" s="110" t="s">
        <v>7</v>
      </c>
      <c r="Q24" s="110"/>
      <c r="R24" s="110" t="s">
        <v>7</v>
      </c>
      <c r="S24" s="110" t="s">
        <v>7</v>
      </c>
      <c r="T24" s="110" t="s">
        <v>7</v>
      </c>
      <c r="U24" s="110"/>
      <c r="V24" s="110" t="s">
        <v>7</v>
      </c>
      <c r="W24" s="110" t="s">
        <v>6</v>
      </c>
      <c r="X24" s="110"/>
      <c r="Y24" s="110"/>
      <c r="Z24" s="110"/>
      <c r="AA24" s="110"/>
      <c r="AB24" s="110"/>
      <c r="AC24" s="110"/>
      <c r="AD24" s="110"/>
      <c r="AE24" s="110"/>
      <c r="AF24" s="110"/>
      <c r="AG24" s="110"/>
      <c r="AH24" s="110"/>
      <c r="AI24" s="110"/>
      <c r="AJ24" s="19">
        <f t="shared" si="2"/>
        <v>5</v>
      </c>
      <c r="AK24" s="335">
        <f t="shared" si="3"/>
        <v>8</v>
      </c>
      <c r="AL24" s="335">
        <f t="shared" si="4"/>
        <v>1</v>
      </c>
    </row>
    <row r="25" spans="1:38" s="25" customFormat="1" ht="21" customHeight="1">
      <c r="A25" s="34">
        <v>19</v>
      </c>
      <c r="B25" s="39" t="s">
        <v>624</v>
      </c>
      <c r="C25" s="40" t="s">
        <v>625</v>
      </c>
      <c r="D25" s="41" t="s">
        <v>20</v>
      </c>
      <c r="E25" s="110"/>
      <c r="F25" s="110"/>
      <c r="G25" s="110"/>
      <c r="H25" s="110"/>
      <c r="I25" s="110"/>
      <c r="J25" s="111"/>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5">
        <f t="shared" si="3"/>
        <v>0</v>
      </c>
      <c r="AL25" s="335">
        <f t="shared" si="4"/>
        <v>0</v>
      </c>
    </row>
    <row r="26" spans="1:38" s="25" customFormat="1" ht="21" customHeight="1">
      <c r="A26" s="34">
        <v>20</v>
      </c>
      <c r="B26" s="39" t="s">
        <v>626</v>
      </c>
      <c r="C26" s="40" t="s">
        <v>627</v>
      </c>
      <c r="D26" s="41" t="s">
        <v>32</v>
      </c>
      <c r="E26" s="110"/>
      <c r="F26" s="110"/>
      <c r="G26" s="110"/>
      <c r="H26" s="110"/>
      <c r="I26" s="110"/>
      <c r="J26" s="111"/>
      <c r="K26" s="110" t="s">
        <v>7</v>
      </c>
      <c r="L26" s="110" t="s">
        <v>6</v>
      </c>
      <c r="M26" s="110" t="s">
        <v>7</v>
      </c>
      <c r="N26" s="110"/>
      <c r="O26" s="110"/>
      <c r="P26" s="110"/>
      <c r="Q26" s="110"/>
      <c r="R26" s="110"/>
      <c r="S26" s="110"/>
      <c r="T26" s="110" t="s">
        <v>6</v>
      </c>
      <c r="U26" s="110"/>
      <c r="V26" s="110"/>
      <c r="W26" s="110"/>
      <c r="X26" s="110"/>
      <c r="Y26" s="110"/>
      <c r="Z26" s="110"/>
      <c r="AA26" s="110"/>
      <c r="AB26" s="110"/>
      <c r="AC26" s="110"/>
      <c r="AD26" s="110"/>
      <c r="AE26" s="110"/>
      <c r="AF26" s="110"/>
      <c r="AG26" s="110"/>
      <c r="AH26" s="110"/>
      <c r="AI26" s="110"/>
      <c r="AJ26" s="19">
        <f t="shared" si="2"/>
        <v>2</v>
      </c>
      <c r="AK26" s="335">
        <f t="shared" si="3"/>
        <v>2</v>
      </c>
      <c r="AL26" s="335">
        <f t="shared" si="4"/>
        <v>0</v>
      </c>
    </row>
    <row r="27" spans="1:38" s="25" customFormat="1" ht="21" customHeight="1">
      <c r="A27" s="34">
        <v>21</v>
      </c>
      <c r="B27" s="39" t="s">
        <v>628</v>
      </c>
      <c r="C27" s="40" t="s">
        <v>629</v>
      </c>
      <c r="D27" s="41" t="s">
        <v>122</v>
      </c>
      <c r="E27" s="110"/>
      <c r="F27" s="110"/>
      <c r="G27" s="110"/>
      <c r="H27" s="110"/>
      <c r="I27" s="110"/>
      <c r="J27" s="111"/>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9">
        <f t="shared" si="2"/>
        <v>0</v>
      </c>
      <c r="AK27" s="335">
        <f t="shared" si="3"/>
        <v>0</v>
      </c>
      <c r="AL27" s="335">
        <f t="shared" si="4"/>
        <v>0</v>
      </c>
    </row>
    <row r="28" spans="1:38" s="25" customFormat="1" ht="21" customHeight="1">
      <c r="A28" s="34">
        <v>22</v>
      </c>
      <c r="B28" s="39" t="s">
        <v>630</v>
      </c>
      <c r="C28" s="40" t="s">
        <v>631</v>
      </c>
      <c r="D28" s="41" t="s">
        <v>87</v>
      </c>
      <c r="E28" s="110"/>
      <c r="F28" s="110"/>
      <c r="G28" s="110"/>
      <c r="H28" s="110"/>
      <c r="I28" s="110"/>
      <c r="J28" s="111"/>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9">
        <f t="shared" si="2"/>
        <v>0</v>
      </c>
      <c r="AK28" s="335">
        <f t="shared" si="3"/>
        <v>0</v>
      </c>
      <c r="AL28" s="335">
        <f t="shared" si="4"/>
        <v>0</v>
      </c>
    </row>
    <row r="29" spans="1:38" s="25" customFormat="1" ht="21" customHeight="1">
      <c r="A29" s="34">
        <v>23</v>
      </c>
      <c r="B29" s="39" t="s">
        <v>632</v>
      </c>
      <c r="C29" s="40" t="s">
        <v>633</v>
      </c>
      <c r="D29" s="41" t="s">
        <v>363</v>
      </c>
      <c r="E29" s="110"/>
      <c r="F29" s="110"/>
      <c r="G29" s="110"/>
      <c r="H29" s="110"/>
      <c r="I29" s="110"/>
      <c r="J29" s="111"/>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9">
        <f t="shared" si="2"/>
        <v>0</v>
      </c>
      <c r="AK29" s="335">
        <f t="shared" si="3"/>
        <v>0</v>
      </c>
      <c r="AL29" s="335">
        <f t="shared" si="4"/>
        <v>0</v>
      </c>
    </row>
    <row r="30" spans="1:38" s="25" customFormat="1" ht="21" customHeight="1">
      <c r="A30" s="34">
        <v>24</v>
      </c>
      <c r="B30" s="73" t="s">
        <v>870</v>
      </c>
      <c r="C30" s="74" t="s">
        <v>57</v>
      </c>
      <c r="D30" s="75" t="s">
        <v>78</v>
      </c>
      <c r="E30" s="110"/>
      <c r="F30" s="110" t="s">
        <v>2805</v>
      </c>
      <c r="G30" s="110"/>
      <c r="H30" s="110"/>
      <c r="I30" s="110" t="s">
        <v>2806</v>
      </c>
      <c r="J30" s="111"/>
      <c r="K30" s="110" t="s">
        <v>6</v>
      </c>
      <c r="L30" s="110" t="s">
        <v>6</v>
      </c>
      <c r="M30" s="110" t="s">
        <v>6</v>
      </c>
      <c r="N30" s="110"/>
      <c r="O30" s="110"/>
      <c r="P30" s="110"/>
      <c r="Q30" s="110"/>
      <c r="R30" s="110" t="s">
        <v>6</v>
      </c>
      <c r="S30" s="110" t="s">
        <v>6</v>
      </c>
      <c r="T30" s="110" t="s">
        <v>6</v>
      </c>
      <c r="U30" s="110"/>
      <c r="V30" s="110"/>
      <c r="W30" s="110"/>
      <c r="X30" s="110"/>
      <c r="Y30" s="110"/>
      <c r="Z30" s="110"/>
      <c r="AA30" s="110"/>
      <c r="AB30" s="110"/>
      <c r="AC30" s="110"/>
      <c r="AD30" s="110"/>
      <c r="AE30" s="110"/>
      <c r="AF30" s="110"/>
      <c r="AG30" s="110"/>
      <c r="AH30" s="110"/>
      <c r="AI30" s="110"/>
      <c r="AJ30" s="19">
        <f t="shared" si="2"/>
        <v>8</v>
      </c>
      <c r="AK30" s="335">
        <f t="shared" si="3"/>
        <v>2</v>
      </c>
      <c r="AL30" s="335">
        <f t="shared" si="4"/>
        <v>0</v>
      </c>
    </row>
    <row r="31" spans="1:38" s="25" customFormat="1" ht="21" customHeight="1">
      <c r="A31" s="34">
        <v>25</v>
      </c>
      <c r="B31" s="39" t="s">
        <v>634</v>
      </c>
      <c r="C31" s="40" t="s">
        <v>80</v>
      </c>
      <c r="D31" s="41" t="s">
        <v>320</v>
      </c>
      <c r="E31" s="110"/>
      <c r="F31" s="110" t="s">
        <v>2806</v>
      </c>
      <c r="G31" s="110"/>
      <c r="H31" s="110"/>
      <c r="I31" s="110" t="s">
        <v>6</v>
      </c>
      <c r="J31" s="111"/>
      <c r="K31" s="110" t="s">
        <v>6</v>
      </c>
      <c r="L31" s="110"/>
      <c r="M31" s="110"/>
      <c r="N31" s="110"/>
      <c r="O31" s="110"/>
      <c r="P31" s="110"/>
      <c r="Q31" s="110"/>
      <c r="R31" s="110"/>
      <c r="S31" s="110" t="s">
        <v>8</v>
      </c>
      <c r="T31" s="110"/>
      <c r="U31" s="110"/>
      <c r="V31" s="110"/>
      <c r="W31" s="110"/>
      <c r="X31" s="110"/>
      <c r="Y31" s="110"/>
      <c r="Z31" s="110"/>
      <c r="AA31" s="110"/>
      <c r="AB31" s="110"/>
      <c r="AC31" s="110"/>
      <c r="AD31" s="110"/>
      <c r="AE31" s="110"/>
      <c r="AF31" s="110"/>
      <c r="AG31" s="110"/>
      <c r="AH31" s="110"/>
      <c r="AI31" s="110"/>
      <c r="AJ31" s="19">
        <f t="shared" si="2"/>
        <v>4</v>
      </c>
      <c r="AK31" s="335">
        <f t="shared" si="3"/>
        <v>0</v>
      </c>
      <c r="AL31" s="335">
        <f t="shared" si="4"/>
        <v>1</v>
      </c>
    </row>
    <row r="32" spans="1:38" s="25" customFormat="1" ht="21" customHeight="1">
      <c r="A32" s="34">
        <v>26</v>
      </c>
      <c r="B32" s="39" t="s">
        <v>875</v>
      </c>
      <c r="C32" s="40" t="s">
        <v>876</v>
      </c>
      <c r="D32" s="41" t="s">
        <v>109</v>
      </c>
      <c r="E32" s="110"/>
      <c r="F32" s="110"/>
      <c r="G32" s="110"/>
      <c r="H32" s="110"/>
      <c r="I32" s="110"/>
      <c r="J32" s="111"/>
      <c r="K32" s="110"/>
      <c r="L32" s="110"/>
      <c r="M32" s="110"/>
      <c r="N32" s="110"/>
      <c r="O32" s="110"/>
      <c r="P32" s="110"/>
      <c r="Q32" s="110"/>
      <c r="R32" s="110" t="s">
        <v>7</v>
      </c>
      <c r="S32" s="110"/>
      <c r="T32" s="110"/>
      <c r="U32" s="110"/>
      <c r="V32" s="110"/>
      <c r="W32" s="110"/>
      <c r="X32" s="110"/>
      <c r="Y32" s="110"/>
      <c r="Z32" s="110"/>
      <c r="AA32" s="110"/>
      <c r="AB32" s="110"/>
      <c r="AC32" s="110"/>
      <c r="AD32" s="110"/>
      <c r="AE32" s="110"/>
      <c r="AF32" s="110"/>
      <c r="AG32" s="110"/>
      <c r="AH32" s="110"/>
      <c r="AI32" s="110"/>
      <c r="AJ32" s="19">
        <f t="shared" si="2"/>
        <v>0</v>
      </c>
      <c r="AK32" s="335">
        <f t="shared" si="3"/>
        <v>1</v>
      </c>
      <c r="AL32" s="335">
        <f t="shared" si="4"/>
        <v>0</v>
      </c>
    </row>
    <row r="33" spans="1:40" s="25" customFormat="1" ht="21" customHeight="1">
      <c r="A33" s="34">
        <v>27</v>
      </c>
      <c r="B33" s="73" t="s">
        <v>877</v>
      </c>
      <c r="C33" s="74" t="s">
        <v>878</v>
      </c>
      <c r="D33" s="75" t="s">
        <v>46</v>
      </c>
      <c r="E33" s="110"/>
      <c r="F33" s="110"/>
      <c r="G33" s="110"/>
      <c r="H33" s="110"/>
      <c r="I33" s="110"/>
      <c r="J33" s="111"/>
      <c r="K33" s="110"/>
      <c r="L33" s="110"/>
      <c r="M33" s="110"/>
      <c r="N33" s="110"/>
      <c r="O33" s="110"/>
      <c r="P33" s="110"/>
      <c r="Q33" s="110"/>
      <c r="R33" s="110" t="s">
        <v>7</v>
      </c>
      <c r="S33" s="110" t="s">
        <v>7</v>
      </c>
      <c r="T33" s="110"/>
      <c r="U33" s="110"/>
      <c r="V33" s="110"/>
      <c r="W33" s="110"/>
      <c r="X33" s="110"/>
      <c r="Y33" s="110"/>
      <c r="Z33" s="110"/>
      <c r="AA33" s="110"/>
      <c r="AB33" s="110"/>
      <c r="AC33" s="110"/>
      <c r="AD33" s="110"/>
      <c r="AE33" s="110"/>
      <c r="AF33" s="110"/>
      <c r="AG33" s="110"/>
      <c r="AH33" s="110"/>
      <c r="AI33" s="110"/>
      <c r="AJ33" s="19">
        <f t="shared" si="2"/>
        <v>0</v>
      </c>
      <c r="AK33" s="335">
        <f t="shared" si="3"/>
        <v>2</v>
      </c>
      <c r="AL33" s="335">
        <f t="shared" si="4"/>
        <v>0</v>
      </c>
    </row>
    <row r="34" spans="1:40" s="25" customFormat="1" ht="21" customHeight="1">
      <c r="A34" s="34">
        <v>28</v>
      </c>
      <c r="B34" s="39" t="s">
        <v>635</v>
      </c>
      <c r="C34" s="40" t="s">
        <v>636</v>
      </c>
      <c r="D34" s="41" t="s">
        <v>637</v>
      </c>
      <c r="E34" s="110"/>
      <c r="F34" s="110"/>
      <c r="G34" s="110"/>
      <c r="H34" s="110"/>
      <c r="I34" s="110"/>
      <c r="J34" s="111"/>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9">
        <f t="shared" si="2"/>
        <v>0</v>
      </c>
      <c r="AK34" s="335">
        <f t="shared" si="3"/>
        <v>0</v>
      </c>
      <c r="AL34" s="335">
        <f t="shared" si="4"/>
        <v>0</v>
      </c>
    </row>
    <row r="35" spans="1:40" s="25" customFormat="1" ht="21" customHeight="1">
      <c r="A35" s="34">
        <v>29</v>
      </c>
      <c r="B35" s="39" t="s">
        <v>638</v>
      </c>
      <c r="C35" s="40" t="s">
        <v>639</v>
      </c>
      <c r="D35" s="41" t="s">
        <v>17</v>
      </c>
      <c r="E35" s="112"/>
      <c r="F35" s="112"/>
      <c r="G35" s="112"/>
      <c r="H35" s="112"/>
      <c r="I35" s="112"/>
      <c r="J35" s="113"/>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9">
        <f t="shared" si="2"/>
        <v>0</v>
      </c>
      <c r="AK35" s="335">
        <f t="shared" si="3"/>
        <v>0</v>
      </c>
      <c r="AL35" s="335">
        <f t="shared" si="4"/>
        <v>0</v>
      </c>
    </row>
    <row r="36" spans="1:40" s="25" customFormat="1" ht="21" customHeight="1">
      <c r="A36" s="34">
        <v>30</v>
      </c>
      <c r="B36" s="39" t="s">
        <v>640</v>
      </c>
      <c r="C36" s="40" t="s">
        <v>641</v>
      </c>
      <c r="D36" s="41" t="s">
        <v>81</v>
      </c>
      <c r="E36" s="110"/>
      <c r="F36" s="110" t="s">
        <v>6</v>
      </c>
      <c r="G36" s="110"/>
      <c r="H36" s="110"/>
      <c r="I36" s="110" t="s">
        <v>6</v>
      </c>
      <c r="J36" s="111"/>
      <c r="K36" s="110" t="s">
        <v>6</v>
      </c>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9">
        <f t="shared" si="2"/>
        <v>3</v>
      </c>
      <c r="AK36" s="335">
        <f t="shared" si="3"/>
        <v>0</v>
      </c>
      <c r="AL36" s="335">
        <f t="shared" si="4"/>
        <v>0</v>
      </c>
    </row>
    <row r="37" spans="1:40" s="25" customFormat="1" ht="21" customHeight="1">
      <c r="A37" s="34">
        <v>31</v>
      </c>
      <c r="B37" s="39" t="s">
        <v>642</v>
      </c>
      <c r="C37" s="40" t="s">
        <v>80</v>
      </c>
      <c r="D37" s="41" t="s">
        <v>455</v>
      </c>
      <c r="E37" s="112"/>
      <c r="F37" s="112"/>
      <c r="G37" s="112"/>
      <c r="H37" s="112"/>
      <c r="I37" s="112"/>
      <c r="J37" s="113"/>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9">
        <f t="shared" si="2"/>
        <v>0</v>
      </c>
      <c r="AK37" s="335">
        <f t="shared" si="3"/>
        <v>0</v>
      </c>
      <c r="AL37" s="335">
        <f t="shared" si="4"/>
        <v>0</v>
      </c>
    </row>
    <row r="38" spans="1:40" ht="21" customHeight="1">
      <c r="A38" s="34">
        <v>32</v>
      </c>
      <c r="B38" s="39" t="s">
        <v>881</v>
      </c>
      <c r="C38" s="40" t="s">
        <v>882</v>
      </c>
      <c r="D38" s="41" t="s">
        <v>59</v>
      </c>
      <c r="E38" s="110"/>
      <c r="F38" s="110" t="s">
        <v>8</v>
      </c>
      <c r="G38" s="110"/>
      <c r="H38" s="110"/>
      <c r="I38" s="110"/>
      <c r="J38" s="111"/>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9">
        <f t="shared" si="2"/>
        <v>0</v>
      </c>
      <c r="AK38" s="335">
        <f t="shared" si="3"/>
        <v>0</v>
      </c>
      <c r="AL38" s="335">
        <f t="shared" si="4"/>
        <v>1</v>
      </c>
    </row>
    <row r="39" spans="1:40" s="25" customFormat="1" ht="21" customHeight="1">
      <c r="A39" s="34">
        <v>33</v>
      </c>
      <c r="B39" s="39" t="s">
        <v>871</v>
      </c>
      <c r="C39" s="40" t="s">
        <v>88</v>
      </c>
      <c r="D39" s="41" t="s">
        <v>872</v>
      </c>
      <c r="E39" s="456" t="s">
        <v>2799</v>
      </c>
      <c r="F39" s="457"/>
      <c r="G39" s="457"/>
      <c r="H39" s="457"/>
      <c r="I39" s="457"/>
      <c r="J39" s="457"/>
      <c r="K39" s="457"/>
      <c r="L39" s="457"/>
      <c r="M39" s="457"/>
      <c r="N39" s="457"/>
      <c r="O39" s="457"/>
      <c r="P39" s="457"/>
      <c r="Q39" s="457"/>
      <c r="R39" s="457"/>
      <c r="S39" s="457"/>
      <c r="T39" s="457"/>
      <c r="U39" s="457"/>
      <c r="V39" s="457"/>
      <c r="W39" s="457"/>
      <c r="X39" s="457"/>
      <c r="Y39" s="457"/>
      <c r="Z39" s="457"/>
      <c r="AA39" s="457"/>
      <c r="AB39" s="457"/>
      <c r="AC39" s="457"/>
      <c r="AD39" s="457"/>
      <c r="AE39" s="457"/>
      <c r="AF39" s="457"/>
      <c r="AG39" s="457"/>
      <c r="AH39" s="457"/>
      <c r="AI39" s="458"/>
      <c r="AJ39" s="19">
        <f>COUNTIF(E39:AI39,"K")+2*COUNTIF(E39:AI39,"2K")+COUNTIF(E39:AI39,"TK")+COUNTIF(E39:AI39,"KT")+COUNTIF(E39:AI39,"PK")+COUNTIF(E39:AI39,"KP")+2*COUNTIF(E39:AI39,"K2")</f>
        <v>0</v>
      </c>
      <c r="AK39" s="335">
        <f>COUNTIF(F39:AJ39,"P")+2*COUNTIF(F39:AJ39,"2P")+COUNTIF(F39:AJ39,"TP")+COUNTIF(F39:AJ39,"PT")+COUNTIF(F39:AJ39,"PK")+COUNTIF(F39:AJ39,"KP")+2*COUNTIF(F39:AJ39,"P2")</f>
        <v>0</v>
      </c>
      <c r="AL39" s="335">
        <f>COUNTIF(E39:AI39,"T")+2*COUNTIF(E39:AI39,"2T")+2*COUNTIF(E39:AI39,"T2")+COUNTIF(E39:AI39,"PT")+COUNTIF(E39:AI39,"TP")</f>
        <v>0</v>
      </c>
    </row>
    <row r="40" spans="1:40" ht="21" customHeight="1">
      <c r="A40" s="451" t="s">
        <v>10</v>
      </c>
      <c r="B40" s="451"/>
      <c r="C40" s="451"/>
      <c r="D40" s="451"/>
      <c r="E40" s="451"/>
      <c r="F40" s="451"/>
      <c r="G40" s="451"/>
      <c r="H40" s="451"/>
      <c r="I40" s="451"/>
      <c r="J40" s="451"/>
      <c r="K40" s="451"/>
      <c r="L40" s="451"/>
      <c r="M40" s="451"/>
      <c r="N40" s="451"/>
      <c r="O40" s="451"/>
      <c r="P40" s="451"/>
      <c r="Q40" s="451"/>
      <c r="R40" s="451"/>
      <c r="S40" s="451"/>
      <c r="T40" s="451"/>
      <c r="U40" s="451"/>
      <c r="V40" s="451"/>
      <c r="W40" s="451"/>
      <c r="X40" s="451"/>
      <c r="Y40" s="451"/>
      <c r="Z40" s="451"/>
      <c r="AA40" s="451"/>
      <c r="AB40" s="451"/>
      <c r="AC40" s="451"/>
      <c r="AD40" s="451"/>
      <c r="AE40" s="451"/>
      <c r="AF40" s="451"/>
      <c r="AG40" s="451"/>
      <c r="AH40" s="451"/>
      <c r="AI40" s="451"/>
      <c r="AJ40" s="15">
        <f>SUM(AJ7:AJ38)</f>
        <v>45</v>
      </c>
      <c r="AK40" s="15">
        <f>SUM(AK7:AK38)</f>
        <v>22</v>
      </c>
      <c r="AL40" s="15">
        <f>SUM(AL7:AL38)</f>
        <v>8</v>
      </c>
    </row>
    <row r="41" spans="1:40" s="25" customFormat="1" ht="21" customHeight="1">
      <c r="A41" s="429" t="s">
        <v>2804</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31"/>
      <c r="AM41" s="338"/>
      <c r="AN41" s="338"/>
    </row>
    <row r="89" spans="3:38">
      <c r="C89" s="35"/>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row>
    <row r="90" spans="3:38">
      <c r="C90" s="35"/>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row>
    <row r="91" spans="3:38">
      <c r="C91" s="425"/>
      <c r="D91" s="425"/>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row>
    <row r="92" spans="3:38">
      <c r="C92" s="425"/>
      <c r="D92" s="425"/>
      <c r="E92" s="425"/>
      <c r="F92" s="425"/>
      <c r="G92" s="425"/>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row>
    <row r="93" spans="3:38">
      <c r="C93" s="425"/>
      <c r="D93" s="425"/>
      <c r="E93" s="425"/>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row>
    <row r="94" spans="3:38">
      <c r="C94" s="425"/>
      <c r="D94" s="425"/>
      <c r="H94" s="31"/>
      <c r="I94" s="31"/>
      <c r="J94" s="31"/>
      <c r="K94" s="31"/>
      <c r="L94" s="31"/>
      <c r="M94" s="31"/>
      <c r="N94" s="31"/>
      <c r="O94" s="31"/>
      <c r="P94" s="31"/>
      <c r="Q94" s="31"/>
      <c r="R94" s="31"/>
      <c r="S94" s="31"/>
      <c r="T94" s="31"/>
      <c r="U94" s="31"/>
      <c r="V94" s="31"/>
      <c r="X94" s="31"/>
      <c r="Y94" s="31"/>
      <c r="Z94" s="31"/>
      <c r="AA94" s="31"/>
      <c r="AB94" s="31"/>
      <c r="AC94" s="31"/>
      <c r="AD94" s="31"/>
      <c r="AE94" s="31"/>
      <c r="AF94" s="31"/>
      <c r="AG94" s="31"/>
      <c r="AH94" s="31"/>
      <c r="AI94" s="31"/>
      <c r="AJ94" s="31"/>
      <c r="AK94" s="31"/>
      <c r="AL94" s="31"/>
    </row>
  </sheetData>
  <mergeCells count="22">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E39:AI39"/>
    <mergeCell ref="C93:E93"/>
    <mergeCell ref="C94:D94"/>
    <mergeCell ref="C92:G92"/>
    <mergeCell ref="C91:D91"/>
    <mergeCell ref="A40:AI40"/>
    <mergeCell ref="A41:AL41"/>
  </mergeCells>
  <conditionalFormatting sqref="E6:AI38 E39">
    <cfRule type="expression" dxfId="160"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2B87E2F6-5D4F-4D43-9A67-9028D98F4DB3}">
            <xm:f>IF('TQW20'!E$6="CN",1,0)</xm:f>
            <x14:dxf>
              <fill>
                <patternFill>
                  <bgColor theme="8" tint="0.59996337778862885"/>
                </patternFill>
              </fill>
            </x14:dxf>
          </x14:cfRule>
          <xm:sqref>E6:AI6</xm:sqref>
        </x14:conditionalFormatting>
        <x14:conditionalFormatting xmlns:xm="http://schemas.microsoft.com/office/excel/2006/main">
          <x14:cfRule type="expression" priority="2" id="{2BE24F66-8A1A-45E6-95E2-B3B93EF3BC2B}">
            <xm:f>IF('TQW20'!E$6="CN",1,0)</xm:f>
            <x14:dxf>
              <fill>
                <patternFill>
                  <bgColor theme="8" tint="0.79998168889431442"/>
                </patternFill>
              </fill>
            </x14:dxf>
          </x14:cfRule>
          <xm:sqref>E6:AI6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N39"/>
  <sheetViews>
    <sheetView topLeftCell="A4" zoomScaleNormal="100" workbookViewId="0">
      <selection activeCell="T10" sqref="T10"/>
    </sheetView>
  </sheetViews>
  <sheetFormatPr defaultRowHeight="15.75"/>
  <cols>
    <col min="1" max="1" width="7.6640625" customWidth="1"/>
    <col min="2" max="2" width="19.33203125" customWidth="1"/>
    <col min="3" max="3" width="26.1640625" bestFit="1" customWidth="1"/>
    <col min="4" max="4" width="11" bestFit="1" customWidth="1"/>
    <col min="5" max="35" width="4" customWidth="1"/>
    <col min="36" max="38" width="5.33203125" customWidth="1"/>
  </cols>
  <sheetData>
    <row r="1" spans="1:38" s="24" customFormat="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s="24" customFormat="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s="24" customFormat="1" ht="31.5" customHeight="1">
      <c r="A3" s="443" t="s">
        <v>902</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203" t="s">
        <v>645</v>
      </c>
      <c r="C7" s="333" t="s">
        <v>646</v>
      </c>
      <c r="D7" s="334" t="s">
        <v>647</v>
      </c>
      <c r="E7" s="110"/>
      <c r="F7" s="110"/>
      <c r="G7" s="110"/>
      <c r="H7" s="110"/>
      <c r="I7" s="110"/>
      <c r="J7" s="111" t="s">
        <v>6</v>
      </c>
      <c r="K7" s="110"/>
      <c r="L7" s="110"/>
      <c r="M7" s="112"/>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1</v>
      </c>
      <c r="AK7" s="335">
        <f>COUNTIF(F7:AJ7,"P")+2*COUNTIF(F7:AJ7,"2P")+COUNTIF(F7:AJ7,"TP")+COUNTIF(F7:AJ7,"PT")+COUNTIF(F7:AJ7,"PK")+COUNTIF(F7:AJ7,"KP")+2*COUNTIF(F7:AJ7,"P2")</f>
        <v>0</v>
      </c>
      <c r="AL7" s="335">
        <f>COUNTIF(E7:AI7,"T")+2*COUNTIF(E7:AI7,"2T")+2*COUNTIF(E7:AI7,"T2")+COUNTIF(E7:AI7,"PT")+COUNTIF(E7:AI7,"TP")</f>
        <v>0</v>
      </c>
    </row>
    <row r="8" spans="1:38" s="1" customFormat="1" ht="21" customHeight="1">
      <c r="A8" s="5">
        <v>2</v>
      </c>
      <c r="B8" s="203" t="s">
        <v>648</v>
      </c>
      <c r="C8" s="333" t="s">
        <v>649</v>
      </c>
      <c r="D8" s="334" t="s">
        <v>650</v>
      </c>
      <c r="E8" s="110"/>
      <c r="F8" s="110"/>
      <c r="G8" s="110"/>
      <c r="H8" s="110"/>
      <c r="I8" s="110"/>
      <c r="J8" s="111" t="s">
        <v>6</v>
      </c>
      <c r="K8" s="110"/>
      <c r="L8" s="110"/>
      <c r="M8" s="112"/>
      <c r="N8" s="110"/>
      <c r="O8" s="110" t="s">
        <v>6</v>
      </c>
      <c r="P8" s="110" t="s">
        <v>6</v>
      </c>
      <c r="Q8" s="110"/>
      <c r="R8" s="110"/>
      <c r="S8" s="110"/>
      <c r="T8" s="110"/>
      <c r="U8" s="110"/>
      <c r="V8" s="110"/>
      <c r="W8" s="110"/>
      <c r="X8" s="110"/>
      <c r="Y8" s="110"/>
      <c r="Z8" s="110"/>
      <c r="AA8" s="110"/>
      <c r="AB8" s="110"/>
      <c r="AC8" s="110"/>
      <c r="AD8" s="110"/>
      <c r="AE8" s="110"/>
      <c r="AF8" s="110"/>
      <c r="AG8" s="110"/>
      <c r="AH8" s="110"/>
      <c r="AI8" s="110"/>
      <c r="AJ8" s="19">
        <f t="shared" ref="AJ8:AJ33" si="2">COUNTIF(E8:AI8,"K")+2*COUNTIF(E8:AI8,"2K")+COUNTIF(E8:AI8,"TK")+COUNTIF(E8:AI8,"KT")+COUNTIF(E8:AI8,"PK")+COUNTIF(E8:AI8,"KP")+2*COUNTIF(E8:AI8,"K2")</f>
        <v>3</v>
      </c>
      <c r="AK8" s="335">
        <f t="shared" ref="AK8:AK33" si="3">COUNTIF(F8:AJ8,"P")+2*COUNTIF(F8:AJ8,"2P")+COUNTIF(F8:AJ8,"TP")+COUNTIF(F8:AJ8,"PT")+COUNTIF(F8:AJ8,"PK")+COUNTIF(F8:AJ8,"KP")+2*COUNTIF(F8:AJ8,"P2")</f>
        <v>0</v>
      </c>
      <c r="AL8" s="335">
        <f t="shared" ref="AL8:AL33" si="4">COUNTIF(E8:AI8,"T")+2*COUNTIF(E8:AI8,"2T")+2*COUNTIF(E8:AI8,"T2")+COUNTIF(E8:AI8,"PT")+COUNTIF(E8:AI8,"TP")</f>
        <v>0</v>
      </c>
    </row>
    <row r="9" spans="1:38" s="1" customFormat="1" ht="21" customHeight="1">
      <c r="A9" s="5">
        <v>3</v>
      </c>
      <c r="B9" s="203" t="s">
        <v>651</v>
      </c>
      <c r="C9" s="333" t="s">
        <v>652</v>
      </c>
      <c r="D9" s="334" t="s">
        <v>40</v>
      </c>
      <c r="E9" s="110"/>
      <c r="F9" s="110"/>
      <c r="G9" s="110"/>
      <c r="H9" s="110"/>
      <c r="I9" s="110"/>
      <c r="J9" s="111" t="s">
        <v>6</v>
      </c>
      <c r="K9" s="110"/>
      <c r="L9" s="110"/>
      <c r="M9" s="112"/>
      <c r="N9" s="110"/>
      <c r="O9" s="110"/>
      <c r="P9" s="110"/>
      <c r="Q9" s="110"/>
      <c r="R9" s="110"/>
      <c r="S9" s="110" t="s">
        <v>6</v>
      </c>
      <c r="T9" s="110"/>
      <c r="U9" s="110"/>
      <c r="V9" s="110"/>
      <c r="W9" s="110"/>
      <c r="X9" s="110"/>
      <c r="Y9" s="110"/>
      <c r="Z9" s="110"/>
      <c r="AA9" s="110"/>
      <c r="AB9" s="110"/>
      <c r="AC9" s="110"/>
      <c r="AD9" s="110"/>
      <c r="AE9" s="110"/>
      <c r="AF9" s="110"/>
      <c r="AG9" s="110"/>
      <c r="AH9" s="110"/>
      <c r="AI9" s="110"/>
      <c r="AJ9" s="19">
        <f t="shared" si="2"/>
        <v>2</v>
      </c>
      <c r="AK9" s="335">
        <f t="shared" si="3"/>
        <v>0</v>
      </c>
      <c r="AL9" s="335">
        <f t="shared" si="4"/>
        <v>0</v>
      </c>
    </row>
    <row r="10" spans="1:38" s="1" customFormat="1" ht="21" customHeight="1">
      <c r="A10" s="5">
        <v>4</v>
      </c>
      <c r="B10" s="203" t="s">
        <v>656</v>
      </c>
      <c r="C10" s="333" t="s">
        <v>80</v>
      </c>
      <c r="D10" s="334" t="s">
        <v>14</v>
      </c>
      <c r="E10" s="110"/>
      <c r="F10" s="110"/>
      <c r="G10" s="110"/>
      <c r="H10" s="110"/>
      <c r="I10" s="110"/>
      <c r="J10" s="111" t="s">
        <v>6</v>
      </c>
      <c r="K10" s="110"/>
      <c r="L10" s="110"/>
      <c r="M10" s="112"/>
      <c r="N10" s="110"/>
      <c r="O10" s="110"/>
      <c r="P10" s="110" t="s">
        <v>6</v>
      </c>
      <c r="Q10" s="110"/>
      <c r="R10" s="110"/>
      <c r="S10" s="110"/>
      <c r="T10" s="110"/>
      <c r="U10" s="110"/>
      <c r="V10" s="110"/>
      <c r="W10" s="110"/>
      <c r="X10" s="110"/>
      <c r="Y10" s="110"/>
      <c r="Z10" s="110"/>
      <c r="AA10" s="110"/>
      <c r="AB10" s="110"/>
      <c r="AC10" s="110"/>
      <c r="AD10" s="110"/>
      <c r="AE10" s="110"/>
      <c r="AF10" s="110"/>
      <c r="AG10" s="110"/>
      <c r="AH10" s="110"/>
      <c r="AI10" s="110"/>
      <c r="AJ10" s="19">
        <f t="shared" si="2"/>
        <v>2</v>
      </c>
      <c r="AK10" s="335">
        <f t="shared" si="3"/>
        <v>0</v>
      </c>
      <c r="AL10" s="335">
        <f t="shared" si="4"/>
        <v>0</v>
      </c>
    </row>
    <row r="11" spans="1:38" s="1" customFormat="1" ht="21" customHeight="1">
      <c r="A11" s="5">
        <v>5</v>
      </c>
      <c r="B11" s="203">
        <v>2010230077</v>
      </c>
      <c r="C11" s="333" t="s">
        <v>837</v>
      </c>
      <c r="D11" s="334" t="s">
        <v>30</v>
      </c>
      <c r="E11" s="110"/>
      <c r="F11" s="110"/>
      <c r="G11" s="110"/>
      <c r="H11" s="110"/>
      <c r="I11" s="110"/>
      <c r="J11" s="111" t="s">
        <v>6</v>
      </c>
      <c r="K11" s="110"/>
      <c r="L11" s="110" t="s">
        <v>6</v>
      </c>
      <c r="M11" s="112"/>
      <c r="N11" s="110"/>
      <c r="O11" s="110"/>
      <c r="P11" s="110"/>
      <c r="Q11" s="110"/>
      <c r="R11" s="110"/>
      <c r="S11" s="110"/>
      <c r="T11" s="110" t="s">
        <v>8</v>
      </c>
      <c r="U11" s="110"/>
      <c r="V11" s="110"/>
      <c r="W11" s="110"/>
      <c r="X11" s="110"/>
      <c r="Y11" s="110"/>
      <c r="Z11" s="110"/>
      <c r="AA11" s="110"/>
      <c r="AB11" s="110"/>
      <c r="AC11" s="110"/>
      <c r="AD11" s="110"/>
      <c r="AE11" s="110"/>
      <c r="AF11" s="110"/>
      <c r="AG11" s="110"/>
      <c r="AH11" s="110"/>
      <c r="AI11" s="110"/>
      <c r="AJ11" s="19">
        <f t="shared" si="2"/>
        <v>2</v>
      </c>
      <c r="AK11" s="335">
        <f t="shared" si="3"/>
        <v>0</v>
      </c>
      <c r="AL11" s="335">
        <f t="shared" si="4"/>
        <v>1</v>
      </c>
    </row>
    <row r="12" spans="1:38" s="1" customFormat="1" ht="21" customHeight="1">
      <c r="A12" s="5">
        <v>6</v>
      </c>
      <c r="B12" s="203" t="s">
        <v>558</v>
      </c>
      <c r="C12" s="333" t="s">
        <v>559</v>
      </c>
      <c r="D12" s="334" t="s">
        <v>41</v>
      </c>
      <c r="E12" s="110"/>
      <c r="F12" s="110"/>
      <c r="G12" s="110"/>
      <c r="H12" s="110"/>
      <c r="I12" s="110"/>
      <c r="J12" s="111"/>
      <c r="K12" s="110"/>
      <c r="L12" s="110" t="s">
        <v>6</v>
      </c>
      <c r="M12" s="112"/>
      <c r="N12" s="110"/>
      <c r="O12" s="110"/>
      <c r="P12" s="110" t="s">
        <v>6</v>
      </c>
      <c r="Q12" s="110"/>
      <c r="R12" s="110"/>
      <c r="S12" s="110"/>
      <c r="T12" s="110" t="s">
        <v>8</v>
      </c>
      <c r="U12" s="110"/>
      <c r="V12" s="110"/>
      <c r="W12" s="110"/>
      <c r="X12" s="110"/>
      <c r="Y12" s="110"/>
      <c r="Z12" s="110"/>
      <c r="AA12" s="110"/>
      <c r="AB12" s="110"/>
      <c r="AC12" s="110"/>
      <c r="AD12" s="110"/>
      <c r="AE12" s="110"/>
      <c r="AF12" s="110"/>
      <c r="AG12" s="110"/>
      <c r="AH12" s="110"/>
      <c r="AI12" s="110"/>
      <c r="AJ12" s="19">
        <f t="shared" si="2"/>
        <v>2</v>
      </c>
      <c r="AK12" s="335">
        <f t="shared" si="3"/>
        <v>0</v>
      </c>
      <c r="AL12" s="335">
        <f t="shared" si="4"/>
        <v>1</v>
      </c>
    </row>
    <row r="13" spans="1:38" s="1" customFormat="1" ht="21" customHeight="1">
      <c r="A13" s="5">
        <v>7</v>
      </c>
      <c r="B13" s="203" t="s">
        <v>659</v>
      </c>
      <c r="C13" s="333" t="s">
        <v>16</v>
      </c>
      <c r="D13" s="334" t="s">
        <v>41</v>
      </c>
      <c r="E13" s="110"/>
      <c r="F13" s="110"/>
      <c r="G13" s="110"/>
      <c r="H13" s="110"/>
      <c r="I13" s="110"/>
      <c r="J13" s="111"/>
      <c r="K13" s="110"/>
      <c r="L13" s="110"/>
      <c r="M13" s="112"/>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0</v>
      </c>
      <c r="AK13" s="335">
        <f t="shared" si="3"/>
        <v>0</v>
      </c>
      <c r="AL13" s="335">
        <f t="shared" si="4"/>
        <v>0</v>
      </c>
    </row>
    <row r="14" spans="1:38" s="1" customFormat="1" ht="21" customHeight="1">
      <c r="A14" s="5">
        <v>8</v>
      </c>
      <c r="B14" s="203" t="s">
        <v>660</v>
      </c>
      <c r="C14" s="333" t="s">
        <v>661</v>
      </c>
      <c r="D14" s="334" t="s">
        <v>212</v>
      </c>
      <c r="E14" s="110"/>
      <c r="F14" s="110"/>
      <c r="G14" s="110"/>
      <c r="H14" s="110"/>
      <c r="I14" s="110"/>
      <c r="J14" s="111"/>
      <c r="K14" s="110"/>
      <c r="L14" s="110"/>
      <c r="M14" s="112"/>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5">
        <f t="shared" si="3"/>
        <v>0</v>
      </c>
      <c r="AL14" s="335">
        <f t="shared" si="4"/>
        <v>0</v>
      </c>
    </row>
    <row r="15" spans="1:38" s="1" customFormat="1" ht="21" customHeight="1">
      <c r="A15" s="5">
        <v>9</v>
      </c>
      <c r="B15" s="203" t="s">
        <v>662</v>
      </c>
      <c r="C15" s="333" t="s">
        <v>838</v>
      </c>
      <c r="D15" s="334" t="s">
        <v>32</v>
      </c>
      <c r="E15" s="110"/>
      <c r="F15" s="110"/>
      <c r="G15" s="110"/>
      <c r="H15" s="110"/>
      <c r="I15" s="110"/>
      <c r="J15" s="111"/>
      <c r="K15" s="110"/>
      <c r="L15" s="110"/>
      <c r="M15" s="112"/>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0</v>
      </c>
      <c r="AK15" s="335">
        <f t="shared" si="3"/>
        <v>0</v>
      </c>
      <c r="AL15" s="335">
        <f t="shared" si="4"/>
        <v>0</v>
      </c>
    </row>
    <row r="16" spans="1:38" s="1" customFormat="1" ht="21" customHeight="1">
      <c r="A16" s="5">
        <v>10</v>
      </c>
      <c r="B16" s="203" t="s">
        <v>667</v>
      </c>
      <c r="C16" s="333" t="s">
        <v>668</v>
      </c>
      <c r="D16" s="334" t="s">
        <v>85</v>
      </c>
      <c r="E16" s="110"/>
      <c r="F16" s="110"/>
      <c r="G16" s="110"/>
      <c r="H16" s="110"/>
      <c r="I16" s="110"/>
      <c r="J16" s="111" t="s">
        <v>6</v>
      </c>
      <c r="K16" s="110"/>
      <c r="L16" s="110"/>
      <c r="M16" s="112"/>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9">
        <f t="shared" si="2"/>
        <v>1</v>
      </c>
      <c r="AK16" s="335">
        <f t="shared" si="3"/>
        <v>0</v>
      </c>
      <c r="AL16" s="335">
        <f t="shared" si="4"/>
        <v>0</v>
      </c>
    </row>
    <row r="17" spans="1:40" s="1" customFormat="1" ht="21" customHeight="1">
      <c r="A17" s="5">
        <v>11</v>
      </c>
      <c r="B17" s="203" t="s">
        <v>669</v>
      </c>
      <c r="C17" s="333" t="s">
        <v>670</v>
      </c>
      <c r="D17" s="334" t="s">
        <v>106</v>
      </c>
      <c r="E17" s="110"/>
      <c r="F17" s="110"/>
      <c r="G17" s="110"/>
      <c r="H17" s="110"/>
      <c r="I17" s="110"/>
      <c r="J17" s="111"/>
      <c r="K17" s="110"/>
      <c r="L17" s="110"/>
      <c r="M17" s="112"/>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5">
        <f t="shared" si="3"/>
        <v>0</v>
      </c>
      <c r="AL17" s="335">
        <f t="shared" si="4"/>
        <v>0</v>
      </c>
    </row>
    <row r="18" spans="1:40" s="1" customFormat="1" ht="21" customHeight="1">
      <c r="A18" s="5">
        <v>12</v>
      </c>
      <c r="B18" s="203" t="s">
        <v>671</v>
      </c>
      <c r="C18" s="333" t="s">
        <v>263</v>
      </c>
      <c r="D18" s="334" t="s">
        <v>28</v>
      </c>
      <c r="E18" s="110"/>
      <c r="F18" s="110"/>
      <c r="G18" s="110"/>
      <c r="H18" s="110"/>
      <c r="I18" s="110"/>
      <c r="J18" s="111" t="s">
        <v>6</v>
      </c>
      <c r="K18" s="110"/>
      <c r="L18" s="110"/>
      <c r="M18" s="112"/>
      <c r="N18" s="110"/>
      <c r="O18" s="110"/>
      <c r="P18" s="110" t="s">
        <v>6</v>
      </c>
      <c r="Q18" s="110"/>
      <c r="R18" s="110"/>
      <c r="S18" s="110" t="s">
        <v>6</v>
      </c>
      <c r="T18" s="110"/>
      <c r="U18" s="110"/>
      <c r="V18" s="110"/>
      <c r="W18" s="110"/>
      <c r="X18" s="110"/>
      <c r="Y18" s="110"/>
      <c r="Z18" s="110"/>
      <c r="AA18" s="110"/>
      <c r="AB18" s="110"/>
      <c r="AC18" s="110"/>
      <c r="AD18" s="110"/>
      <c r="AE18" s="110"/>
      <c r="AF18" s="110"/>
      <c r="AG18" s="110"/>
      <c r="AH18" s="110"/>
      <c r="AI18" s="110"/>
      <c r="AJ18" s="19">
        <f t="shared" si="2"/>
        <v>3</v>
      </c>
      <c r="AK18" s="335">
        <f t="shared" si="3"/>
        <v>0</v>
      </c>
      <c r="AL18" s="335">
        <f t="shared" si="4"/>
        <v>0</v>
      </c>
    </row>
    <row r="19" spans="1:40" s="1" customFormat="1" ht="21" customHeight="1">
      <c r="A19" s="5">
        <v>13</v>
      </c>
      <c r="B19" s="203" t="s">
        <v>866</v>
      </c>
      <c r="C19" s="333" t="s">
        <v>867</v>
      </c>
      <c r="D19" s="334" t="s">
        <v>835</v>
      </c>
      <c r="E19" s="110"/>
      <c r="F19" s="110"/>
      <c r="G19" s="110"/>
      <c r="H19" s="110"/>
      <c r="I19" s="110"/>
      <c r="J19" s="111"/>
      <c r="K19" s="110"/>
      <c r="L19" s="110"/>
      <c r="M19" s="112"/>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9">
        <f t="shared" si="2"/>
        <v>0</v>
      </c>
      <c r="AK19" s="335">
        <f t="shared" si="3"/>
        <v>0</v>
      </c>
      <c r="AL19" s="335">
        <f t="shared" si="4"/>
        <v>0</v>
      </c>
      <c r="AM19"/>
      <c r="AN19"/>
    </row>
    <row r="20" spans="1:40" s="1" customFormat="1" ht="21" customHeight="1">
      <c r="A20" s="5">
        <v>14</v>
      </c>
      <c r="B20" s="203" t="s">
        <v>674</v>
      </c>
      <c r="C20" s="333" t="s">
        <v>675</v>
      </c>
      <c r="D20" s="334" t="s">
        <v>55</v>
      </c>
      <c r="E20" s="110"/>
      <c r="F20" s="110"/>
      <c r="G20" s="110"/>
      <c r="H20" s="110"/>
      <c r="I20" s="110"/>
      <c r="J20" s="111" t="s">
        <v>6</v>
      </c>
      <c r="K20" s="110"/>
      <c r="L20" s="110"/>
      <c r="M20" s="112"/>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1</v>
      </c>
      <c r="AK20" s="335">
        <f t="shared" si="3"/>
        <v>0</v>
      </c>
      <c r="AL20" s="335">
        <f t="shared" si="4"/>
        <v>0</v>
      </c>
    </row>
    <row r="21" spans="1:40" s="1" customFormat="1" ht="21" customHeight="1">
      <c r="A21" s="5">
        <v>15</v>
      </c>
      <c r="B21" s="203" t="s">
        <v>676</v>
      </c>
      <c r="C21" s="333" t="s">
        <v>677</v>
      </c>
      <c r="D21" s="334" t="s">
        <v>78</v>
      </c>
      <c r="E21" s="110"/>
      <c r="F21" s="110"/>
      <c r="G21" s="110"/>
      <c r="H21" s="110"/>
      <c r="I21" s="110"/>
      <c r="J21" s="111" t="s">
        <v>6</v>
      </c>
      <c r="K21" s="110"/>
      <c r="L21" s="110"/>
      <c r="M21" s="112"/>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1</v>
      </c>
      <c r="AK21" s="335">
        <f t="shared" si="3"/>
        <v>0</v>
      </c>
      <c r="AL21" s="335">
        <f t="shared" si="4"/>
        <v>0</v>
      </c>
    </row>
    <row r="22" spans="1:40" s="1" customFormat="1" ht="21" customHeight="1">
      <c r="A22" s="5">
        <v>16</v>
      </c>
      <c r="B22" s="203" t="s">
        <v>683</v>
      </c>
      <c r="C22" s="333" t="s">
        <v>25</v>
      </c>
      <c r="D22" s="334" t="s">
        <v>9</v>
      </c>
      <c r="E22" s="110"/>
      <c r="F22" s="110"/>
      <c r="G22" s="110"/>
      <c r="H22" s="110"/>
      <c r="I22" s="110"/>
      <c r="J22" s="111"/>
      <c r="K22" s="110"/>
      <c r="L22" s="110"/>
      <c r="M22" s="112"/>
      <c r="N22" s="110"/>
      <c r="O22" s="110"/>
      <c r="P22" s="110"/>
      <c r="Q22" s="110"/>
      <c r="R22" s="110"/>
      <c r="S22" s="110" t="s">
        <v>6</v>
      </c>
      <c r="T22" s="110"/>
      <c r="U22" s="110"/>
      <c r="V22" s="110"/>
      <c r="W22" s="110"/>
      <c r="X22" s="110"/>
      <c r="Y22" s="110"/>
      <c r="Z22" s="110"/>
      <c r="AA22" s="110"/>
      <c r="AB22" s="110"/>
      <c r="AC22" s="110"/>
      <c r="AD22" s="110"/>
      <c r="AE22" s="110"/>
      <c r="AF22" s="110"/>
      <c r="AG22" s="110"/>
      <c r="AH22" s="110"/>
      <c r="AI22" s="110"/>
      <c r="AJ22" s="19">
        <f t="shared" si="2"/>
        <v>1</v>
      </c>
      <c r="AK22" s="335">
        <f t="shared" si="3"/>
        <v>0</v>
      </c>
      <c r="AL22" s="335">
        <f t="shared" si="4"/>
        <v>0</v>
      </c>
    </row>
    <row r="23" spans="1:40" s="1" customFormat="1" ht="21" customHeight="1">
      <c r="A23" s="5">
        <v>17</v>
      </c>
      <c r="B23" s="203" t="s">
        <v>682</v>
      </c>
      <c r="C23" s="333" t="s">
        <v>64</v>
      </c>
      <c r="D23" s="334" t="s">
        <v>9</v>
      </c>
      <c r="E23" s="110"/>
      <c r="F23" s="110"/>
      <c r="G23" s="110"/>
      <c r="H23" s="110"/>
      <c r="I23" s="110"/>
      <c r="J23" s="111" t="s">
        <v>6</v>
      </c>
      <c r="K23" s="110"/>
      <c r="L23" s="110"/>
      <c r="M23" s="112"/>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1</v>
      </c>
      <c r="AK23" s="335">
        <f t="shared" si="3"/>
        <v>0</v>
      </c>
      <c r="AL23" s="335">
        <f t="shared" si="4"/>
        <v>0</v>
      </c>
    </row>
    <row r="24" spans="1:40" s="1" customFormat="1" ht="21" customHeight="1">
      <c r="A24" s="5">
        <v>18</v>
      </c>
      <c r="B24" s="203" t="s">
        <v>684</v>
      </c>
      <c r="C24" s="333" t="s">
        <v>34</v>
      </c>
      <c r="D24" s="334" t="s">
        <v>44</v>
      </c>
      <c r="E24" s="110"/>
      <c r="F24" s="110"/>
      <c r="G24" s="110"/>
      <c r="H24" s="110"/>
      <c r="I24" s="110"/>
      <c r="J24" s="111"/>
      <c r="K24" s="110"/>
      <c r="L24" s="110"/>
      <c r="M24" s="112"/>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9">
        <f t="shared" si="2"/>
        <v>0</v>
      </c>
      <c r="AK24" s="335">
        <f t="shared" si="3"/>
        <v>0</v>
      </c>
      <c r="AL24" s="335">
        <f t="shared" si="4"/>
        <v>0</v>
      </c>
    </row>
    <row r="25" spans="1:40" s="1" customFormat="1" ht="21" customHeight="1">
      <c r="A25" s="5">
        <v>19</v>
      </c>
      <c r="B25" s="203" t="s">
        <v>687</v>
      </c>
      <c r="C25" s="333" t="s">
        <v>80</v>
      </c>
      <c r="D25" s="334" t="s">
        <v>44</v>
      </c>
      <c r="E25" s="110"/>
      <c r="F25" s="110"/>
      <c r="G25" s="110"/>
      <c r="H25" s="110"/>
      <c r="I25" s="110"/>
      <c r="J25" s="111"/>
      <c r="K25" s="110"/>
      <c r="L25" s="110"/>
      <c r="M25" s="112"/>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5">
        <f t="shared" si="3"/>
        <v>0</v>
      </c>
      <c r="AL25" s="335">
        <f t="shared" si="4"/>
        <v>0</v>
      </c>
    </row>
    <row r="26" spans="1:40" s="1" customFormat="1" ht="21" customHeight="1">
      <c r="A26" s="5">
        <v>20</v>
      </c>
      <c r="B26" s="203" t="s">
        <v>685</v>
      </c>
      <c r="C26" s="333" t="s">
        <v>686</v>
      </c>
      <c r="D26" s="334" t="s">
        <v>44</v>
      </c>
      <c r="E26" s="110"/>
      <c r="F26" s="110"/>
      <c r="G26" s="110"/>
      <c r="H26" s="110"/>
      <c r="I26" s="110"/>
      <c r="J26" s="111" t="s">
        <v>6</v>
      </c>
      <c r="K26" s="110"/>
      <c r="L26" s="110"/>
      <c r="M26" s="112"/>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9">
        <f t="shared" si="2"/>
        <v>1</v>
      </c>
      <c r="AK26" s="335">
        <f t="shared" si="3"/>
        <v>0</v>
      </c>
      <c r="AL26" s="335">
        <f t="shared" si="4"/>
        <v>0</v>
      </c>
    </row>
    <row r="27" spans="1:40" s="1" customFormat="1" ht="21" customHeight="1">
      <c r="A27" s="5">
        <v>21</v>
      </c>
      <c r="B27" s="203" t="s">
        <v>689</v>
      </c>
      <c r="C27" s="333" t="s">
        <v>97</v>
      </c>
      <c r="D27" s="334" t="s">
        <v>120</v>
      </c>
      <c r="E27" s="110"/>
      <c r="F27" s="110"/>
      <c r="G27" s="110"/>
      <c r="H27" s="110"/>
      <c r="I27" s="110"/>
      <c r="J27" s="111"/>
      <c r="K27" s="110"/>
      <c r="L27" s="110"/>
      <c r="M27" s="112"/>
      <c r="N27" s="110"/>
      <c r="O27" s="110" t="s">
        <v>6</v>
      </c>
      <c r="P27" s="110" t="s">
        <v>6</v>
      </c>
      <c r="Q27" s="110"/>
      <c r="R27" s="110"/>
      <c r="S27" s="110" t="s">
        <v>6</v>
      </c>
      <c r="T27" s="110"/>
      <c r="U27" s="110"/>
      <c r="V27" s="110"/>
      <c r="W27" s="110"/>
      <c r="X27" s="110"/>
      <c r="Y27" s="110"/>
      <c r="Z27" s="110"/>
      <c r="AA27" s="110"/>
      <c r="AB27" s="110"/>
      <c r="AC27" s="110"/>
      <c r="AD27" s="110"/>
      <c r="AE27" s="110"/>
      <c r="AF27" s="110"/>
      <c r="AG27" s="110"/>
      <c r="AH27" s="110"/>
      <c r="AI27" s="110"/>
      <c r="AJ27" s="19">
        <f t="shared" si="2"/>
        <v>3</v>
      </c>
      <c r="AK27" s="335">
        <f t="shared" si="3"/>
        <v>0</v>
      </c>
      <c r="AL27" s="335">
        <f t="shared" si="4"/>
        <v>0</v>
      </c>
    </row>
    <row r="28" spans="1:40" s="1" customFormat="1" ht="21" customHeight="1">
      <c r="A28" s="5">
        <v>22</v>
      </c>
      <c r="B28" s="203" t="s">
        <v>690</v>
      </c>
      <c r="C28" s="333" t="s">
        <v>24</v>
      </c>
      <c r="D28" s="334" t="s">
        <v>112</v>
      </c>
      <c r="E28" s="110"/>
      <c r="F28" s="110"/>
      <c r="G28" s="110"/>
      <c r="H28" s="110"/>
      <c r="I28" s="110"/>
      <c r="J28" s="111" t="s">
        <v>6</v>
      </c>
      <c r="K28" s="110"/>
      <c r="L28" s="110"/>
      <c r="M28" s="112"/>
      <c r="N28" s="110"/>
      <c r="O28" s="110" t="s">
        <v>6</v>
      </c>
      <c r="P28" s="110"/>
      <c r="Q28" s="110"/>
      <c r="R28" s="110"/>
      <c r="S28" s="110"/>
      <c r="T28" s="110"/>
      <c r="U28" s="110"/>
      <c r="V28" s="110"/>
      <c r="W28" s="110"/>
      <c r="X28" s="110"/>
      <c r="Y28" s="110"/>
      <c r="Z28" s="110"/>
      <c r="AA28" s="110"/>
      <c r="AB28" s="110"/>
      <c r="AC28" s="110"/>
      <c r="AD28" s="110"/>
      <c r="AE28" s="110"/>
      <c r="AF28" s="110"/>
      <c r="AG28" s="110"/>
      <c r="AH28" s="110"/>
      <c r="AI28" s="110"/>
      <c r="AJ28" s="19">
        <f t="shared" si="2"/>
        <v>2</v>
      </c>
      <c r="AK28" s="335">
        <f t="shared" si="3"/>
        <v>0</v>
      </c>
      <c r="AL28" s="335">
        <f t="shared" si="4"/>
        <v>0</v>
      </c>
    </row>
    <row r="29" spans="1:40" s="1" customFormat="1" ht="21" customHeight="1">
      <c r="A29" s="5">
        <v>23</v>
      </c>
      <c r="B29" s="203" t="s">
        <v>694</v>
      </c>
      <c r="C29" s="333" t="s">
        <v>64</v>
      </c>
      <c r="D29" s="334" t="s">
        <v>637</v>
      </c>
      <c r="E29" s="110"/>
      <c r="F29" s="110"/>
      <c r="G29" s="110"/>
      <c r="H29" s="110"/>
      <c r="I29" s="110"/>
      <c r="J29" s="111"/>
      <c r="K29" s="110"/>
      <c r="L29" s="110"/>
      <c r="M29" s="112"/>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9">
        <f t="shared" si="2"/>
        <v>0</v>
      </c>
      <c r="AK29" s="335">
        <f t="shared" si="3"/>
        <v>0</v>
      </c>
      <c r="AL29" s="335">
        <f t="shared" si="4"/>
        <v>0</v>
      </c>
    </row>
    <row r="30" spans="1:40" s="1" customFormat="1" ht="21" customHeight="1">
      <c r="A30" s="5">
        <v>24</v>
      </c>
      <c r="B30" s="203" t="s">
        <v>695</v>
      </c>
      <c r="C30" s="333" t="s">
        <v>696</v>
      </c>
      <c r="D30" s="334" t="s">
        <v>697</v>
      </c>
      <c r="E30" s="110"/>
      <c r="F30" s="110"/>
      <c r="G30" s="110"/>
      <c r="H30" s="110"/>
      <c r="I30" s="110"/>
      <c r="J30" s="111" t="s">
        <v>6</v>
      </c>
      <c r="K30" s="110"/>
      <c r="L30" s="110"/>
      <c r="M30" s="112"/>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9">
        <f t="shared" si="2"/>
        <v>1</v>
      </c>
      <c r="AK30" s="335">
        <f t="shared" si="3"/>
        <v>0</v>
      </c>
      <c r="AL30" s="335">
        <f t="shared" si="4"/>
        <v>0</v>
      </c>
    </row>
    <row r="31" spans="1:40" s="1" customFormat="1" ht="21" customHeight="1">
      <c r="A31" s="5">
        <v>25</v>
      </c>
      <c r="B31" s="203" t="s">
        <v>706</v>
      </c>
      <c r="C31" s="333" t="s">
        <v>80</v>
      </c>
      <c r="D31" s="334" t="s">
        <v>68</v>
      </c>
      <c r="E31" s="105"/>
      <c r="F31" s="100"/>
      <c r="G31" s="99"/>
      <c r="H31" s="99"/>
      <c r="I31" s="100"/>
      <c r="J31" s="99"/>
      <c r="K31" s="100"/>
      <c r="L31" s="99"/>
      <c r="M31" s="100"/>
      <c r="N31" s="99"/>
      <c r="O31" s="99" t="s">
        <v>6</v>
      </c>
      <c r="P31" s="99"/>
      <c r="Q31" s="99"/>
      <c r="R31" s="99"/>
      <c r="S31" s="99"/>
      <c r="T31" s="99"/>
      <c r="U31" s="99"/>
      <c r="V31" s="99"/>
      <c r="W31" s="100"/>
      <c r="X31" s="100"/>
      <c r="Y31" s="100"/>
      <c r="Z31" s="99"/>
      <c r="AA31" s="100"/>
      <c r="AB31" s="99"/>
      <c r="AC31" s="100"/>
      <c r="AD31" s="99"/>
      <c r="AE31" s="99"/>
      <c r="AF31" s="99"/>
      <c r="AG31" s="99"/>
      <c r="AH31" s="99"/>
      <c r="AI31" s="99"/>
      <c r="AJ31" s="19">
        <f t="shared" si="2"/>
        <v>1</v>
      </c>
      <c r="AK31" s="335">
        <f t="shared" si="3"/>
        <v>0</v>
      </c>
      <c r="AL31" s="335">
        <f t="shared" si="4"/>
        <v>0</v>
      </c>
    </row>
    <row r="32" spans="1:40" s="1" customFormat="1" ht="21" customHeight="1">
      <c r="A32" s="5">
        <v>26</v>
      </c>
      <c r="B32" s="203" t="s">
        <v>707</v>
      </c>
      <c r="C32" s="333" t="s">
        <v>440</v>
      </c>
      <c r="D32" s="334" t="s">
        <v>100</v>
      </c>
      <c r="E32" s="105"/>
      <c r="F32" s="100"/>
      <c r="G32" s="99"/>
      <c r="H32" s="99"/>
      <c r="I32" s="100"/>
      <c r="J32" s="99" t="s">
        <v>6</v>
      </c>
      <c r="K32" s="100"/>
      <c r="L32" s="99"/>
      <c r="M32" s="100"/>
      <c r="N32" s="99"/>
      <c r="O32" s="99"/>
      <c r="P32" s="99"/>
      <c r="Q32" s="99"/>
      <c r="R32" s="99"/>
      <c r="S32" s="99"/>
      <c r="T32" s="99"/>
      <c r="U32" s="99"/>
      <c r="V32" s="99"/>
      <c r="W32" s="100"/>
      <c r="X32" s="100"/>
      <c r="Y32" s="100"/>
      <c r="Z32" s="99"/>
      <c r="AA32" s="100"/>
      <c r="AB32" s="99"/>
      <c r="AC32" s="100"/>
      <c r="AD32" s="99"/>
      <c r="AE32" s="99"/>
      <c r="AF32" s="99"/>
      <c r="AG32" s="99"/>
      <c r="AH32" s="99"/>
      <c r="AI32" s="99"/>
      <c r="AJ32" s="19">
        <f t="shared" si="2"/>
        <v>1</v>
      </c>
      <c r="AK32" s="335">
        <f t="shared" si="3"/>
        <v>0</v>
      </c>
      <c r="AL32" s="335">
        <f t="shared" si="4"/>
        <v>0</v>
      </c>
    </row>
    <row r="33" spans="1:39" s="1" customFormat="1" ht="21" customHeight="1">
      <c r="A33" s="5">
        <v>27</v>
      </c>
      <c r="B33" s="203" t="s">
        <v>710</v>
      </c>
      <c r="C33" s="333" t="s">
        <v>16</v>
      </c>
      <c r="D33" s="334" t="s">
        <v>90</v>
      </c>
      <c r="E33" s="94"/>
      <c r="F33" s="95"/>
      <c r="G33" s="96"/>
      <c r="H33" s="96"/>
      <c r="I33" s="95"/>
      <c r="J33" s="96"/>
      <c r="K33" s="95"/>
      <c r="L33" s="96"/>
      <c r="M33" s="100"/>
      <c r="N33" s="96"/>
      <c r="O33" s="96"/>
      <c r="P33" s="96"/>
      <c r="Q33" s="96"/>
      <c r="R33" s="96"/>
      <c r="S33" s="96"/>
      <c r="T33" s="96"/>
      <c r="U33" s="96"/>
      <c r="V33" s="96"/>
      <c r="W33" s="95"/>
      <c r="X33" s="95"/>
      <c r="Y33" s="95"/>
      <c r="Z33" s="96"/>
      <c r="AA33" s="95"/>
      <c r="AB33" s="96"/>
      <c r="AC33" s="95"/>
      <c r="AD33" s="96"/>
      <c r="AE33" s="96"/>
      <c r="AF33" s="96"/>
      <c r="AG33" s="96"/>
      <c r="AH33" s="96"/>
      <c r="AI33" s="96"/>
      <c r="AJ33" s="19">
        <f t="shared" si="2"/>
        <v>0</v>
      </c>
      <c r="AK33" s="335">
        <f t="shared" si="3"/>
        <v>0</v>
      </c>
      <c r="AL33" s="335">
        <f t="shared" si="4"/>
        <v>0</v>
      </c>
    </row>
    <row r="34" spans="1:39" ht="21" customHeight="1">
      <c r="A34" s="451" t="s">
        <v>10</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114">
        <f>SUM(AJ7:AJ33)</f>
        <v>29</v>
      </c>
      <c r="AK34" s="114">
        <f>SUM(AK7:AK33)</f>
        <v>0</v>
      </c>
      <c r="AL34" s="114">
        <f>SUM(AL7:AL33)</f>
        <v>2</v>
      </c>
    </row>
    <row r="35" spans="1:39" s="25" customFormat="1" ht="21" customHeight="1">
      <c r="A35" s="429" t="s">
        <v>2804</v>
      </c>
      <c r="B35" s="430"/>
      <c r="C35" s="430"/>
      <c r="D35" s="430"/>
      <c r="E35" s="430"/>
      <c r="F35" s="430"/>
      <c r="G35" s="430"/>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1"/>
      <c r="AM35" s="338"/>
    </row>
    <row r="36" spans="1:39" ht="19.5">
      <c r="C36" s="425"/>
      <c r="D36" s="425"/>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39" ht="19.5">
      <c r="C37" s="425"/>
      <c r="D37" s="425"/>
      <c r="E37" s="425"/>
      <c r="F37" s="425"/>
      <c r="G37" s="425"/>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39" ht="19.5">
      <c r="C38" s="425"/>
      <c r="D38" s="425"/>
      <c r="E38" s="425"/>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39" ht="19.5">
      <c r="C39" s="425"/>
      <c r="D39" s="425"/>
      <c r="E39" s="16"/>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9:D39"/>
    <mergeCell ref="C37:G37"/>
    <mergeCell ref="C36:D36"/>
    <mergeCell ref="C38:E38"/>
    <mergeCell ref="A34:AI34"/>
    <mergeCell ref="A35:AL35"/>
  </mergeCells>
  <conditionalFormatting sqref="E6:AI33">
    <cfRule type="expression" dxfId="157"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D65E66F3-6903-4218-AA32-73AE00DAC55F}">
            <xm:f>IF('TQW20'!E$6="CN",1,0)</xm:f>
            <x14:dxf>
              <fill>
                <patternFill>
                  <bgColor theme="8" tint="0.59996337778862885"/>
                </patternFill>
              </fill>
            </x14:dxf>
          </x14:cfRule>
          <xm:sqref>E6:AI6</xm:sqref>
        </x14:conditionalFormatting>
        <x14:conditionalFormatting xmlns:xm="http://schemas.microsoft.com/office/excel/2006/main">
          <x14:cfRule type="expression" priority="2" id="{4A515116-9731-40EB-BDAA-BC118D885457}">
            <xm:f>IF('TQW20'!E$6="CN",1,0)</xm:f>
            <x14:dxf>
              <fill>
                <patternFill>
                  <bgColor theme="8" tint="0.79998168889431442"/>
                </patternFill>
              </fill>
            </x14:dxf>
          </x14:cfRule>
          <xm:sqref>E6:AI6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BẢNG TỔNG HỢP V-T TOÀN TRƯỜNG</vt:lpstr>
      <vt:lpstr>Tổng</vt:lpstr>
      <vt:lpstr>THUD 20.2</vt:lpstr>
      <vt:lpstr>THUD20.3</vt:lpstr>
      <vt:lpstr>TQW20</vt:lpstr>
      <vt:lpstr>CĐT20</vt:lpstr>
      <vt:lpstr>PCMT20</vt:lpstr>
      <vt:lpstr>TKĐH 20.1</vt:lpstr>
      <vt:lpstr>TKĐH 20.2</vt:lpstr>
      <vt:lpstr>TKĐH20.3</vt:lpstr>
      <vt:lpstr>THUD19.1</vt:lpstr>
      <vt:lpstr>THUD19.2</vt:lpstr>
      <vt:lpstr>THUD19.3</vt:lpstr>
      <vt:lpstr>TQW19.1</vt:lpstr>
      <vt:lpstr>TQW19.2</vt:lpstr>
      <vt:lpstr>PCMT19</vt:lpstr>
      <vt:lpstr>CĐT19</vt:lpstr>
      <vt:lpstr>ĐTCN 19</vt:lpstr>
      <vt:lpstr>KTDN20.1</vt:lpstr>
      <vt:lpstr>KTDN20.2</vt:lpstr>
      <vt:lpstr>TCNH20</vt:lpstr>
      <vt:lpstr>LGT20</vt:lpstr>
      <vt:lpstr>BHST20.1</vt:lpstr>
      <vt:lpstr>BHST20.2</vt:lpstr>
      <vt:lpstr>KTDN19.1</vt:lpstr>
      <vt:lpstr>KTDN19.2</vt:lpstr>
      <vt:lpstr>TCNH19</vt:lpstr>
      <vt:lpstr>LGT19.1</vt:lpstr>
      <vt:lpstr>LGT19.2</vt:lpstr>
      <vt:lpstr>XNK19.1</vt:lpstr>
      <vt:lpstr>XNK19.2</vt:lpstr>
      <vt:lpstr>BHST19</vt:lpstr>
      <vt:lpstr>CSSD20.1</vt:lpstr>
      <vt:lpstr>CSSD20.2</vt:lpstr>
      <vt:lpstr>CSSD20.3</vt:lpstr>
      <vt:lpstr>TKTT20</vt:lpstr>
      <vt:lpstr>ĐCN 20.1</vt:lpstr>
      <vt:lpstr>ĐCN 20.2</vt:lpstr>
      <vt:lpstr>TBN20.1</vt:lpstr>
      <vt:lpstr>TBN20.2</vt:lpstr>
      <vt:lpstr>TBN20.3</vt:lpstr>
      <vt:lpstr>ĐCN19</vt:lpstr>
      <vt:lpstr>TBN19.1</vt:lpstr>
      <vt:lpstr>TBN19.2</vt:lpstr>
      <vt:lpstr>TKTT19</vt:lpstr>
      <vt:lpstr>CKCT20.1</vt:lpstr>
      <vt:lpstr>CKCT20.2</vt:lpstr>
      <vt:lpstr>CKĐL 20.1</vt:lpstr>
      <vt:lpstr>CKĐL20.2</vt:lpstr>
      <vt:lpstr>CKĐL 20.3</vt:lpstr>
      <vt:lpstr>CKĐL 20.4</vt:lpstr>
      <vt:lpstr>CKCT19.1</vt:lpstr>
      <vt:lpstr>CKCT19.2</vt:lpstr>
      <vt:lpstr>CKĐL 19.1</vt:lpstr>
      <vt:lpstr>CKĐL 19.2</vt:lpstr>
      <vt:lpstr>CKĐL 19.3</vt:lpstr>
      <vt:lpstr>CKĐL 19.4</vt:lpstr>
      <vt:lpstr>Sheet1</vt:lpstr>
    </vt:vector>
  </TitlesOfParts>
  <Company>nhc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qlhsnhc</dc:creator>
  <cp:lastModifiedBy>LSTC</cp:lastModifiedBy>
  <cp:lastPrinted>2021-01-15T10:14:27Z</cp:lastPrinted>
  <dcterms:created xsi:type="dcterms:W3CDTF">2001-09-21T17:17:00Z</dcterms:created>
  <dcterms:modified xsi:type="dcterms:W3CDTF">2021-01-19T08:35:54Z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1033-10.2.0.6020</vt:lpwstr>
  </property>
</Properties>
</file>