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10.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11.xml" ContentType="application/vnd.openxmlformats-officedocument.spreadsheetml.comments+xml"/>
  <Override PartName="/xl/drawings/drawing28.xml" ContentType="application/vnd.openxmlformats-officedocument.drawing+xml"/>
  <Override PartName="/xl/comments12.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13.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comments14.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15.xml" ContentType="application/vnd.openxmlformats-officedocument.spreadsheetml.comments+xml"/>
  <Override PartName="/xl/drawings/drawing42.xml" ContentType="application/vnd.openxmlformats-officedocument.drawing+xml"/>
  <Override PartName="/xl/comments16.xml" ContentType="application/vnd.openxmlformats-officedocument.spreadsheetml.comments+xml"/>
  <Override PartName="/xl/drawings/drawing43.xml" ContentType="application/vnd.openxmlformats-officedocument.drawing+xml"/>
  <Override PartName="/xl/comments17.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comments18.xml" ContentType="application/vnd.openxmlformats-officedocument.spreadsheetml.comments+xml"/>
  <Override PartName="/xl/drawings/drawing46.xml" ContentType="application/vnd.openxmlformats-officedocument.drawing+xml"/>
  <Override PartName="/xl/drawings/drawing47.xml" ContentType="application/vnd.openxmlformats-officedocument.drawing+xml"/>
  <Override PartName="/xl/comments19.xml" ContentType="application/vnd.openxmlformats-officedocument.spreadsheetml.comments+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omments20.xml" ContentType="application/vnd.openxmlformats-officedocument.spreadsheetml.comments+xml"/>
  <Override PartName="/xl/drawings/drawing51.xml" ContentType="application/vnd.openxmlformats-officedocument.drawing+xml"/>
  <Override PartName="/xl/comments21.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22.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omments23.xml" ContentType="application/vnd.openxmlformats-officedocument.spreadsheetml.comments+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60" windowWidth="15480" windowHeight="8010" tabRatio="947" firstSheet="36" activeTab="48"/>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CĐT19!$A$7:$AL$25</definedName>
    <definedName name="_xlnm._FilterDatabase" localSheetId="17" hidden="1">'ĐTCN 19'!$A$7:$AL$18</definedName>
    <definedName name="_xlnm._FilterDatabase" localSheetId="15" hidden="1">PCMT19!$A$7:$AL$33</definedName>
    <definedName name="_xlnm._FilterDatabase" localSheetId="6" hidden="1">PCMT20!$A$7:$AL$33</definedName>
    <definedName name="_xlnm._FilterDatabase" localSheetId="2" hidden="1">'THUD 20.2'!$A$7:$AL$44</definedName>
    <definedName name="_xlnm._FilterDatabase" localSheetId="10" hidden="1">THUD19.1!$A$7:$AL$35</definedName>
    <definedName name="_xlnm._FilterDatabase" localSheetId="11" hidden="1">THUD19.2!$A$7:$AL$33</definedName>
    <definedName name="_xlnm._FilterDatabase" localSheetId="12" hidden="1">THUD19.3!$A$7:$AL$35</definedName>
    <definedName name="_xlnm._FilterDatabase" localSheetId="3" hidden="1">THUD20.3!$A$7:$AL$45</definedName>
    <definedName name="_xlnm._FilterDatabase" localSheetId="7" hidden="1">'TKĐH 20.1'!#REF!</definedName>
    <definedName name="_xlnm._FilterDatabase" localSheetId="8" hidden="1">'TKĐH 20.2'!$A$7:$AL$35</definedName>
    <definedName name="_xlnm._FilterDatabase" localSheetId="13" hidden="1">TQW19.1!$A$7:$AL$35</definedName>
    <definedName name="_xlnm._FilterDatabase" localSheetId="14" hidden="1">TQW19.2!$A$7:$AL$30</definedName>
    <definedName name="_xlnm._FilterDatabase" localSheetId="4" hidden="1">'TQW20'!$A$7:$AL$40</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L23" i="285" l="1"/>
  <c r="AJ23" i="285"/>
  <c r="AK23" i="285" s="1"/>
  <c r="AJ8" i="277" l="1"/>
  <c r="AK8" i="277"/>
  <c r="AL8" i="277"/>
  <c r="AJ9" i="277"/>
  <c r="AK9" i="277" s="1"/>
  <c r="AL9" i="277"/>
  <c r="AJ10" i="277"/>
  <c r="AK10" i="277" s="1"/>
  <c r="AL10" i="277"/>
  <c r="AJ11" i="277"/>
  <c r="AK11" i="277" s="1"/>
  <c r="AL11" i="277"/>
  <c r="AJ12" i="277"/>
  <c r="AK12" i="277" s="1"/>
  <c r="AL12" i="277"/>
  <c r="AJ13" i="277"/>
  <c r="AK13" i="277" s="1"/>
  <c r="AL13" i="277"/>
  <c r="AJ14" i="277"/>
  <c r="AK14" i="277" s="1"/>
  <c r="AL14" i="277"/>
  <c r="AJ15" i="277"/>
  <c r="AK15" i="277" s="1"/>
  <c r="AL15" i="277"/>
  <c r="AJ16" i="277"/>
  <c r="AK16" i="277"/>
  <c r="AL16" i="277"/>
  <c r="AJ17" i="277"/>
  <c r="AK17" i="277"/>
  <c r="AL17" i="277"/>
  <c r="AJ18" i="277"/>
  <c r="AK18" i="277" s="1"/>
  <c r="AL18" i="277"/>
  <c r="AJ19" i="277"/>
  <c r="AK19" i="277" s="1"/>
  <c r="AL19" i="277"/>
  <c r="AJ20" i="277"/>
  <c r="AK20" i="277" s="1"/>
  <c r="AL20" i="277"/>
  <c r="AJ21" i="277"/>
  <c r="AK21" i="277" s="1"/>
  <c r="AL21" i="277"/>
  <c r="AJ22" i="277"/>
  <c r="AK22" i="277" s="1"/>
  <c r="AL22" i="277"/>
  <c r="AJ23" i="277"/>
  <c r="AK23" i="277" s="1"/>
  <c r="AL23" i="277"/>
  <c r="AJ24" i="277"/>
  <c r="AK24" i="277" s="1"/>
  <c r="AL24" i="277"/>
  <c r="AJ25" i="277"/>
  <c r="AK25" i="277"/>
  <c r="AL25" i="277"/>
  <c r="AJ26" i="277"/>
  <c r="AK26" i="277" s="1"/>
  <c r="AL26" i="277"/>
  <c r="AJ27" i="277"/>
  <c r="AK27" i="277" s="1"/>
  <c r="AL27" i="277"/>
  <c r="AJ28" i="277"/>
  <c r="AK28" i="277" s="1"/>
  <c r="AL28" i="277"/>
  <c r="AJ29" i="277"/>
  <c r="AK29" i="277"/>
  <c r="AL29" i="277"/>
  <c r="AJ30" i="277"/>
  <c r="AK30" i="277" s="1"/>
  <c r="AL30" i="277"/>
  <c r="AJ31" i="277"/>
  <c r="AK31" i="277" s="1"/>
  <c r="AL31" i="277"/>
  <c r="AJ32" i="277"/>
  <c r="AK32" i="277" s="1"/>
  <c r="AL32" i="277"/>
  <c r="AJ33" i="277"/>
  <c r="AK33" i="277" s="1"/>
  <c r="AL33" i="277"/>
  <c r="AJ34" i="277"/>
  <c r="AK34" i="277" s="1"/>
  <c r="AL34" i="277"/>
  <c r="AJ35" i="277"/>
  <c r="AK35" i="277" s="1"/>
  <c r="AL35" i="277"/>
  <c r="AJ36" i="277"/>
  <c r="AK36" i="277"/>
  <c r="AL36" i="277"/>
  <c r="AL7" i="277"/>
  <c r="AL37" i="277" l="1"/>
  <c r="AK37" i="277"/>
  <c r="AJ37" i="277"/>
  <c r="AJ27" i="305"/>
  <c r="AK27" i="305" s="1"/>
  <c r="AL27" i="305"/>
  <c r="S17" i="320" l="1"/>
  <c r="R17" i="320"/>
  <c r="Q17" i="320"/>
  <c r="S8" i="320"/>
  <c r="R8" i="320"/>
  <c r="Q8" i="320"/>
  <c r="S18" i="319"/>
  <c r="R18" i="319"/>
  <c r="Q18" i="319"/>
  <c r="S9" i="319"/>
  <c r="R9" i="319"/>
  <c r="Q9" i="319"/>
  <c r="AJ8" i="316" l="1"/>
  <c r="AK8" i="316" s="1"/>
  <c r="AL8" i="316"/>
  <c r="AJ9" i="316"/>
  <c r="AK9" i="316" s="1"/>
  <c r="AL9" i="316"/>
  <c r="AJ10" i="316"/>
  <c r="AK10" i="316" s="1"/>
  <c r="AL10" i="316"/>
  <c r="AJ11" i="316"/>
  <c r="AK11" i="316" s="1"/>
  <c r="AL11" i="316"/>
  <c r="AJ12" i="316"/>
  <c r="AK12" i="316" s="1"/>
  <c r="AL12" i="316"/>
  <c r="AJ13" i="316"/>
  <c r="AK13" i="316" s="1"/>
  <c r="AL13" i="316"/>
  <c r="AJ14" i="316"/>
  <c r="AK14" i="316" s="1"/>
  <c r="AL14" i="316"/>
  <c r="AJ15" i="316"/>
  <c r="AK15" i="316"/>
  <c r="AL15" i="316"/>
  <c r="AJ16" i="316"/>
  <c r="AK16" i="316" s="1"/>
  <c r="AL16" i="316"/>
  <c r="AJ17" i="316"/>
  <c r="AK17" i="316" s="1"/>
  <c r="AL17" i="316"/>
  <c r="AJ18" i="316"/>
  <c r="AK18" i="316" s="1"/>
  <c r="AL18" i="316"/>
  <c r="AJ19" i="316"/>
  <c r="AK19" i="316" s="1"/>
  <c r="AL19" i="316"/>
  <c r="AJ20" i="316"/>
  <c r="AK20" i="316" s="1"/>
  <c r="AL20" i="316"/>
  <c r="AJ21" i="316"/>
  <c r="AK21" i="316" s="1"/>
  <c r="AL21" i="316"/>
  <c r="AJ22" i="316"/>
  <c r="AK22" i="316" s="1"/>
  <c r="AL22" i="316"/>
  <c r="AJ23" i="316"/>
  <c r="AK23" i="316"/>
  <c r="AL23" i="316"/>
  <c r="AJ24" i="316"/>
  <c r="AK24" i="316" s="1"/>
  <c r="AL24" i="316"/>
  <c r="AJ25" i="316"/>
  <c r="AK25" i="316" s="1"/>
  <c r="AL25" i="316"/>
  <c r="AJ26" i="316"/>
  <c r="AK26" i="316" s="1"/>
  <c r="AL26" i="316"/>
  <c r="AJ27" i="316"/>
  <c r="AK27" i="316" s="1"/>
  <c r="AL27" i="316"/>
  <c r="AJ28" i="316"/>
  <c r="AK28" i="316" s="1"/>
  <c r="AL28" i="316"/>
  <c r="AJ29" i="316"/>
  <c r="AK29" i="316" s="1"/>
  <c r="AL29" i="316"/>
  <c r="AL7" i="316"/>
  <c r="AJ7" i="316"/>
  <c r="AK7" i="316" s="1"/>
  <c r="AJ8" i="315"/>
  <c r="AK8" i="315" s="1"/>
  <c r="AL8" i="315"/>
  <c r="AJ9" i="315"/>
  <c r="AK9" i="315" s="1"/>
  <c r="AL9" i="315"/>
  <c r="AJ10" i="315"/>
  <c r="AK10" i="315" s="1"/>
  <c r="AL10" i="315"/>
  <c r="AJ11" i="315"/>
  <c r="AK11" i="315" s="1"/>
  <c r="AL11" i="315"/>
  <c r="AJ12" i="315"/>
  <c r="AK12" i="315" s="1"/>
  <c r="AL12" i="315"/>
  <c r="AJ13" i="315"/>
  <c r="AK13" i="315" s="1"/>
  <c r="AL13" i="315"/>
  <c r="AJ14" i="315"/>
  <c r="AK14" i="315" s="1"/>
  <c r="AL14" i="315"/>
  <c r="AJ15" i="315"/>
  <c r="AK15" i="315" s="1"/>
  <c r="AL15" i="315"/>
  <c r="AJ16" i="315"/>
  <c r="AK16" i="315" s="1"/>
  <c r="AL16" i="315"/>
  <c r="AJ17" i="315"/>
  <c r="AK17" i="315" s="1"/>
  <c r="AL17" i="315"/>
  <c r="AJ18" i="315"/>
  <c r="AK18" i="315" s="1"/>
  <c r="AL18" i="315"/>
  <c r="AJ19" i="315"/>
  <c r="AK19" i="315" s="1"/>
  <c r="AL19" i="315"/>
  <c r="AJ20" i="315"/>
  <c r="AK20" i="315" s="1"/>
  <c r="AL20" i="315"/>
  <c r="AJ21" i="315"/>
  <c r="AK21" i="315" s="1"/>
  <c r="AL21" i="315"/>
  <c r="AJ22" i="315"/>
  <c r="AK22" i="315" s="1"/>
  <c r="AL22" i="315"/>
  <c r="AJ23" i="315"/>
  <c r="AK23" i="315" s="1"/>
  <c r="AL23" i="315"/>
  <c r="AJ24" i="315"/>
  <c r="AK24" i="315" s="1"/>
  <c r="AL24" i="315"/>
  <c r="AJ25" i="315"/>
  <c r="AK25" i="315" s="1"/>
  <c r="AL25" i="315"/>
  <c r="AJ26" i="315"/>
  <c r="AK26" i="315" s="1"/>
  <c r="AL26" i="315"/>
  <c r="AJ27" i="315"/>
  <c r="AK27" i="315" s="1"/>
  <c r="AL27" i="315"/>
  <c r="AJ28" i="315"/>
  <c r="AK28" i="315" s="1"/>
  <c r="AL28" i="315"/>
  <c r="AJ29" i="315"/>
  <c r="AK29" i="315" s="1"/>
  <c r="AL29" i="315"/>
  <c r="AJ30" i="315"/>
  <c r="AK30" i="315" s="1"/>
  <c r="AL30" i="315"/>
  <c r="AJ31" i="315"/>
  <c r="AK31" i="315" s="1"/>
  <c r="AL31" i="315"/>
  <c r="AL7" i="315"/>
  <c r="AJ7" i="315"/>
  <c r="AK7" i="315" s="1"/>
  <c r="AJ8" i="314"/>
  <c r="AK8" i="314" s="1"/>
  <c r="AL8" i="314"/>
  <c r="AJ9" i="314"/>
  <c r="AK9" i="314" s="1"/>
  <c r="AL9" i="314"/>
  <c r="AJ10" i="314"/>
  <c r="AK10" i="314" s="1"/>
  <c r="AL10" i="314"/>
  <c r="AJ11" i="314"/>
  <c r="AK11" i="314" s="1"/>
  <c r="AL11" i="314"/>
  <c r="AJ12" i="314"/>
  <c r="AK12" i="314" s="1"/>
  <c r="AL12" i="314"/>
  <c r="AJ13" i="314"/>
  <c r="AK13" i="314" s="1"/>
  <c r="AL13" i="314"/>
  <c r="AJ14" i="314"/>
  <c r="AK14" i="314" s="1"/>
  <c r="AL14" i="314"/>
  <c r="AJ15" i="314"/>
  <c r="AK15" i="314"/>
  <c r="AL15" i="314"/>
  <c r="AJ16" i="314"/>
  <c r="AK16" i="314" s="1"/>
  <c r="AL16" i="314"/>
  <c r="AJ17" i="314"/>
  <c r="AK17" i="314" s="1"/>
  <c r="AL17" i="314"/>
  <c r="AJ18" i="314"/>
  <c r="AK18" i="314" s="1"/>
  <c r="AL18" i="314"/>
  <c r="AJ19" i="314"/>
  <c r="AK19" i="314" s="1"/>
  <c r="AL19" i="314"/>
  <c r="AJ20" i="314"/>
  <c r="AK20" i="314" s="1"/>
  <c r="AL20" i="314"/>
  <c r="AJ21" i="314"/>
  <c r="AK21" i="314" s="1"/>
  <c r="AL21" i="314"/>
  <c r="AJ22" i="314"/>
  <c r="AK22" i="314" s="1"/>
  <c r="AL22" i="314"/>
  <c r="AJ23" i="314"/>
  <c r="AK23" i="314" s="1"/>
  <c r="AL23" i="314"/>
  <c r="AJ24" i="314"/>
  <c r="AK24" i="314" s="1"/>
  <c r="AL24" i="314"/>
  <c r="AJ25" i="314"/>
  <c r="AK25" i="314" s="1"/>
  <c r="AL25" i="314"/>
  <c r="AJ26" i="314"/>
  <c r="AK26" i="314" s="1"/>
  <c r="AL26" i="314"/>
  <c r="AJ27" i="314"/>
  <c r="AK27" i="314" s="1"/>
  <c r="AL27" i="314"/>
  <c r="AJ28" i="314"/>
  <c r="AK28" i="314" s="1"/>
  <c r="AL28" i="314"/>
  <c r="AJ29" i="314"/>
  <c r="AK29" i="314" s="1"/>
  <c r="AL29" i="314"/>
  <c r="AJ30" i="314"/>
  <c r="AK30" i="314" s="1"/>
  <c r="AL30" i="314"/>
  <c r="AJ31" i="314"/>
  <c r="AK31" i="314"/>
  <c r="AL31" i="314"/>
  <c r="AJ32" i="314"/>
  <c r="AK32" i="314" s="1"/>
  <c r="AL32" i="314"/>
  <c r="AJ33" i="314"/>
  <c r="AK33" i="314" s="1"/>
  <c r="AL33" i="314"/>
  <c r="AJ34" i="314"/>
  <c r="AK34" i="314" s="1"/>
  <c r="AL34" i="314"/>
  <c r="AJ35" i="314"/>
  <c r="AK35" i="314" s="1"/>
  <c r="AL35" i="314"/>
  <c r="AL7" i="314"/>
  <c r="AJ7" i="314"/>
  <c r="AK7" i="314" s="1"/>
  <c r="AJ8" i="313"/>
  <c r="AK8" i="313" s="1"/>
  <c r="AL8" i="313"/>
  <c r="AJ9" i="313"/>
  <c r="AK9" i="313" s="1"/>
  <c r="AL9" i="313"/>
  <c r="AJ10" i="313"/>
  <c r="AK10" i="313" s="1"/>
  <c r="AL10" i="313"/>
  <c r="AJ11" i="313"/>
  <c r="AK11" i="313" s="1"/>
  <c r="AL11" i="313"/>
  <c r="AJ12" i="313"/>
  <c r="AK12" i="313" s="1"/>
  <c r="AL12" i="313"/>
  <c r="AJ13" i="313"/>
  <c r="AK13" i="313" s="1"/>
  <c r="AL13" i="313"/>
  <c r="AJ14" i="313"/>
  <c r="AK14" i="313" s="1"/>
  <c r="AL14" i="313"/>
  <c r="AJ15" i="313"/>
  <c r="AK15" i="313" s="1"/>
  <c r="AL15" i="313"/>
  <c r="AJ16" i="313"/>
  <c r="AK16" i="313" s="1"/>
  <c r="AL16" i="313"/>
  <c r="AJ17" i="313"/>
  <c r="AK17" i="313" s="1"/>
  <c r="AL17" i="313"/>
  <c r="AJ18" i="313"/>
  <c r="AK18" i="313" s="1"/>
  <c r="AL18" i="313"/>
  <c r="AJ19" i="313"/>
  <c r="AK19" i="313" s="1"/>
  <c r="AL19" i="313"/>
  <c r="AJ20" i="313"/>
  <c r="AK20" i="313" s="1"/>
  <c r="AL20" i="313"/>
  <c r="AJ21" i="313"/>
  <c r="AK21" i="313" s="1"/>
  <c r="AL21" i="313"/>
  <c r="AJ22" i="313"/>
  <c r="AK22" i="313" s="1"/>
  <c r="AL22" i="313"/>
  <c r="AJ23" i="313"/>
  <c r="AK23" i="313" s="1"/>
  <c r="AL23" i="313"/>
  <c r="AJ24" i="313"/>
  <c r="AK24" i="313" s="1"/>
  <c r="AL24" i="313"/>
  <c r="AJ25" i="313"/>
  <c r="AK25" i="313" s="1"/>
  <c r="AL25" i="313"/>
  <c r="AJ26" i="313"/>
  <c r="AK26" i="313" s="1"/>
  <c r="AL26" i="313"/>
  <c r="AJ27" i="313"/>
  <c r="AK27" i="313" s="1"/>
  <c r="AL27" i="313"/>
  <c r="AJ28" i="313"/>
  <c r="AK28" i="313" s="1"/>
  <c r="AL28" i="313"/>
  <c r="AJ29" i="313"/>
  <c r="AK29" i="313" s="1"/>
  <c r="AL29" i="313"/>
  <c r="AJ30" i="313"/>
  <c r="AK30" i="313" s="1"/>
  <c r="AL30" i="313"/>
  <c r="AJ31" i="313"/>
  <c r="AK31" i="313" s="1"/>
  <c r="AL31" i="313"/>
  <c r="AJ32" i="313"/>
  <c r="AK32" i="313" s="1"/>
  <c r="AL32" i="313"/>
  <c r="AJ33" i="313"/>
  <c r="AK33" i="313" s="1"/>
  <c r="AL33" i="313"/>
  <c r="AJ34" i="313"/>
  <c r="AK34" i="313" s="1"/>
  <c r="AL34" i="313"/>
  <c r="AJ35" i="313"/>
  <c r="AK35" i="313" s="1"/>
  <c r="AL35" i="313"/>
  <c r="AL7" i="313"/>
  <c r="AJ7" i="313"/>
  <c r="AK7" i="313" s="1"/>
  <c r="AJ8" i="312"/>
  <c r="AK8" i="312" s="1"/>
  <c r="AL8" i="312"/>
  <c r="AJ9" i="312"/>
  <c r="AK9" i="312" s="1"/>
  <c r="AL9" i="312"/>
  <c r="AJ10" i="312"/>
  <c r="AK10" i="312" s="1"/>
  <c r="AL10" i="312"/>
  <c r="AJ11" i="312"/>
  <c r="AK11" i="312" s="1"/>
  <c r="AL11" i="312"/>
  <c r="AJ12" i="312"/>
  <c r="AK12" i="312" s="1"/>
  <c r="AL12" i="312"/>
  <c r="AJ13" i="312"/>
  <c r="AK13" i="312" s="1"/>
  <c r="AL13" i="312"/>
  <c r="AJ14" i="312"/>
  <c r="AK14" i="312" s="1"/>
  <c r="AL14" i="312"/>
  <c r="AJ15" i="312"/>
  <c r="AK15" i="312" s="1"/>
  <c r="AL15" i="312"/>
  <c r="AJ16" i="312"/>
  <c r="AK16" i="312" s="1"/>
  <c r="AL16" i="312"/>
  <c r="AJ17" i="312"/>
  <c r="AK17" i="312" s="1"/>
  <c r="AL17" i="312"/>
  <c r="AJ18" i="312"/>
  <c r="AK18" i="312" s="1"/>
  <c r="AL18" i="312"/>
  <c r="AJ19" i="312"/>
  <c r="AK19" i="312" s="1"/>
  <c r="AL19" i="312"/>
  <c r="AJ20" i="312"/>
  <c r="AK20" i="312" s="1"/>
  <c r="AL20" i="312"/>
  <c r="AJ21" i="312"/>
  <c r="AK21" i="312" s="1"/>
  <c r="AL21" i="312"/>
  <c r="AJ22" i="312"/>
  <c r="AK22" i="312" s="1"/>
  <c r="AL22" i="312"/>
  <c r="AJ23" i="312"/>
  <c r="AK23" i="312" s="1"/>
  <c r="AL23" i="312"/>
  <c r="AJ24" i="312"/>
  <c r="AK24" i="312" s="1"/>
  <c r="AL24" i="312"/>
  <c r="AJ25" i="312"/>
  <c r="AK25" i="312" s="1"/>
  <c r="AL25" i="312"/>
  <c r="AJ26" i="312"/>
  <c r="AK26" i="312" s="1"/>
  <c r="AL26" i="312"/>
  <c r="AJ27" i="312"/>
  <c r="AK27" i="312" s="1"/>
  <c r="AL27" i="312"/>
  <c r="AJ28" i="312"/>
  <c r="AK28" i="312" s="1"/>
  <c r="AL28" i="312"/>
  <c r="AJ29" i="312"/>
  <c r="AK29" i="312" s="1"/>
  <c r="AL29" i="312"/>
  <c r="AJ30" i="312"/>
  <c r="AK30" i="312" s="1"/>
  <c r="AL30" i="312"/>
  <c r="AJ31" i="312"/>
  <c r="AK31" i="312"/>
  <c r="AL31" i="312"/>
  <c r="AJ32" i="312"/>
  <c r="AK32" i="312" s="1"/>
  <c r="AL32" i="312"/>
  <c r="AJ33" i="312"/>
  <c r="AK33" i="312" s="1"/>
  <c r="AL33" i="312"/>
  <c r="AJ34" i="312"/>
  <c r="AK34" i="312" s="1"/>
  <c r="AL34" i="312"/>
  <c r="AL7" i="312"/>
  <c r="AJ7" i="312"/>
  <c r="AK7" i="312" s="1"/>
  <c r="AJ8" i="311"/>
  <c r="AK8" i="311" s="1"/>
  <c r="AL8" i="311"/>
  <c r="AJ9" i="311"/>
  <c r="AK9" i="311"/>
  <c r="AL9" i="311"/>
  <c r="AJ10" i="311"/>
  <c r="AK10" i="311" s="1"/>
  <c r="AL10" i="311"/>
  <c r="AJ11" i="311"/>
  <c r="AK11" i="311" s="1"/>
  <c r="AL11" i="311"/>
  <c r="AJ12" i="311"/>
  <c r="AK12" i="311" s="1"/>
  <c r="AL12" i="311"/>
  <c r="AJ13" i="311"/>
  <c r="AK13" i="311" s="1"/>
  <c r="AL13" i="311"/>
  <c r="AJ14" i="311"/>
  <c r="AK14" i="311" s="1"/>
  <c r="AL14" i="311"/>
  <c r="AJ15" i="311"/>
  <c r="AK15" i="311" s="1"/>
  <c r="AL15" i="311"/>
  <c r="AJ16" i="311"/>
  <c r="AK16" i="311" s="1"/>
  <c r="AL16" i="311"/>
  <c r="AJ17" i="311"/>
  <c r="AK17" i="311"/>
  <c r="AL17" i="311"/>
  <c r="AJ18" i="311"/>
  <c r="AK18" i="311" s="1"/>
  <c r="AL18" i="311"/>
  <c r="AJ19" i="311"/>
  <c r="AK19" i="311"/>
  <c r="AL19" i="311"/>
  <c r="AJ20" i="311"/>
  <c r="AK20" i="311" s="1"/>
  <c r="AL20" i="311"/>
  <c r="AJ21" i="311"/>
  <c r="AK21" i="311" s="1"/>
  <c r="AL21" i="311"/>
  <c r="AJ22" i="311"/>
  <c r="AK22" i="311" s="1"/>
  <c r="AL22" i="311"/>
  <c r="AJ23" i="311"/>
  <c r="AK23" i="311" s="1"/>
  <c r="AL23" i="311"/>
  <c r="AJ24" i="311"/>
  <c r="AK24" i="311" s="1"/>
  <c r="AL24" i="311"/>
  <c r="AJ25" i="311"/>
  <c r="AK25" i="311"/>
  <c r="AL25" i="311"/>
  <c r="AJ26" i="311"/>
  <c r="AK26" i="311" s="1"/>
  <c r="AL26" i="311"/>
  <c r="AJ27" i="311"/>
  <c r="AK27" i="311"/>
  <c r="AL27" i="311"/>
  <c r="AJ28" i="311"/>
  <c r="AK28" i="311" s="1"/>
  <c r="AL28" i="311"/>
  <c r="AJ29" i="311"/>
  <c r="AK29" i="311" s="1"/>
  <c r="AL29" i="311"/>
  <c r="AJ30" i="311"/>
  <c r="AK30" i="311" s="1"/>
  <c r="AL30" i="311"/>
  <c r="AJ31" i="311"/>
  <c r="AK31" i="311" s="1"/>
  <c r="AL31" i="311"/>
  <c r="AJ32" i="311"/>
  <c r="AK32" i="311" s="1"/>
  <c r="AL32" i="311"/>
  <c r="AL7" i="311"/>
  <c r="AJ7" i="311"/>
  <c r="AK7" i="311" s="1"/>
  <c r="AJ8" i="310"/>
  <c r="AK8" i="310" s="1"/>
  <c r="AL8" i="310"/>
  <c r="AJ9" i="310"/>
  <c r="AK9" i="310" s="1"/>
  <c r="AL9" i="310"/>
  <c r="AJ10" i="310"/>
  <c r="AK10" i="310" s="1"/>
  <c r="AL10" i="310"/>
  <c r="AJ11" i="310"/>
  <c r="AK11" i="310"/>
  <c r="AL11" i="310"/>
  <c r="AJ12" i="310"/>
  <c r="AK12" i="310" s="1"/>
  <c r="AL12" i="310"/>
  <c r="AJ13" i="310"/>
  <c r="AK13" i="310" s="1"/>
  <c r="AL13" i="310"/>
  <c r="AJ14" i="310"/>
  <c r="AK14" i="310" s="1"/>
  <c r="AL14" i="310"/>
  <c r="AJ15" i="310"/>
  <c r="AK15" i="310" s="1"/>
  <c r="AL15" i="310"/>
  <c r="AJ16" i="310"/>
  <c r="AK16" i="310" s="1"/>
  <c r="AL16" i="310"/>
  <c r="AJ17" i="310"/>
  <c r="AK17" i="310" s="1"/>
  <c r="AL17" i="310"/>
  <c r="AJ18" i="310"/>
  <c r="AK18" i="310" s="1"/>
  <c r="AL18" i="310"/>
  <c r="AJ19" i="310"/>
  <c r="AK19" i="310" s="1"/>
  <c r="AL19" i="310"/>
  <c r="AJ20" i="310"/>
  <c r="AK20" i="310" s="1"/>
  <c r="AL20" i="310"/>
  <c r="AJ21" i="310"/>
  <c r="AK21" i="310" s="1"/>
  <c r="AL21" i="310"/>
  <c r="AJ22" i="310"/>
  <c r="AK22" i="310" s="1"/>
  <c r="AL22" i="310"/>
  <c r="AJ23" i="310"/>
  <c r="AK23" i="310" s="1"/>
  <c r="AL23" i="310"/>
  <c r="AJ24" i="310"/>
  <c r="AK24" i="310" s="1"/>
  <c r="AL24" i="310"/>
  <c r="AJ25" i="310"/>
  <c r="AK25" i="310" s="1"/>
  <c r="AL25" i="310"/>
  <c r="AJ26" i="310"/>
  <c r="AK26" i="310" s="1"/>
  <c r="AL26" i="310"/>
  <c r="AJ27" i="310"/>
  <c r="AK27" i="310"/>
  <c r="AL27" i="310"/>
  <c r="AJ28" i="310"/>
  <c r="AK28" i="310" s="1"/>
  <c r="AL28" i="310"/>
  <c r="AJ29" i="310"/>
  <c r="AK29" i="310" s="1"/>
  <c r="AL29" i="310"/>
  <c r="AJ30" i="310"/>
  <c r="AK30" i="310" s="1"/>
  <c r="AL30" i="310"/>
  <c r="AJ31" i="310"/>
  <c r="AK31" i="310" s="1"/>
  <c r="AL31" i="310"/>
  <c r="AJ32" i="310"/>
  <c r="AK32" i="310" s="1"/>
  <c r="AL32" i="310"/>
  <c r="AJ33" i="310"/>
  <c r="AK33" i="310" s="1"/>
  <c r="AL33" i="310"/>
  <c r="AJ34" i="310"/>
  <c r="AK34" i="310" s="1"/>
  <c r="AL34" i="310"/>
  <c r="AJ35" i="310"/>
  <c r="AK35" i="310" s="1"/>
  <c r="AL35" i="310"/>
  <c r="AJ36" i="310"/>
  <c r="AK36" i="310" s="1"/>
  <c r="AL36" i="310"/>
  <c r="AJ37" i="310"/>
  <c r="AK37" i="310" s="1"/>
  <c r="AL37" i="310"/>
  <c r="AJ38" i="310"/>
  <c r="AK38" i="310" s="1"/>
  <c r="AL38" i="310"/>
  <c r="AJ39" i="310"/>
  <c r="AK39" i="310" s="1"/>
  <c r="AL39" i="310"/>
  <c r="AJ40" i="310"/>
  <c r="AK40" i="310" s="1"/>
  <c r="AL40" i="310"/>
  <c r="AL7" i="310"/>
  <c r="AJ7" i="310"/>
  <c r="AK7" i="310" s="1"/>
  <c r="AJ8" i="309"/>
  <c r="AK8" i="309" s="1"/>
  <c r="AL8" i="309"/>
  <c r="AJ9" i="309"/>
  <c r="AK9" i="309" s="1"/>
  <c r="AL9" i="309"/>
  <c r="AJ10" i="309"/>
  <c r="AK10" i="309" s="1"/>
  <c r="AL10" i="309"/>
  <c r="AJ11" i="309"/>
  <c r="AK11" i="309" s="1"/>
  <c r="AL11" i="309"/>
  <c r="AJ12" i="309"/>
  <c r="AK12" i="309" s="1"/>
  <c r="AL12" i="309"/>
  <c r="AJ13" i="309"/>
  <c r="AK13" i="309" s="1"/>
  <c r="AL13" i="309"/>
  <c r="AJ14" i="309"/>
  <c r="AK14" i="309" s="1"/>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7" i="309"/>
  <c r="AJ7" i="309"/>
  <c r="AK7" i="309" s="1"/>
  <c r="AJ8" i="308"/>
  <c r="AK8" i="308" s="1"/>
  <c r="AL8" i="308"/>
  <c r="AJ9" i="308"/>
  <c r="AK9" i="308" s="1"/>
  <c r="AL9" i="308"/>
  <c r="AJ10" i="308"/>
  <c r="AK10" i="308" s="1"/>
  <c r="AL10" i="308"/>
  <c r="AJ11" i="308"/>
  <c r="AK11" i="308" s="1"/>
  <c r="AL11" i="308"/>
  <c r="AJ12" i="308"/>
  <c r="AK12" i="308" s="1"/>
  <c r="AL12" i="308"/>
  <c r="AJ13" i="308"/>
  <c r="AK13" i="308" s="1"/>
  <c r="AL13" i="308"/>
  <c r="AJ14" i="308"/>
  <c r="AK14" i="308" s="1"/>
  <c r="AL14" i="308"/>
  <c r="AJ15" i="308"/>
  <c r="AK15" i="308" s="1"/>
  <c r="AL15" i="308"/>
  <c r="AJ16" i="308"/>
  <c r="AK16" i="308" s="1"/>
  <c r="AL16" i="308"/>
  <c r="AJ17" i="308"/>
  <c r="AK17" i="308" s="1"/>
  <c r="AL17" i="308"/>
  <c r="AJ18" i="308"/>
  <c r="AK18" i="308" s="1"/>
  <c r="AL18" i="308"/>
  <c r="AJ19" i="308"/>
  <c r="AK19" i="308" s="1"/>
  <c r="AL19" i="308"/>
  <c r="AJ20" i="308"/>
  <c r="AK20" i="308" s="1"/>
  <c r="AL20" i="308"/>
  <c r="AJ21" i="308"/>
  <c r="AK21" i="308" s="1"/>
  <c r="AL21" i="308"/>
  <c r="AJ22" i="308"/>
  <c r="AK22" i="308" s="1"/>
  <c r="AL22" i="308"/>
  <c r="AJ23" i="308"/>
  <c r="AK23" i="308" s="1"/>
  <c r="AL23" i="308"/>
  <c r="AJ24" i="308"/>
  <c r="AK24" i="308" s="1"/>
  <c r="AL24" i="308"/>
  <c r="AJ25" i="308"/>
  <c r="AK25" i="308" s="1"/>
  <c r="AL25" i="308"/>
  <c r="AJ26" i="308"/>
  <c r="AK26" i="308" s="1"/>
  <c r="AL26" i="308"/>
  <c r="AJ27" i="308"/>
  <c r="AK27" i="308" s="1"/>
  <c r="AL27" i="308"/>
  <c r="AJ28" i="308"/>
  <c r="AK28" i="308" s="1"/>
  <c r="AL28" i="308"/>
  <c r="AJ29" i="308"/>
  <c r="AK29" i="308" s="1"/>
  <c r="AL29" i="308"/>
  <c r="AJ30" i="308"/>
  <c r="AK30" i="308" s="1"/>
  <c r="AL30" i="308"/>
  <c r="AJ31" i="308"/>
  <c r="AK31" i="308" s="1"/>
  <c r="AL31" i="308"/>
  <c r="AJ32" i="308"/>
  <c r="AK32" i="308" s="1"/>
  <c r="AL32" i="308"/>
  <c r="AJ33" i="308"/>
  <c r="AK33" i="308" s="1"/>
  <c r="AL33" i="308"/>
  <c r="AJ34" i="308"/>
  <c r="AK34" i="308" s="1"/>
  <c r="AL34" i="308"/>
  <c r="AJ35" i="308"/>
  <c r="AK35" i="308" s="1"/>
  <c r="AL35" i="308"/>
  <c r="AJ36" i="308"/>
  <c r="AK36" i="308" s="1"/>
  <c r="AL36" i="308"/>
  <c r="AJ37" i="308"/>
  <c r="AK37" i="308" s="1"/>
  <c r="AL37" i="308"/>
  <c r="AJ38" i="308"/>
  <c r="AK38" i="308" s="1"/>
  <c r="AL38" i="308"/>
  <c r="AJ39" i="308"/>
  <c r="AK39" i="308" s="1"/>
  <c r="AL39" i="308"/>
  <c r="AL7" i="308"/>
  <c r="AJ7" i="308"/>
  <c r="AK7" i="308" s="1"/>
  <c r="AJ8" i="307"/>
  <c r="AK8" i="307" s="1"/>
  <c r="AL8" i="307"/>
  <c r="AJ9" i="307"/>
  <c r="AK9" i="307" s="1"/>
  <c r="AL9" i="307"/>
  <c r="AJ10" i="307"/>
  <c r="AK10" i="307" s="1"/>
  <c r="AL10" i="307"/>
  <c r="AJ11" i="307"/>
  <c r="AK11" i="307" s="1"/>
  <c r="AL11" i="307"/>
  <c r="AJ12" i="307"/>
  <c r="AK12" i="307" s="1"/>
  <c r="AL12" i="307"/>
  <c r="AJ13" i="307"/>
  <c r="AK13" i="307" s="1"/>
  <c r="AL13" i="307"/>
  <c r="AJ14" i="307"/>
  <c r="AK14" i="307" s="1"/>
  <c r="AL14" i="307"/>
  <c r="AJ15" i="307"/>
  <c r="AK15" i="307"/>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s="1"/>
  <c r="AL22" i="307"/>
  <c r="AJ23" i="307"/>
  <c r="AK23" i="307"/>
  <c r="AL23" i="307"/>
  <c r="AJ24" i="307"/>
  <c r="AK24" i="307" s="1"/>
  <c r="AL24" i="307"/>
  <c r="AJ25" i="307"/>
  <c r="AK25" i="307" s="1"/>
  <c r="AL25" i="307"/>
  <c r="AJ26" i="307"/>
  <c r="AK26" i="307" s="1"/>
  <c r="AL26" i="307"/>
  <c r="AJ27" i="307"/>
  <c r="AK27" i="307" s="1"/>
  <c r="AL27" i="307"/>
  <c r="AJ28" i="307"/>
  <c r="AK28" i="307" s="1"/>
  <c r="AL28" i="307"/>
  <c r="AJ29" i="307"/>
  <c r="AK29" i="307" s="1"/>
  <c r="AL29" i="307"/>
  <c r="AJ30" i="307"/>
  <c r="AK30" i="307" s="1"/>
  <c r="AL30" i="307"/>
  <c r="AJ31" i="307"/>
  <c r="AK31" i="307"/>
  <c r="AL31" i="307"/>
  <c r="AJ32" i="307"/>
  <c r="AK32" i="307" s="1"/>
  <c r="AL32" i="307"/>
  <c r="AJ33" i="307"/>
  <c r="AK33" i="307" s="1"/>
  <c r="AL33" i="307"/>
  <c r="AJ34" i="307"/>
  <c r="AK34" i="307" s="1"/>
  <c r="AL34" i="307"/>
  <c r="AJ35" i="307"/>
  <c r="AK35" i="307" s="1"/>
  <c r="AL35" i="307"/>
  <c r="AJ36" i="307"/>
  <c r="AK36" i="307" s="1"/>
  <c r="AL36" i="307"/>
  <c r="AJ37" i="307"/>
  <c r="AK37" i="307" s="1"/>
  <c r="AL37" i="307"/>
  <c r="AJ38" i="307"/>
  <c r="AK38" i="307" s="1"/>
  <c r="AL38" i="307"/>
  <c r="AJ39" i="307"/>
  <c r="AK39" i="307"/>
  <c r="AL39" i="307"/>
  <c r="AJ40" i="307"/>
  <c r="AK40" i="307" s="1"/>
  <c r="AL40" i="307"/>
  <c r="AJ41" i="307"/>
  <c r="AK41" i="307" s="1"/>
  <c r="AL41" i="307"/>
  <c r="AL7" i="307"/>
  <c r="AJ7" i="307"/>
  <c r="AK7" i="307" s="1"/>
  <c r="AJ8" i="306"/>
  <c r="AK8" i="306" s="1"/>
  <c r="AL8" i="306"/>
  <c r="AJ9" i="306"/>
  <c r="AK9" i="306" s="1"/>
  <c r="AL9" i="306"/>
  <c r="AJ10" i="306"/>
  <c r="AK10" i="306" s="1"/>
  <c r="AL10" i="306"/>
  <c r="AJ11" i="306"/>
  <c r="AK11" i="306" s="1"/>
  <c r="AL11" i="306"/>
  <c r="AJ12" i="306"/>
  <c r="AK12" i="306" s="1"/>
  <c r="AL12" i="306"/>
  <c r="AJ13" i="306"/>
  <c r="AK13" i="306" s="1"/>
  <c r="AL13" i="306"/>
  <c r="AJ14" i="306"/>
  <c r="AK14" i="306" s="1"/>
  <c r="AL14" i="306"/>
  <c r="AJ15" i="306"/>
  <c r="AK15" i="306" s="1"/>
  <c r="AL15" i="306"/>
  <c r="AJ16" i="306"/>
  <c r="AK16" i="306" s="1"/>
  <c r="AL16" i="306"/>
  <c r="AJ17" i="306"/>
  <c r="AK17" i="306" s="1"/>
  <c r="AL17" i="306"/>
  <c r="AJ18" i="306"/>
  <c r="AK18" i="306" s="1"/>
  <c r="AL18" i="306"/>
  <c r="AJ19" i="306"/>
  <c r="AK19" i="306" s="1"/>
  <c r="AL19" i="306"/>
  <c r="AJ20" i="306"/>
  <c r="AK20" i="306" s="1"/>
  <c r="AL20" i="306"/>
  <c r="AJ21" i="306"/>
  <c r="AK21" i="306" s="1"/>
  <c r="AL21" i="306"/>
  <c r="AJ22" i="306"/>
  <c r="AK22" i="306" s="1"/>
  <c r="AL22" i="306"/>
  <c r="AJ23" i="306"/>
  <c r="AK23" i="306" s="1"/>
  <c r="AL23" i="306"/>
  <c r="AJ24" i="306"/>
  <c r="AK24" i="306" s="1"/>
  <c r="AL24" i="306"/>
  <c r="AJ25" i="306"/>
  <c r="AK25" i="306" s="1"/>
  <c r="AL25" i="306"/>
  <c r="AJ26" i="306"/>
  <c r="AK26" i="306" s="1"/>
  <c r="AL26" i="306"/>
  <c r="AJ27" i="306"/>
  <c r="AK27" i="306" s="1"/>
  <c r="AL27" i="306"/>
  <c r="AJ28" i="306"/>
  <c r="AK28" i="306" s="1"/>
  <c r="AL28" i="306"/>
  <c r="AJ29" i="306"/>
  <c r="AK29" i="306" s="1"/>
  <c r="AL29" i="306"/>
  <c r="AJ30" i="306"/>
  <c r="AK30" i="306" s="1"/>
  <c r="AL30" i="306"/>
  <c r="AL7" i="306"/>
  <c r="AJ7" i="306"/>
  <c r="AK7" i="306" s="1"/>
  <c r="AJ8" i="305"/>
  <c r="AK8" i="305" s="1"/>
  <c r="AL8" i="305"/>
  <c r="AJ9" i="305"/>
  <c r="AK9" i="305" s="1"/>
  <c r="AL9" i="305"/>
  <c r="AJ10" i="305"/>
  <c r="AK10" i="305" s="1"/>
  <c r="AL10" i="305"/>
  <c r="AJ11" i="305"/>
  <c r="AK11" i="305" s="1"/>
  <c r="AL11" i="305"/>
  <c r="AJ12" i="305"/>
  <c r="AK12" i="305" s="1"/>
  <c r="AL12" i="305"/>
  <c r="AJ13" i="305"/>
  <c r="AK13" i="305" s="1"/>
  <c r="AL13" i="305"/>
  <c r="AJ14" i="305"/>
  <c r="AK14" i="305" s="1"/>
  <c r="AL14" i="305"/>
  <c r="AJ15" i="305"/>
  <c r="AK15" i="305" s="1"/>
  <c r="AL15" i="305"/>
  <c r="AJ16" i="305"/>
  <c r="AK16" i="305" s="1"/>
  <c r="AL16" i="305"/>
  <c r="AJ17" i="305"/>
  <c r="AK17" i="305" s="1"/>
  <c r="AL17" i="305"/>
  <c r="AJ18" i="305"/>
  <c r="AK18" i="305" s="1"/>
  <c r="AL18" i="305"/>
  <c r="AJ19" i="305"/>
  <c r="AK19" i="305" s="1"/>
  <c r="AL19" i="305"/>
  <c r="AJ20" i="305"/>
  <c r="AK20" i="305" s="1"/>
  <c r="AL20" i="305"/>
  <c r="AJ21" i="305"/>
  <c r="AK21" i="305" s="1"/>
  <c r="AL21" i="305"/>
  <c r="AJ22" i="305"/>
  <c r="AK22" i="305" s="1"/>
  <c r="AL22" i="305"/>
  <c r="AJ23" i="305"/>
  <c r="AK23" i="305" s="1"/>
  <c r="AL23" i="305"/>
  <c r="AJ24" i="305"/>
  <c r="AK24" i="305" s="1"/>
  <c r="AL24" i="305"/>
  <c r="AJ25" i="305"/>
  <c r="AK25" i="305" s="1"/>
  <c r="AL25" i="305"/>
  <c r="AJ26" i="305"/>
  <c r="AK26" i="305" s="1"/>
  <c r="AL26" i="305"/>
  <c r="AL7" i="305"/>
  <c r="AJ7" i="305"/>
  <c r="AK7" i="305" s="1"/>
  <c r="AJ8" i="304"/>
  <c r="AK8" i="304" s="1"/>
  <c r="AL8" i="304"/>
  <c r="AJ9" i="304"/>
  <c r="AK9" i="304" s="1"/>
  <c r="AL9" i="304"/>
  <c r="AJ10" i="304"/>
  <c r="AK10" i="304" s="1"/>
  <c r="AL10" i="304"/>
  <c r="AJ11" i="304"/>
  <c r="AK11" i="304" s="1"/>
  <c r="AL11" i="304"/>
  <c r="AJ12" i="304"/>
  <c r="AK12" i="304" s="1"/>
  <c r="AL12" i="304"/>
  <c r="AJ13" i="304"/>
  <c r="AK13" i="304"/>
  <c r="AL13" i="304"/>
  <c r="AJ14" i="304"/>
  <c r="AK14" i="304" s="1"/>
  <c r="AL14" i="304"/>
  <c r="AJ15" i="304"/>
  <c r="AK15" i="304" s="1"/>
  <c r="AL15" i="304"/>
  <c r="AJ16" i="304"/>
  <c r="AK16" i="304" s="1"/>
  <c r="AL16" i="304"/>
  <c r="AJ17" i="304"/>
  <c r="AK17" i="304" s="1"/>
  <c r="AL17" i="304"/>
  <c r="AJ18" i="304"/>
  <c r="AK18" i="304" s="1"/>
  <c r="AL18" i="304"/>
  <c r="AJ19" i="304"/>
  <c r="AK19" i="304" s="1"/>
  <c r="AL19" i="304"/>
  <c r="AJ20" i="304"/>
  <c r="AK20" i="304" s="1"/>
  <c r="AL20" i="304"/>
  <c r="AJ21" i="304"/>
  <c r="AK21" i="304"/>
  <c r="AL21" i="304"/>
  <c r="AJ22" i="304"/>
  <c r="AK22" i="304" s="1"/>
  <c r="AL22" i="304"/>
  <c r="AJ23" i="304"/>
  <c r="AK23" i="304" s="1"/>
  <c r="AL23" i="304"/>
  <c r="AJ24" i="304"/>
  <c r="AK24" i="304" s="1"/>
  <c r="AL24" i="304"/>
  <c r="AJ25" i="304"/>
  <c r="AK25" i="304" s="1"/>
  <c r="AL25" i="304"/>
  <c r="AJ26" i="304"/>
  <c r="AK26" i="304" s="1"/>
  <c r="AL26" i="304"/>
  <c r="AJ27" i="304"/>
  <c r="AK27" i="304" s="1"/>
  <c r="AL27" i="304"/>
  <c r="AL7" i="304"/>
  <c r="AJ7" i="304"/>
  <c r="AK7" i="304" s="1"/>
  <c r="AJ8" i="303"/>
  <c r="AK8" i="303" s="1"/>
  <c r="AL8" i="303"/>
  <c r="AJ9" i="303"/>
  <c r="AK9" i="303" s="1"/>
  <c r="AL9" i="303"/>
  <c r="AJ10" i="303"/>
  <c r="AK10" i="303" s="1"/>
  <c r="AL10" i="303"/>
  <c r="AJ11" i="303"/>
  <c r="AK11" i="303" s="1"/>
  <c r="AL11" i="303"/>
  <c r="AJ12" i="303"/>
  <c r="AK12" i="303" s="1"/>
  <c r="AL12" i="303"/>
  <c r="AJ13" i="303"/>
  <c r="AK13" i="303" s="1"/>
  <c r="AL13" i="303"/>
  <c r="AJ14" i="303"/>
  <c r="AK14" i="303" s="1"/>
  <c r="AL14" i="303"/>
  <c r="AJ15" i="303"/>
  <c r="AK15" i="303" s="1"/>
  <c r="AL15" i="303"/>
  <c r="AJ16" i="303"/>
  <c r="AK16" i="303" s="1"/>
  <c r="AL16" i="303"/>
  <c r="AJ17" i="303"/>
  <c r="AK17" i="303" s="1"/>
  <c r="AL17" i="303"/>
  <c r="AJ18" i="303"/>
  <c r="AK18" i="303" s="1"/>
  <c r="AL18" i="303"/>
  <c r="AJ19" i="303"/>
  <c r="AK19" i="303" s="1"/>
  <c r="AL19" i="303"/>
  <c r="AJ20" i="303"/>
  <c r="AK20" i="303" s="1"/>
  <c r="AL20" i="303"/>
  <c r="AJ21" i="303"/>
  <c r="AK21" i="303" s="1"/>
  <c r="AL21" i="303"/>
  <c r="AJ22" i="303"/>
  <c r="AK22" i="303" s="1"/>
  <c r="AL22" i="303"/>
  <c r="AJ23" i="303"/>
  <c r="AK23" i="303" s="1"/>
  <c r="AL23" i="303"/>
  <c r="AJ24" i="303"/>
  <c r="AK24" i="303" s="1"/>
  <c r="AL24" i="303"/>
  <c r="AJ25" i="303"/>
  <c r="AK25" i="303" s="1"/>
  <c r="AL25" i="303"/>
  <c r="AJ26" i="303"/>
  <c r="AK26" i="303" s="1"/>
  <c r="AL26" i="303"/>
  <c r="AJ27" i="303"/>
  <c r="AK27" i="303" s="1"/>
  <c r="AL27" i="303"/>
  <c r="AJ28" i="303"/>
  <c r="AK28" i="303" s="1"/>
  <c r="AL28" i="303"/>
  <c r="AJ29" i="303"/>
  <c r="AK29" i="303" s="1"/>
  <c r="AL29" i="303"/>
  <c r="AJ30" i="303"/>
  <c r="AK30" i="303" s="1"/>
  <c r="AL30" i="303"/>
  <c r="AJ31" i="303"/>
  <c r="AK31" i="303" s="1"/>
  <c r="AL31" i="303"/>
  <c r="AJ32" i="303"/>
  <c r="AK32" i="303" s="1"/>
  <c r="AL32" i="303"/>
  <c r="AJ33" i="303"/>
  <c r="AK33" i="303" s="1"/>
  <c r="AL33" i="303"/>
  <c r="AJ34" i="303"/>
  <c r="AK34" i="303" s="1"/>
  <c r="AL34" i="303"/>
  <c r="AJ35" i="303"/>
  <c r="AK35" i="303" s="1"/>
  <c r="AL35" i="303"/>
  <c r="AJ36" i="303"/>
  <c r="AK36" i="303" s="1"/>
  <c r="AL36" i="303"/>
  <c r="AJ37" i="303"/>
  <c r="AK37" i="303" s="1"/>
  <c r="AL37" i="303"/>
  <c r="AJ38" i="303"/>
  <c r="AK38" i="303" s="1"/>
  <c r="AL38" i="303"/>
  <c r="AJ39" i="303"/>
  <c r="AK39" i="303" s="1"/>
  <c r="AL39" i="303"/>
  <c r="AJ40" i="303"/>
  <c r="AK40" i="303" s="1"/>
  <c r="AL40" i="303"/>
  <c r="AL7" i="303"/>
  <c r="AJ7" i="303"/>
  <c r="AK7" i="303" s="1"/>
  <c r="AJ8" i="302"/>
  <c r="AK8" i="302" s="1"/>
  <c r="AL8" i="302"/>
  <c r="AJ9" i="302"/>
  <c r="AK9" i="302" s="1"/>
  <c r="AL9" i="302"/>
  <c r="AJ10" i="302"/>
  <c r="AK10" i="302" s="1"/>
  <c r="AL10" i="302"/>
  <c r="AJ11" i="302"/>
  <c r="AK11" i="302" s="1"/>
  <c r="AL11" i="302"/>
  <c r="AJ12" i="302"/>
  <c r="AK12" i="302" s="1"/>
  <c r="AL12" i="302"/>
  <c r="AJ13" i="302"/>
  <c r="AK13" i="302" s="1"/>
  <c r="AL13" i="302"/>
  <c r="AJ14" i="302"/>
  <c r="AK14" i="302" s="1"/>
  <c r="AL14" i="302"/>
  <c r="AJ15" i="302"/>
  <c r="AK15" i="302" s="1"/>
  <c r="AL15" i="302"/>
  <c r="AJ16" i="302"/>
  <c r="AK16" i="302" s="1"/>
  <c r="AL16" i="302"/>
  <c r="AJ17" i="302"/>
  <c r="AK17" i="302" s="1"/>
  <c r="AL17" i="302"/>
  <c r="AJ18" i="302"/>
  <c r="AK18" i="302" s="1"/>
  <c r="AL18" i="302"/>
  <c r="AJ19" i="302"/>
  <c r="AK19" i="302" s="1"/>
  <c r="AL19" i="302"/>
  <c r="AJ20" i="302"/>
  <c r="AK20" i="302" s="1"/>
  <c r="AL20" i="302"/>
  <c r="AJ21" i="302"/>
  <c r="AK21" i="302" s="1"/>
  <c r="AL21" i="302"/>
  <c r="AJ22" i="302"/>
  <c r="AK22" i="302" s="1"/>
  <c r="AL22" i="302"/>
  <c r="AJ23" i="302"/>
  <c r="AK23" i="302"/>
  <c r="AL23" i="302"/>
  <c r="AJ24" i="302"/>
  <c r="AK24" i="302" s="1"/>
  <c r="AL24" i="302"/>
  <c r="AJ25" i="302"/>
  <c r="AK25" i="302" s="1"/>
  <c r="AL25" i="302"/>
  <c r="AJ26" i="302"/>
  <c r="AK26" i="302" s="1"/>
  <c r="AL26" i="302"/>
  <c r="AJ27" i="302"/>
  <c r="AK27" i="302" s="1"/>
  <c r="AL27" i="302"/>
  <c r="AJ28" i="302"/>
  <c r="AK28" i="302" s="1"/>
  <c r="AL28" i="302"/>
  <c r="AJ29" i="302"/>
  <c r="AK29" i="302" s="1"/>
  <c r="AL29" i="302"/>
  <c r="AJ30" i="302"/>
  <c r="AK30" i="302" s="1"/>
  <c r="AL30" i="302"/>
  <c r="AJ31" i="302"/>
  <c r="AK31" i="302" s="1"/>
  <c r="AL31" i="302"/>
  <c r="AJ32" i="302"/>
  <c r="AK32" i="302" s="1"/>
  <c r="AL32" i="302"/>
  <c r="AJ33" i="302"/>
  <c r="AK33" i="302" s="1"/>
  <c r="AL33" i="302"/>
  <c r="AJ34" i="302"/>
  <c r="AK34" i="302" s="1"/>
  <c r="AL34" i="302"/>
  <c r="AJ35" i="302"/>
  <c r="AK35" i="302" s="1"/>
  <c r="AL35" i="302"/>
  <c r="AJ36" i="302"/>
  <c r="AK36" i="302" s="1"/>
  <c r="AL36" i="302"/>
  <c r="AJ37" i="302"/>
  <c r="AK37" i="302" s="1"/>
  <c r="AL37" i="302"/>
  <c r="AJ38" i="302"/>
  <c r="AK38" i="302" s="1"/>
  <c r="AL38" i="302"/>
  <c r="AJ39" i="302"/>
  <c r="AK39" i="302" s="1"/>
  <c r="AL39" i="302"/>
  <c r="AJ40" i="302"/>
  <c r="AK40" i="302" s="1"/>
  <c r="AL40" i="302"/>
  <c r="AJ41" i="302"/>
  <c r="AK41" i="302" s="1"/>
  <c r="AL41" i="302"/>
  <c r="AL7" i="302"/>
  <c r="AJ7" i="302"/>
  <c r="AK7" i="302" s="1"/>
  <c r="AJ8" i="301" l="1"/>
  <c r="AK8" i="301" s="1"/>
  <c r="AL8" i="301"/>
  <c r="AJ9" i="301"/>
  <c r="AK9" i="301" s="1"/>
  <c r="AL9" i="301"/>
  <c r="AJ10" i="301"/>
  <c r="AK10" i="301" s="1"/>
  <c r="AL10" i="301"/>
  <c r="AJ11" i="301"/>
  <c r="AK11" i="301"/>
  <c r="AL11" i="301"/>
  <c r="AJ12" i="301"/>
  <c r="AK12" i="301" s="1"/>
  <c r="AL12" i="301"/>
  <c r="AJ13" i="301"/>
  <c r="AK13" i="301" s="1"/>
  <c r="AL13" i="301"/>
  <c r="AJ14" i="301"/>
  <c r="AK14" i="301" s="1"/>
  <c r="AL14" i="301"/>
  <c r="AJ15" i="301"/>
  <c r="AK15" i="301" s="1"/>
  <c r="AL15" i="301"/>
  <c r="AJ16" i="301"/>
  <c r="AK16" i="301" s="1"/>
  <c r="AL16" i="301"/>
  <c r="AJ17" i="301"/>
  <c r="AK17" i="301" s="1"/>
  <c r="AL17" i="301"/>
  <c r="AJ18" i="301"/>
  <c r="AK18" i="301" s="1"/>
  <c r="AL18" i="301"/>
  <c r="AJ19" i="301"/>
  <c r="AK19" i="301" s="1"/>
  <c r="AL19" i="301"/>
  <c r="AJ20" i="301"/>
  <c r="AK20" i="301" s="1"/>
  <c r="AL20" i="301"/>
  <c r="AJ21" i="301"/>
  <c r="AK21" i="301" s="1"/>
  <c r="AL21" i="301"/>
  <c r="AJ22" i="301"/>
  <c r="AK22" i="301" s="1"/>
  <c r="AL22" i="301"/>
  <c r="AJ23" i="301"/>
  <c r="AK23" i="301" s="1"/>
  <c r="AL23" i="301"/>
  <c r="AJ24" i="301"/>
  <c r="AK24" i="301" s="1"/>
  <c r="AL24" i="301"/>
  <c r="AJ25" i="301"/>
  <c r="AK25" i="301" s="1"/>
  <c r="AL25" i="301"/>
  <c r="AJ26" i="301"/>
  <c r="AK26" i="301" s="1"/>
  <c r="AL26" i="301"/>
  <c r="AJ27" i="301"/>
  <c r="AK27" i="301" s="1"/>
  <c r="AL27" i="301"/>
  <c r="AJ28" i="301"/>
  <c r="AK28" i="301" s="1"/>
  <c r="AL28" i="301"/>
  <c r="AJ29" i="301"/>
  <c r="AK29" i="301" s="1"/>
  <c r="AL29" i="301"/>
  <c r="AJ30" i="301"/>
  <c r="AK30" i="301" s="1"/>
  <c r="AL30" i="301"/>
  <c r="AJ31" i="301"/>
  <c r="AK31" i="301" s="1"/>
  <c r="AL31" i="301"/>
  <c r="AJ32" i="301"/>
  <c r="AK32" i="301" s="1"/>
  <c r="AL32" i="301"/>
  <c r="AJ33" i="301"/>
  <c r="AK33" i="301" s="1"/>
  <c r="AL33" i="301"/>
  <c r="AJ34" i="301"/>
  <c r="AK34" i="301" s="1"/>
  <c r="AL34" i="301"/>
  <c r="AL7" i="301"/>
  <c r="AJ7" i="301"/>
  <c r="AK7" i="301" s="1"/>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38" i="300"/>
  <c r="AK38" i="300" s="1"/>
  <c r="AL38" i="300"/>
  <c r="AJ39" i="300"/>
  <c r="AK39" i="300" s="1"/>
  <c r="AL39" i="300"/>
  <c r="AJ40" i="300"/>
  <c r="AK40" i="300" s="1"/>
  <c r="AL40" i="300"/>
  <c r="AJ41" i="300"/>
  <c r="AK41" i="300" s="1"/>
  <c r="AL41" i="300"/>
  <c r="AJ42" i="300"/>
  <c r="AK42" i="300" s="1"/>
  <c r="AL42" i="300"/>
  <c r="AJ43" i="300"/>
  <c r="AK43" i="300" s="1"/>
  <c r="AL43" i="300"/>
  <c r="AL7" i="300"/>
  <c r="AJ7" i="300"/>
  <c r="AK7" i="300" s="1"/>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L7" i="299"/>
  <c r="AJ7" i="299"/>
  <c r="AK7" i="299" s="1"/>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39" i="298"/>
  <c r="AK39" i="298" s="1"/>
  <c r="AL39"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s="1"/>
  <c r="AL37" i="298"/>
  <c r="AJ38" i="298"/>
  <c r="AK38" i="298" s="1"/>
  <c r="AL38" i="298"/>
  <c r="AL7" i="298"/>
  <c r="AJ7" i="298"/>
  <c r="AK7" i="298" s="1"/>
  <c r="AJ7" i="297"/>
  <c r="AK7" i="297" s="1"/>
  <c r="AL7" i="297"/>
  <c r="AJ8" i="297"/>
  <c r="AK8" i="297" s="1"/>
  <c r="AL8" i="297"/>
  <c r="AJ9" i="297"/>
  <c r="AK9" i="297" s="1"/>
  <c r="AL9" i="297"/>
  <c r="AJ28" i="297"/>
  <c r="AK28" i="297" s="1"/>
  <c r="AL28" i="297"/>
  <c r="AJ10" i="297"/>
  <c r="AK10" i="297" s="1"/>
  <c r="AL10" i="297"/>
  <c r="AJ11" i="297"/>
  <c r="AK11" i="297" s="1"/>
  <c r="AL11" i="297"/>
  <c r="AJ12" i="297"/>
  <c r="AK12" i="297" s="1"/>
  <c r="AL12" i="297"/>
  <c r="AJ13" i="297"/>
  <c r="AK13" i="297" s="1"/>
  <c r="AL13" i="297"/>
  <c r="AJ14" i="297"/>
  <c r="AK14" i="297" s="1"/>
  <c r="AL14" i="297"/>
  <c r="AJ15" i="297"/>
  <c r="AK15" i="297" s="1"/>
  <c r="AL15" i="297"/>
  <c r="AJ16" i="297"/>
  <c r="AK16" i="297" s="1"/>
  <c r="AL16" i="297"/>
  <c r="AJ17" i="297"/>
  <c r="AK17" i="297" s="1"/>
  <c r="AL17" i="297"/>
  <c r="AJ29" i="297"/>
  <c r="AK29" i="297" s="1"/>
  <c r="AL29" i="297"/>
  <c r="AJ18" i="297"/>
  <c r="AK18" i="297" s="1"/>
  <c r="AL18" i="297"/>
  <c r="AJ19" i="297"/>
  <c r="AK19" i="297" s="1"/>
  <c r="AL19" i="297"/>
  <c r="AJ20" i="297"/>
  <c r="AK20" i="297" s="1"/>
  <c r="AL20" i="297"/>
  <c r="AJ21" i="297"/>
  <c r="AK21" i="297" s="1"/>
  <c r="AL21" i="297"/>
  <c r="AJ22" i="297"/>
  <c r="AK22" i="297" s="1"/>
  <c r="AL22" i="297"/>
  <c r="AJ23" i="297"/>
  <c r="AK23" i="297" s="1"/>
  <c r="AL23" i="297"/>
  <c r="AJ24" i="297"/>
  <c r="AK24" i="297" s="1"/>
  <c r="AL24" i="297"/>
  <c r="AJ25" i="297"/>
  <c r="AK25" i="297" s="1"/>
  <c r="AL25" i="297"/>
  <c r="AJ26" i="297"/>
  <c r="AK26" i="297" s="1"/>
  <c r="AL26" i="297"/>
  <c r="AJ27" i="297"/>
  <c r="AK27" i="297" s="1"/>
  <c r="AL27" i="297"/>
  <c r="AL30" i="297"/>
  <c r="AJ30" i="297"/>
  <c r="AK30" i="297" s="1"/>
  <c r="AJ8" i="296"/>
  <c r="AK8" i="296" s="1"/>
  <c r="AL8" i="296"/>
  <c r="AJ9" i="296"/>
  <c r="AK9" i="296" s="1"/>
  <c r="AL9" i="296"/>
  <c r="AJ10" i="296"/>
  <c r="AK10" i="296" s="1"/>
  <c r="AL10" i="296"/>
  <c r="AJ11" i="296"/>
  <c r="AK11" i="296" s="1"/>
  <c r="AL11" i="296"/>
  <c r="AJ12" i="296"/>
  <c r="AK12" i="296" s="1"/>
  <c r="AL12" i="296"/>
  <c r="AJ13" i="296"/>
  <c r="AK13" i="296" s="1"/>
  <c r="AL13" i="296"/>
  <c r="AJ14" i="296"/>
  <c r="AK14" i="296" s="1"/>
  <c r="AL14" i="296"/>
  <c r="AJ15" i="296"/>
  <c r="AK15" i="296" s="1"/>
  <c r="AL15" i="296"/>
  <c r="AJ16" i="296"/>
  <c r="AK16" i="296" s="1"/>
  <c r="AL16" i="296"/>
  <c r="AJ17" i="296"/>
  <c r="AK17" i="296" s="1"/>
  <c r="AL17" i="296"/>
  <c r="AJ18" i="296"/>
  <c r="AK18" i="296" s="1"/>
  <c r="AL18" i="296"/>
  <c r="AJ19" i="296"/>
  <c r="AK19" i="296" s="1"/>
  <c r="AL19" i="296"/>
  <c r="AJ20" i="296"/>
  <c r="AK20" i="296" s="1"/>
  <c r="AL20" i="296"/>
  <c r="AJ21" i="296"/>
  <c r="AK21" i="296" s="1"/>
  <c r="AL21" i="296"/>
  <c r="AJ22" i="296"/>
  <c r="AK22" i="296" s="1"/>
  <c r="AL22" i="296"/>
  <c r="AJ23" i="296"/>
  <c r="AK23" i="296" s="1"/>
  <c r="AL23" i="296"/>
  <c r="AJ24" i="296"/>
  <c r="AK24" i="296" s="1"/>
  <c r="AL24" i="296"/>
  <c r="AJ25" i="296"/>
  <c r="AK25" i="296" s="1"/>
  <c r="AL25" i="296"/>
  <c r="AJ26" i="296"/>
  <c r="AK26" i="296" s="1"/>
  <c r="AL26" i="296"/>
  <c r="AJ27" i="296"/>
  <c r="AK27" i="296" s="1"/>
  <c r="AL27" i="296"/>
  <c r="AJ28" i="296"/>
  <c r="AK28" i="296" s="1"/>
  <c r="AL28" i="296"/>
  <c r="AJ29" i="296"/>
  <c r="AK29" i="296" s="1"/>
  <c r="AL29" i="296"/>
  <c r="AJ30" i="296"/>
  <c r="AK30" i="296" s="1"/>
  <c r="AL30" i="296"/>
  <c r="AJ31" i="296"/>
  <c r="AK31" i="296" s="1"/>
  <c r="AL31" i="296"/>
  <c r="AJ32" i="296"/>
  <c r="AK32" i="296" s="1"/>
  <c r="AL32" i="296"/>
  <c r="AL7" i="296"/>
  <c r="AJ7" i="296"/>
  <c r="AK7" i="296" s="1"/>
  <c r="AJ8" i="295"/>
  <c r="AK8" i="295" s="1"/>
  <c r="AL8" i="295"/>
  <c r="AJ9" i="295"/>
  <c r="AK9" i="295" s="1"/>
  <c r="AL9" i="295"/>
  <c r="AJ10" i="295"/>
  <c r="AK10" i="295" s="1"/>
  <c r="AL10" i="295"/>
  <c r="AJ11" i="295"/>
  <c r="AK11" i="295" s="1"/>
  <c r="AL11" i="295"/>
  <c r="AJ12" i="295"/>
  <c r="AK12" i="295" s="1"/>
  <c r="AL12" i="295"/>
  <c r="AJ13" i="295"/>
  <c r="AK13" i="295" s="1"/>
  <c r="AL13" i="295"/>
  <c r="AJ14" i="295"/>
  <c r="AK14" i="295" s="1"/>
  <c r="AL14" i="295"/>
  <c r="AJ15" i="295"/>
  <c r="AK15" i="295"/>
  <c r="AL15" i="295"/>
  <c r="AJ16" i="295"/>
  <c r="AK16" i="295" s="1"/>
  <c r="AL16" i="295"/>
  <c r="AJ17" i="295"/>
  <c r="AK17" i="295" s="1"/>
  <c r="AL17" i="295"/>
  <c r="AJ18" i="295"/>
  <c r="AK18" i="295" s="1"/>
  <c r="AL18" i="295"/>
  <c r="AJ19" i="295"/>
  <c r="AK19" i="295" s="1"/>
  <c r="AL19" i="295"/>
  <c r="AJ20" i="295"/>
  <c r="AK20" i="295" s="1"/>
  <c r="AL20" i="295"/>
  <c r="AJ21" i="295"/>
  <c r="AK21" i="295" s="1"/>
  <c r="AL21" i="295"/>
  <c r="AJ22" i="295"/>
  <c r="AK22" i="295" s="1"/>
  <c r="AL22" i="295"/>
  <c r="AJ23" i="295"/>
  <c r="AK23" i="295" s="1"/>
  <c r="AL23" i="295"/>
  <c r="AJ24" i="295"/>
  <c r="AK24" i="295" s="1"/>
  <c r="AL24" i="295"/>
  <c r="AJ25" i="295"/>
  <c r="AK25" i="295" s="1"/>
  <c r="AL25" i="295"/>
  <c r="AJ26" i="295"/>
  <c r="AK26" i="295" s="1"/>
  <c r="AL26" i="295"/>
  <c r="AL7" i="295"/>
  <c r="AJ7" i="295"/>
  <c r="AK7" i="295" s="1"/>
  <c r="AJ8" i="294"/>
  <c r="AK8" i="294" s="1"/>
  <c r="AL8" i="294"/>
  <c r="AJ9" i="294"/>
  <c r="AK9" i="294" s="1"/>
  <c r="AL9" i="294"/>
  <c r="AJ10" i="294"/>
  <c r="AK10" i="294" s="1"/>
  <c r="AL10" i="294"/>
  <c r="AJ11" i="294"/>
  <c r="AK11" i="294" s="1"/>
  <c r="AL11" i="294"/>
  <c r="AJ12" i="294"/>
  <c r="AK12" i="294" s="1"/>
  <c r="AL12" i="294"/>
  <c r="AJ13" i="294"/>
  <c r="AK13" i="294" s="1"/>
  <c r="AL13" i="294"/>
  <c r="AJ14" i="294"/>
  <c r="AK14" i="294" s="1"/>
  <c r="AL14" i="294"/>
  <c r="AJ15" i="294"/>
  <c r="AK15" i="294" s="1"/>
  <c r="AL15" i="294"/>
  <c r="AJ16" i="294"/>
  <c r="AK16" i="294" s="1"/>
  <c r="AL16" i="294"/>
  <c r="AJ17" i="294"/>
  <c r="AK17" i="294" s="1"/>
  <c r="AL17" i="294"/>
  <c r="AJ18" i="294"/>
  <c r="AK18" i="294" s="1"/>
  <c r="AL18" i="294"/>
  <c r="AJ19" i="294"/>
  <c r="AK19" i="294" s="1"/>
  <c r="AL19" i="294"/>
  <c r="AJ20" i="294"/>
  <c r="AK20" i="294" s="1"/>
  <c r="AL20" i="294"/>
  <c r="AJ21" i="294"/>
  <c r="AK21" i="294" s="1"/>
  <c r="AL21" i="294"/>
  <c r="AJ22" i="294"/>
  <c r="AK22" i="294" s="1"/>
  <c r="AL22" i="294"/>
  <c r="AJ23" i="294"/>
  <c r="AK23" i="294" s="1"/>
  <c r="AL23" i="294"/>
  <c r="AJ24" i="294"/>
  <c r="AK24" i="294" s="1"/>
  <c r="AL24" i="294"/>
  <c r="AJ25" i="294"/>
  <c r="AK25" i="294"/>
  <c r="AL25" i="294"/>
  <c r="AJ26" i="294"/>
  <c r="AK26" i="294" s="1"/>
  <c r="AL26" i="294"/>
  <c r="AJ27" i="294"/>
  <c r="AK27" i="294" s="1"/>
  <c r="AL27" i="294"/>
  <c r="AJ28" i="294"/>
  <c r="AK28" i="294" s="1"/>
  <c r="AL28" i="294"/>
  <c r="AJ29" i="294"/>
  <c r="AK29" i="294" s="1"/>
  <c r="AL29" i="294"/>
  <c r="AJ30" i="294"/>
  <c r="AK30" i="294" s="1"/>
  <c r="AL30" i="294"/>
  <c r="AJ31" i="294"/>
  <c r="AK31" i="294" s="1"/>
  <c r="AL31" i="294"/>
  <c r="AJ32" i="294"/>
  <c r="AK32" i="294" s="1"/>
  <c r="AL32" i="294"/>
  <c r="AJ33" i="294"/>
  <c r="AK33" i="294" s="1"/>
  <c r="AL33" i="294"/>
  <c r="AJ34" i="294"/>
  <c r="AK34" i="294" s="1"/>
  <c r="AL34" i="294"/>
  <c r="AJ35" i="294"/>
  <c r="AK35" i="294" s="1"/>
  <c r="AL35" i="294"/>
  <c r="AJ36" i="294"/>
  <c r="AK36" i="294" s="1"/>
  <c r="AL36" i="294"/>
  <c r="AL7" i="294"/>
  <c r="AJ7" i="294"/>
  <c r="AK7" i="294" s="1"/>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c r="AL31" i="293"/>
  <c r="AJ32" i="293"/>
  <c r="AK32" i="293" s="1"/>
  <c r="AL32" i="293"/>
  <c r="AJ33" i="293"/>
  <c r="AK33" i="293" s="1"/>
  <c r="AL33" i="293"/>
  <c r="AJ34" i="293"/>
  <c r="AK34" i="293" s="1"/>
  <c r="AL34" i="293"/>
  <c r="AJ35" i="293"/>
  <c r="AK35" i="293" s="1"/>
  <c r="AL35" i="293"/>
  <c r="AL7" i="293"/>
  <c r="AJ7" i="293"/>
  <c r="AK7" i="293" s="1"/>
  <c r="AJ8" i="292"/>
  <c r="AK8" i="292" s="1"/>
  <c r="AL8" i="292"/>
  <c r="AJ9" i="292"/>
  <c r="AK9" i="292" s="1"/>
  <c r="AL9" i="292"/>
  <c r="AJ10" i="292"/>
  <c r="AK10" i="292" s="1"/>
  <c r="AL10" i="292"/>
  <c r="AJ11" i="292"/>
  <c r="AK11" i="292" s="1"/>
  <c r="AL11" i="292"/>
  <c r="AJ12" i="292"/>
  <c r="AK12" i="292" s="1"/>
  <c r="AL12" i="292"/>
  <c r="AJ13" i="292"/>
  <c r="AK13" i="292" s="1"/>
  <c r="AL13" i="292"/>
  <c r="AJ14" i="292"/>
  <c r="AK14" i="292" s="1"/>
  <c r="AL14" i="292"/>
  <c r="AJ15" i="292"/>
  <c r="AK15" i="292"/>
  <c r="AL15" i="292"/>
  <c r="AJ16" i="292"/>
  <c r="AK16" i="292" s="1"/>
  <c r="AL16" i="292"/>
  <c r="AJ17" i="292"/>
  <c r="AK17" i="292" s="1"/>
  <c r="AL17" i="292"/>
  <c r="AJ18" i="292"/>
  <c r="AK18" i="292" s="1"/>
  <c r="AL18" i="292"/>
  <c r="AJ19" i="292"/>
  <c r="AK19" i="292" s="1"/>
  <c r="AL19" i="292"/>
  <c r="AJ20" i="292"/>
  <c r="AK20" i="292" s="1"/>
  <c r="AL20" i="292"/>
  <c r="AJ21" i="292"/>
  <c r="AK21" i="292" s="1"/>
  <c r="AL21" i="292"/>
  <c r="AJ22" i="292"/>
  <c r="AK22" i="292" s="1"/>
  <c r="AL22" i="292"/>
  <c r="AJ23" i="292"/>
  <c r="AK23" i="292" s="1"/>
  <c r="AL23" i="292"/>
  <c r="AJ24" i="292"/>
  <c r="AK24" i="292" s="1"/>
  <c r="AL24" i="292"/>
  <c r="AJ25" i="292"/>
  <c r="AK25" i="292" s="1"/>
  <c r="AL25" i="292"/>
  <c r="AJ26" i="292"/>
  <c r="AK26" i="292" s="1"/>
  <c r="AL26" i="292"/>
  <c r="AJ27" i="292"/>
  <c r="AK27" i="292" s="1"/>
  <c r="AL27" i="292"/>
  <c r="AJ28" i="292"/>
  <c r="AK28" i="292" s="1"/>
  <c r="AL28" i="292"/>
  <c r="AJ29" i="292"/>
  <c r="AK29" i="292" s="1"/>
  <c r="AL29" i="292"/>
  <c r="AJ30" i="292"/>
  <c r="AK30" i="292" s="1"/>
  <c r="AL30" i="292"/>
  <c r="AJ31" i="292"/>
  <c r="AK31" i="292" s="1"/>
  <c r="AL31" i="292"/>
  <c r="AL7" i="292"/>
  <c r="AJ7" i="292"/>
  <c r="AK7" i="292" s="1"/>
  <c r="AJ8" i="290"/>
  <c r="AK8" i="290" s="1"/>
  <c r="AL8" i="290"/>
  <c r="AJ9" i="290"/>
  <c r="AK9" i="290" s="1"/>
  <c r="AL9" i="290"/>
  <c r="AJ10" i="290"/>
  <c r="AK10" i="290" s="1"/>
  <c r="AL10" i="290"/>
  <c r="AJ11" i="290"/>
  <c r="AK11" i="290" s="1"/>
  <c r="AL11" i="290"/>
  <c r="AJ12" i="290"/>
  <c r="AK12" i="290" s="1"/>
  <c r="AL12" i="290"/>
  <c r="AJ13" i="290"/>
  <c r="AK13" i="290" s="1"/>
  <c r="AL13" i="290"/>
  <c r="AJ14" i="290"/>
  <c r="AK14" i="290" s="1"/>
  <c r="AL14" i="290"/>
  <c r="AJ15" i="290"/>
  <c r="AK15" i="290" s="1"/>
  <c r="AL15" i="290"/>
  <c r="AJ16" i="290"/>
  <c r="AK16" i="290" s="1"/>
  <c r="AL16" i="290"/>
  <c r="AJ17" i="290"/>
  <c r="AK17" i="290" s="1"/>
  <c r="AL17" i="290"/>
  <c r="AJ18" i="290"/>
  <c r="AK18" i="290" s="1"/>
  <c r="AL18" i="290"/>
  <c r="AJ19" i="290"/>
  <c r="AK19" i="290" s="1"/>
  <c r="AL19" i="290"/>
  <c r="AJ20" i="290"/>
  <c r="AK20" i="290" s="1"/>
  <c r="AL20" i="290"/>
  <c r="AJ21" i="290"/>
  <c r="AK21" i="290" s="1"/>
  <c r="AL21" i="290"/>
  <c r="AJ22" i="290"/>
  <c r="AK22" i="290" s="1"/>
  <c r="AL22" i="290"/>
  <c r="AJ23" i="290"/>
  <c r="AK23" i="290" s="1"/>
  <c r="AL23" i="290"/>
  <c r="AJ24" i="290"/>
  <c r="AK24" i="290" s="1"/>
  <c r="AL24" i="290"/>
  <c r="AJ25" i="290"/>
  <c r="AK25" i="290"/>
  <c r="AL25" i="290"/>
  <c r="AJ26" i="290"/>
  <c r="AK26" i="290" s="1"/>
  <c r="AL26" i="290"/>
  <c r="AJ27" i="290"/>
  <c r="AK27" i="290" s="1"/>
  <c r="AL27" i="290"/>
  <c r="AJ28" i="290"/>
  <c r="AK28" i="290" s="1"/>
  <c r="AL28" i="290"/>
  <c r="AJ29" i="290"/>
  <c r="AK29" i="290" s="1"/>
  <c r="AL29" i="290"/>
  <c r="AJ30" i="290"/>
  <c r="AK30" i="290" s="1"/>
  <c r="AL30" i="290"/>
  <c r="AJ31" i="290"/>
  <c r="AK31" i="290" s="1"/>
  <c r="AL31" i="290"/>
  <c r="AJ32" i="290"/>
  <c r="AK32" i="290" s="1"/>
  <c r="AL32" i="290"/>
  <c r="AL7" i="290"/>
  <c r="AJ7" i="290"/>
  <c r="AK7" i="290" s="1"/>
  <c r="AJ8" i="289"/>
  <c r="AK8" i="289" s="1"/>
  <c r="AL8" i="289"/>
  <c r="AJ9" i="289"/>
  <c r="AK9" i="289" s="1"/>
  <c r="AL9" i="289"/>
  <c r="AJ10" i="289"/>
  <c r="AK10" i="289" s="1"/>
  <c r="AL10" i="289"/>
  <c r="AJ11" i="289"/>
  <c r="AK11" i="289" s="1"/>
  <c r="AL11" i="289"/>
  <c r="AJ12" i="289"/>
  <c r="AK12" i="289" s="1"/>
  <c r="AL12" i="289"/>
  <c r="AJ13" i="289"/>
  <c r="AK13" i="289" s="1"/>
  <c r="AL13" i="289"/>
  <c r="AJ14" i="289"/>
  <c r="AK14" i="289" s="1"/>
  <c r="AL14" i="289"/>
  <c r="AJ15" i="289"/>
  <c r="AK15" i="289" s="1"/>
  <c r="AL15" i="289"/>
  <c r="AJ16" i="289"/>
  <c r="AK16" i="289" s="1"/>
  <c r="AL16" i="289"/>
  <c r="AJ17" i="289"/>
  <c r="AK17" i="289" s="1"/>
  <c r="AL17" i="289"/>
  <c r="AJ18" i="289"/>
  <c r="AK18" i="289" s="1"/>
  <c r="AL18" i="289"/>
  <c r="AJ19" i="289"/>
  <c r="AK19" i="289" s="1"/>
  <c r="AL19" i="289"/>
  <c r="AJ20" i="289"/>
  <c r="AK20" i="289" s="1"/>
  <c r="AL20" i="289"/>
  <c r="AJ21" i="289"/>
  <c r="AK21" i="289" s="1"/>
  <c r="AL21" i="289"/>
  <c r="AJ22" i="289"/>
  <c r="AK22" i="289" s="1"/>
  <c r="AL22" i="289"/>
  <c r="AJ23" i="289"/>
  <c r="AK23" i="289"/>
  <c r="AL23" i="289"/>
  <c r="AJ24" i="289"/>
  <c r="AK24" i="289" s="1"/>
  <c r="AL24" i="289"/>
  <c r="AJ25" i="289"/>
  <c r="AK25" i="289" s="1"/>
  <c r="AL25" i="289"/>
  <c r="AL7" i="289"/>
  <c r="AJ7" i="289"/>
  <c r="AK7" i="289" s="1"/>
  <c r="AJ8" i="288"/>
  <c r="AK8" i="288" s="1"/>
  <c r="AL8" i="288"/>
  <c r="AJ9" i="288"/>
  <c r="AK9" i="288" s="1"/>
  <c r="AL9" i="288"/>
  <c r="AJ10" i="288"/>
  <c r="AK10" i="288" s="1"/>
  <c r="AL10" i="288"/>
  <c r="AJ11" i="288"/>
  <c r="AK11" i="288" s="1"/>
  <c r="AL11" i="288"/>
  <c r="AJ12" i="288"/>
  <c r="AK12" i="288" s="1"/>
  <c r="AL12" i="288"/>
  <c r="AJ13" i="288"/>
  <c r="AK13" i="288" s="1"/>
  <c r="AL13" i="288"/>
  <c r="AJ14" i="288"/>
  <c r="AK14" i="288" s="1"/>
  <c r="AL14" i="288"/>
  <c r="AJ15" i="288"/>
  <c r="AK15" i="288" s="1"/>
  <c r="AL15" i="288"/>
  <c r="AJ16" i="288"/>
  <c r="AK16" i="288" s="1"/>
  <c r="AL16" i="288"/>
  <c r="AJ17" i="288"/>
  <c r="AK17" i="288" s="1"/>
  <c r="AL17" i="288"/>
  <c r="AJ18" i="288"/>
  <c r="AK18" i="288" s="1"/>
  <c r="AL18" i="288"/>
  <c r="AJ19" i="288"/>
  <c r="AK19" i="288" s="1"/>
  <c r="AL19" i="288"/>
  <c r="AJ20" i="288"/>
  <c r="AK20" i="288" s="1"/>
  <c r="AL20" i="288"/>
  <c r="AJ21" i="288"/>
  <c r="AK21" i="288" s="1"/>
  <c r="AL21" i="288"/>
  <c r="AJ22" i="288"/>
  <c r="AK22" i="288" s="1"/>
  <c r="AL22" i="288"/>
  <c r="AJ23" i="288"/>
  <c r="AK23" i="288" s="1"/>
  <c r="AL23" i="288"/>
  <c r="AJ24" i="288"/>
  <c r="AK24" i="288" s="1"/>
  <c r="AL24" i="288"/>
  <c r="AJ25" i="288"/>
  <c r="AK25" i="288" s="1"/>
  <c r="AL25" i="288"/>
  <c r="AL7" i="288"/>
  <c r="AJ7" i="288"/>
  <c r="AK7" i="288" s="1"/>
  <c r="AJ8" i="287"/>
  <c r="AK8" i="287" s="1"/>
  <c r="AL8" i="287"/>
  <c r="AJ9" i="287"/>
  <c r="AK9" i="287" s="1"/>
  <c r="AL9" i="287"/>
  <c r="AJ10" i="287"/>
  <c r="AK10" i="287" s="1"/>
  <c r="AL10" i="287"/>
  <c r="AJ11" i="287"/>
  <c r="AK11" i="287" s="1"/>
  <c r="AL11" i="287"/>
  <c r="AJ12" i="287"/>
  <c r="AK12" i="287" s="1"/>
  <c r="AL12" i="287"/>
  <c r="AJ13" i="287"/>
  <c r="AK13" i="287" s="1"/>
  <c r="AL13" i="287"/>
  <c r="AJ14" i="287"/>
  <c r="AK14" i="287" s="1"/>
  <c r="AL14" i="287"/>
  <c r="AJ15" i="287"/>
  <c r="AK15" i="287" s="1"/>
  <c r="AL15" i="287"/>
  <c r="AJ16" i="287"/>
  <c r="AK16" i="287" s="1"/>
  <c r="AL16" i="287"/>
  <c r="AJ17" i="287"/>
  <c r="AK17" i="287" s="1"/>
  <c r="AL17" i="287"/>
  <c r="AJ18" i="287"/>
  <c r="AK18" i="287" s="1"/>
  <c r="AL18" i="287"/>
  <c r="AJ19" i="287"/>
  <c r="AK19" i="287" s="1"/>
  <c r="AL19" i="287"/>
  <c r="AJ20" i="287"/>
  <c r="AK20" i="287" s="1"/>
  <c r="AL20" i="287"/>
  <c r="AJ21" i="287"/>
  <c r="AK21" i="287" s="1"/>
  <c r="AL21" i="287"/>
  <c r="AJ22" i="287"/>
  <c r="AK22" i="287" s="1"/>
  <c r="AL22" i="287"/>
  <c r="AJ23" i="287"/>
  <c r="AK23" i="287" s="1"/>
  <c r="AL23" i="287"/>
  <c r="AJ24" i="287"/>
  <c r="AK24" i="287" s="1"/>
  <c r="AL24" i="287"/>
  <c r="AJ25" i="287"/>
  <c r="AK25" i="287" s="1"/>
  <c r="AL25" i="287"/>
  <c r="AJ26" i="287"/>
  <c r="AK26" i="287" s="1"/>
  <c r="AL26" i="287"/>
  <c r="AJ27" i="287"/>
  <c r="AK27" i="287" s="1"/>
  <c r="AL27" i="287"/>
  <c r="AJ28" i="287"/>
  <c r="AK28" i="287" s="1"/>
  <c r="AL28" i="287"/>
  <c r="AJ29" i="287"/>
  <c r="AK29" i="287" s="1"/>
  <c r="AL29" i="287"/>
  <c r="AJ30" i="287"/>
  <c r="AK30" i="287" s="1"/>
  <c r="AL30" i="287"/>
  <c r="AJ31" i="287"/>
  <c r="AK31" i="287"/>
  <c r="AL31" i="287"/>
  <c r="AL7" i="287"/>
  <c r="AJ7" i="287"/>
  <c r="AK7" i="287" s="1"/>
  <c r="AJ8" i="286"/>
  <c r="AK8" i="286" s="1"/>
  <c r="AL8" i="286"/>
  <c r="AJ9" i="286"/>
  <c r="AK9" i="286" s="1"/>
  <c r="AL9" i="286"/>
  <c r="AJ10" i="286"/>
  <c r="AK10" i="286" s="1"/>
  <c r="AL10" i="286"/>
  <c r="AJ11" i="286"/>
  <c r="AK11" i="286" s="1"/>
  <c r="AL11" i="286"/>
  <c r="AJ12" i="286"/>
  <c r="AK12" i="286" s="1"/>
  <c r="AL12" i="286"/>
  <c r="AJ13" i="286"/>
  <c r="AK13" i="286"/>
  <c r="AL13" i="286"/>
  <c r="AJ14" i="286"/>
  <c r="AK14" i="286" s="1"/>
  <c r="AL14" i="286"/>
  <c r="AJ15" i="286"/>
  <c r="AK15" i="286" s="1"/>
  <c r="AL15" i="286"/>
  <c r="AJ16" i="286"/>
  <c r="AK16" i="286" s="1"/>
  <c r="AL16" i="286"/>
  <c r="AJ17" i="286"/>
  <c r="AK17" i="286" s="1"/>
  <c r="AL17" i="286"/>
  <c r="AJ18" i="286"/>
  <c r="AK18" i="286" s="1"/>
  <c r="AL18" i="286"/>
  <c r="AJ19" i="286"/>
  <c r="AK19" i="286" s="1"/>
  <c r="AL19" i="286"/>
  <c r="AJ20" i="286"/>
  <c r="AK20" i="286" s="1"/>
  <c r="AL20" i="286"/>
  <c r="AJ21" i="286"/>
  <c r="AK21" i="286" s="1"/>
  <c r="AL21" i="286"/>
  <c r="AJ22" i="286"/>
  <c r="AK22" i="286" s="1"/>
  <c r="AL22" i="286"/>
  <c r="AJ23" i="286"/>
  <c r="AK23" i="286" s="1"/>
  <c r="AL23" i="286"/>
  <c r="AJ24" i="286"/>
  <c r="AK24" i="286" s="1"/>
  <c r="AL24" i="286"/>
  <c r="AJ25" i="286"/>
  <c r="AK25" i="286" s="1"/>
  <c r="AL25" i="286"/>
  <c r="AJ26" i="286"/>
  <c r="AK26" i="286" s="1"/>
  <c r="AL26" i="286"/>
  <c r="AJ27" i="286"/>
  <c r="AK27" i="286" s="1"/>
  <c r="AL27" i="286"/>
  <c r="AJ28" i="286"/>
  <c r="AK28" i="286" s="1"/>
  <c r="AL28" i="286"/>
  <c r="AJ29" i="286"/>
  <c r="AK29" i="286" s="1"/>
  <c r="AL29" i="286"/>
  <c r="AJ30" i="286"/>
  <c r="AK30" i="286" s="1"/>
  <c r="AL30" i="286"/>
  <c r="AJ31" i="286"/>
  <c r="AK31" i="286" s="1"/>
  <c r="AL31" i="286"/>
  <c r="AL7" i="286"/>
  <c r="AJ7" i="286"/>
  <c r="AK7" i="286" s="1"/>
  <c r="AJ8" i="285"/>
  <c r="AK8" i="285" s="1"/>
  <c r="AL8" i="285"/>
  <c r="AJ9" i="285"/>
  <c r="AK9" i="285" s="1"/>
  <c r="AL9" i="285"/>
  <c r="AJ10" i="285"/>
  <c r="AK10" i="285" s="1"/>
  <c r="AL10" i="285"/>
  <c r="AJ11" i="285"/>
  <c r="AK11" i="285" s="1"/>
  <c r="AL11" i="285"/>
  <c r="AJ12" i="285"/>
  <c r="AK12" i="285" s="1"/>
  <c r="AL12" i="285"/>
  <c r="AJ13" i="285"/>
  <c r="AK13" i="285" s="1"/>
  <c r="AL13" i="285"/>
  <c r="AJ14" i="285"/>
  <c r="AK14" i="285" s="1"/>
  <c r="AL14" i="285"/>
  <c r="AJ15" i="285"/>
  <c r="AK15" i="285" s="1"/>
  <c r="AL15" i="285"/>
  <c r="AJ16" i="285"/>
  <c r="AK16" i="285" s="1"/>
  <c r="AL16" i="285"/>
  <c r="AJ17" i="285"/>
  <c r="AK17" i="285" s="1"/>
  <c r="AL17" i="285"/>
  <c r="AJ18" i="285"/>
  <c r="AK18" i="285" s="1"/>
  <c r="AL18" i="285"/>
  <c r="AJ19" i="285"/>
  <c r="AK19" i="285" s="1"/>
  <c r="AL19" i="285"/>
  <c r="AJ20" i="285"/>
  <c r="AK20" i="285" s="1"/>
  <c r="AL20" i="285"/>
  <c r="AJ21" i="285"/>
  <c r="AK21" i="285" s="1"/>
  <c r="AL21" i="285"/>
  <c r="AJ22" i="285"/>
  <c r="AK22" i="285" s="1"/>
  <c r="AL22" i="285"/>
  <c r="AJ24" i="285"/>
  <c r="AK24" i="285" s="1"/>
  <c r="AL24" i="285"/>
  <c r="AJ25" i="285"/>
  <c r="AK25" i="285" s="1"/>
  <c r="AL25" i="285"/>
  <c r="AL7" i="285"/>
  <c r="AJ7" i="285"/>
  <c r="AK7" i="285" s="1"/>
  <c r="AJ8" i="284"/>
  <c r="AK8" i="284" s="1"/>
  <c r="AL8" i="284"/>
  <c r="AJ9" i="284"/>
  <c r="AK9" i="284" s="1"/>
  <c r="AL9" i="284"/>
  <c r="AJ10" i="284"/>
  <c r="AK10" i="284" s="1"/>
  <c r="AL10" i="284"/>
  <c r="AJ11" i="284"/>
  <c r="AK11" i="284" s="1"/>
  <c r="AL11" i="284"/>
  <c r="AJ12" i="284"/>
  <c r="AK12" i="284" s="1"/>
  <c r="AL12" i="284"/>
  <c r="AJ13" i="284"/>
  <c r="AK13" i="284" s="1"/>
  <c r="AL13" i="284"/>
  <c r="AJ14" i="284"/>
  <c r="AK14" i="284" s="1"/>
  <c r="AL14" i="284"/>
  <c r="AJ15" i="284"/>
  <c r="AK15" i="284" s="1"/>
  <c r="AL15" i="284"/>
  <c r="AJ16" i="284"/>
  <c r="AK16" i="284" s="1"/>
  <c r="AL16" i="284"/>
  <c r="AJ17" i="284"/>
  <c r="AK17" i="284" s="1"/>
  <c r="AL17" i="284"/>
  <c r="AJ18" i="284"/>
  <c r="AK18" i="284" s="1"/>
  <c r="AL18" i="284"/>
  <c r="AJ19" i="284"/>
  <c r="AK19" i="284" s="1"/>
  <c r="AL19" i="284"/>
  <c r="AJ20" i="284"/>
  <c r="AK20" i="284" s="1"/>
  <c r="AL20" i="284"/>
  <c r="AJ21" i="284"/>
  <c r="AK21" i="284" s="1"/>
  <c r="AL21" i="284"/>
  <c r="AJ22" i="284"/>
  <c r="AK22" i="284" s="1"/>
  <c r="AL22" i="284"/>
  <c r="AJ23" i="284"/>
  <c r="AK23" i="284" s="1"/>
  <c r="AL23" i="284"/>
  <c r="AJ24" i="284"/>
  <c r="AK24" i="284" s="1"/>
  <c r="AL24" i="284"/>
  <c r="AJ25" i="284"/>
  <c r="AK25" i="284" s="1"/>
  <c r="AL25" i="284"/>
  <c r="AJ26" i="284"/>
  <c r="AK26" i="284" s="1"/>
  <c r="AL26" i="284"/>
  <c r="AJ27" i="284"/>
  <c r="AK27" i="284" s="1"/>
  <c r="AL27" i="284"/>
  <c r="AJ28" i="284"/>
  <c r="AK28" i="284" s="1"/>
  <c r="AL28" i="284"/>
  <c r="AL7" i="284"/>
  <c r="AJ7" i="284"/>
  <c r="AK7" i="284" s="1"/>
  <c r="AJ8" i="283"/>
  <c r="AK8" i="283" s="1"/>
  <c r="AL8" i="283"/>
  <c r="AJ9" i="283"/>
  <c r="AK9" i="283" s="1"/>
  <c r="AL9" i="283"/>
  <c r="AJ10" i="283"/>
  <c r="AK10" i="283" s="1"/>
  <c r="AL10" i="283"/>
  <c r="AJ11" i="283"/>
  <c r="AK11" i="283" s="1"/>
  <c r="AL11" i="283"/>
  <c r="AJ12" i="283"/>
  <c r="AK12" i="283" s="1"/>
  <c r="AL12" i="283"/>
  <c r="AJ13" i="283"/>
  <c r="AK13" i="283" s="1"/>
  <c r="AL13" i="283"/>
  <c r="AJ14" i="283"/>
  <c r="AK14" i="283" s="1"/>
  <c r="AL14" i="283"/>
  <c r="AJ15" i="283"/>
  <c r="AK15" i="283" s="1"/>
  <c r="AL15" i="283"/>
  <c r="AJ16" i="283"/>
  <c r="AK16" i="283" s="1"/>
  <c r="AL16" i="283"/>
  <c r="AJ17" i="283"/>
  <c r="AK17" i="283" s="1"/>
  <c r="AL17" i="283"/>
  <c r="AJ18" i="283"/>
  <c r="AK18" i="283" s="1"/>
  <c r="AL18" i="283"/>
  <c r="AJ19" i="283"/>
  <c r="AK19" i="283" s="1"/>
  <c r="AL19" i="283"/>
  <c r="AJ20" i="283"/>
  <c r="AK20" i="283" s="1"/>
  <c r="AL20" i="283"/>
  <c r="AJ21" i="283"/>
  <c r="AK21" i="283" s="1"/>
  <c r="AL21" i="283"/>
  <c r="AJ22" i="283"/>
  <c r="AK22" i="283" s="1"/>
  <c r="AL22" i="283"/>
  <c r="AJ23" i="283"/>
  <c r="AK23" i="283" s="1"/>
  <c r="AL23" i="283"/>
  <c r="AJ24" i="283"/>
  <c r="AK24" i="283" s="1"/>
  <c r="AL24" i="283"/>
  <c r="AJ25" i="283"/>
  <c r="AK25" i="283" s="1"/>
  <c r="AL25" i="283"/>
  <c r="AJ26" i="283"/>
  <c r="AK26" i="283" s="1"/>
  <c r="AL26" i="283"/>
  <c r="AJ27" i="283"/>
  <c r="AK27" i="283" s="1"/>
  <c r="AL27" i="283"/>
  <c r="AJ28" i="283"/>
  <c r="AK28" i="283" s="1"/>
  <c r="AL28" i="283"/>
  <c r="AJ29" i="283"/>
  <c r="AK29" i="283" s="1"/>
  <c r="AL29" i="283"/>
  <c r="AJ30" i="283"/>
  <c r="AK30" i="283" s="1"/>
  <c r="AL30" i="283"/>
  <c r="AJ31" i="283"/>
  <c r="AK31" i="283" s="1"/>
  <c r="AL31" i="283"/>
  <c r="AL7" i="283"/>
  <c r="AJ7" i="283"/>
  <c r="AK7" i="283" s="1"/>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42" i="282"/>
  <c r="AL43" i="282"/>
  <c r="AL44" i="282"/>
  <c r="AL45" i="282"/>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42" i="282"/>
  <c r="AK42" i="282" s="1"/>
  <c r="AJ43" i="282"/>
  <c r="AK43" i="282" s="1"/>
  <c r="AJ44" i="282"/>
  <c r="AK44" i="282" s="1"/>
  <c r="AJ45" i="282"/>
  <c r="AK45" i="282" s="1"/>
  <c r="AL7" i="282"/>
  <c r="AJ7" i="282"/>
  <c r="AK7" i="282" s="1"/>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38" i="281"/>
  <c r="AL39" i="281"/>
  <c r="AL40" i="281"/>
  <c r="AL41" i="281"/>
  <c r="AL42" i="28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38" i="281"/>
  <c r="AK38" i="281" s="1"/>
  <c r="AJ39" i="281"/>
  <c r="AK39" i="281" s="1"/>
  <c r="AJ40" i="281"/>
  <c r="AK40" i="281" s="1"/>
  <c r="AJ41" i="281"/>
  <c r="AK41" i="281" s="1"/>
  <c r="AJ42" i="281"/>
  <c r="AK42" i="281" s="1"/>
  <c r="AL7" i="28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L44" i="280"/>
  <c r="AL4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44" i="280"/>
  <c r="AK44" i="280" s="1"/>
  <c r="AJ45" i="280"/>
  <c r="AK45" i="280" s="1"/>
  <c r="AL7" i="280"/>
  <c r="AJ7" i="280"/>
  <c r="AK7" i="280" s="1"/>
  <c r="AL8" i="279"/>
  <c r="AL9" i="279"/>
  <c r="AL10" i="279"/>
  <c r="AL11" i="279"/>
  <c r="AL31" i="279"/>
  <c r="AL12" i="279"/>
  <c r="AL13" i="279"/>
  <c r="AL14" i="279"/>
  <c r="AL15" i="279"/>
  <c r="AL32" i="279"/>
  <c r="AL16" i="279"/>
  <c r="AL17" i="279"/>
  <c r="AL18" i="279"/>
  <c r="AL19" i="279"/>
  <c r="AL20" i="279"/>
  <c r="AL21" i="279"/>
  <c r="AL22" i="279"/>
  <c r="AL23" i="279"/>
  <c r="AL24" i="279"/>
  <c r="AL25" i="279"/>
  <c r="AL26" i="279"/>
  <c r="AL27" i="279"/>
  <c r="AL28" i="279"/>
  <c r="AL29" i="279"/>
  <c r="AL30" i="279"/>
  <c r="AL33" i="279"/>
  <c r="AJ8" i="279"/>
  <c r="AK8" i="279" s="1"/>
  <c r="AJ9" i="279"/>
  <c r="AK9" i="279" s="1"/>
  <c r="AJ10" i="279"/>
  <c r="AK10" i="279" s="1"/>
  <c r="AJ11" i="279"/>
  <c r="AK11" i="279" s="1"/>
  <c r="AJ31" i="279"/>
  <c r="AK31" i="279" s="1"/>
  <c r="AJ12" i="279"/>
  <c r="AK12" i="279" s="1"/>
  <c r="AJ13" i="279"/>
  <c r="AK13" i="279" s="1"/>
  <c r="AJ14" i="279"/>
  <c r="AK14" i="279" s="1"/>
  <c r="AJ15" i="279"/>
  <c r="AK15" i="279" s="1"/>
  <c r="AJ32" i="279"/>
  <c r="AK32"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30" i="279"/>
  <c r="AK30" i="279" s="1"/>
  <c r="AJ33" i="279"/>
  <c r="AK33" i="279" s="1"/>
  <c r="AL7" i="279"/>
  <c r="AJ7" i="279"/>
  <c r="AK7" i="279" s="1"/>
  <c r="AL8" i="275"/>
  <c r="AL9" i="275"/>
  <c r="AL10" i="275"/>
  <c r="AL11" i="275"/>
  <c r="AL12" i="275"/>
  <c r="AL13" i="275"/>
  <c r="AL14" i="275"/>
  <c r="AL15" i="275"/>
  <c r="AL16" i="275"/>
  <c r="AL17" i="275"/>
  <c r="AL18" i="275"/>
  <c r="AL19" i="275"/>
  <c r="AL20" i="275"/>
  <c r="AL21" i="275"/>
  <c r="AL22" i="275"/>
  <c r="AL23" i="275"/>
  <c r="AL24" i="275"/>
  <c r="AL25" i="275"/>
  <c r="AL26" i="275"/>
  <c r="AL27" i="275"/>
  <c r="AL28" i="275"/>
  <c r="AL29" i="275"/>
  <c r="AL30" i="275"/>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27" i="275"/>
  <c r="AK27" i="275" s="1"/>
  <c r="AJ28" i="275"/>
  <c r="AK28" i="275" s="1"/>
  <c r="AJ29" i="275"/>
  <c r="AK29" i="275" s="1"/>
  <c r="AJ30" i="275"/>
  <c r="AK30" i="275" s="1"/>
  <c r="AL7" i="275"/>
  <c r="AJ7" i="275"/>
  <c r="AK7" i="275" s="1"/>
  <c r="AL8" i="278"/>
  <c r="AL9" i="278"/>
  <c r="AL10" i="278"/>
  <c r="AL11" i="278"/>
  <c r="AL12" i="278"/>
  <c r="AL13" i="278"/>
  <c r="AL14" i="278"/>
  <c r="AL15" i="278"/>
  <c r="AL16" i="278"/>
  <c r="AL17" i="278"/>
  <c r="AL18" i="278"/>
  <c r="AL19" i="278"/>
  <c r="AL20" i="278"/>
  <c r="AL21" i="278"/>
  <c r="AL22" i="278"/>
  <c r="AL23" i="278"/>
  <c r="AL24" i="278"/>
  <c r="AL25" i="278"/>
  <c r="AL26" i="278"/>
  <c r="AL27" i="278"/>
  <c r="AL28" i="278"/>
  <c r="AL29" i="278"/>
  <c r="AL30" i="278"/>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28" i="278"/>
  <c r="AK28" i="278" s="1"/>
  <c r="AJ29" i="278"/>
  <c r="AK29" i="278" s="1"/>
  <c r="AJ30" i="278"/>
  <c r="AK30" i="278" s="1"/>
  <c r="AL7" i="278"/>
  <c r="AJ7" i="278"/>
  <c r="AK7" i="278" s="1"/>
  <c r="AL8" i="273"/>
  <c r="AL9" i="273"/>
  <c r="AL10" i="273"/>
  <c r="AL11" i="273"/>
  <c r="AL12" i="273"/>
  <c r="AL13" i="273"/>
  <c r="AL14" i="273"/>
  <c r="AL15" i="273"/>
  <c r="AL16" i="273"/>
  <c r="AJ8" i="273"/>
  <c r="AK8" i="273" s="1"/>
  <c r="AJ9" i="273"/>
  <c r="AK9" i="273" s="1"/>
  <c r="AJ10" i="273"/>
  <c r="AK10" i="273" s="1"/>
  <c r="AJ11" i="273"/>
  <c r="AK11" i="273" s="1"/>
  <c r="AJ12" i="273"/>
  <c r="AK12" i="273" s="1"/>
  <c r="AJ13" i="273"/>
  <c r="AK13" i="273" s="1"/>
  <c r="AJ14" i="273"/>
  <c r="AK14" i="273" s="1"/>
  <c r="AJ15" i="273"/>
  <c r="AK15" i="273" s="1"/>
  <c r="AJ16" i="273"/>
  <c r="AK16" i="273" s="1"/>
  <c r="AL7" i="273"/>
  <c r="AJ7" i="273"/>
  <c r="AK7" i="273" s="1"/>
  <c r="AL8" i="271"/>
  <c r="AL9" i="271"/>
  <c r="AL10" i="271"/>
  <c r="AL11" i="271"/>
  <c r="AL12" i="271"/>
  <c r="AL13" i="271"/>
  <c r="AL14" i="271"/>
  <c r="AL15" i="271"/>
  <c r="AL16" i="271"/>
  <c r="AL17" i="271"/>
  <c r="AL18" i="271"/>
  <c r="AL19" i="271"/>
  <c r="AL20" i="271"/>
  <c r="AL21" i="271"/>
  <c r="AL22" i="271"/>
  <c r="AL23" i="271"/>
  <c r="AJ8" i="271"/>
  <c r="AK8" i="271" s="1"/>
  <c r="AJ9" i="271"/>
  <c r="AK9" i="271" s="1"/>
  <c r="AJ10" i="271"/>
  <c r="AK10" i="271" s="1"/>
  <c r="AJ11" i="271"/>
  <c r="AK11" i="271" s="1"/>
  <c r="AJ12" i="271"/>
  <c r="AK12" i="271" s="1"/>
  <c r="AJ13" i="271"/>
  <c r="AK13" i="271" s="1"/>
  <c r="AJ14" i="271"/>
  <c r="AK14" i="271" s="1"/>
  <c r="AJ15" i="271"/>
  <c r="AK15" i="271" s="1"/>
  <c r="AJ16" i="271"/>
  <c r="AK16" i="271" s="1"/>
  <c r="AJ17" i="271"/>
  <c r="AK17" i="271" s="1"/>
  <c r="AJ18" i="271"/>
  <c r="AK18" i="271" s="1"/>
  <c r="AJ19" i="271"/>
  <c r="AK19" i="271" s="1"/>
  <c r="AJ20" i="271"/>
  <c r="AK20" i="271" s="1"/>
  <c r="AJ21" i="271"/>
  <c r="AK21" i="271" s="1"/>
  <c r="AJ22" i="271"/>
  <c r="AK22" i="271" s="1"/>
  <c r="AJ23" i="271"/>
  <c r="AK23" i="271" s="1"/>
  <c r="AL7" i="271"/>
  <c r="AJ7" i="271"/>
  <c r="AK7" i="271" s="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L7" i="270"/>
  <c r="AJ7" i="270"/>
  <c r="AK7" i="270" s="1"/>
  <c r="AL8" i="269"/>
  <c r="AL9" i="269"/>
  <c r="AL10" i="269"/>
  <c r="AL11" i="269"/>
  <c r="AL12" i="269"/>
  <c r="AL13" i="269"/>
  <c r="AL14" i="269"/>
  <c r="AL15" i="269"/>
  <c r="AL16" i="269"/>
  <c r="AL17" i="269"/>
  <c r="AL18" i="269"/>
  <c r="AL19" i="269"/>
  <c r="AL20" i="269"/>
  <c r="AL21" i="269"/>
  <c r="AL22" i="269"/>
  <c r="AL23" i="269"/>
  <c r="AL24" i="269"/>
  <c r="AL25" i="269"/>
  <c r="AL26" i="269"/>
  <c r="AL27" i="269"/>
  <c r="AL28" i="269"/>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28" i="269"/>
  <c r="AK28" i="269" s="1"/>
  <c r="AL7" i="269"/>
  <c r="AJ7" i="269"/>
  <c r="AK7" i="269" s="1"/>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33" i="268"/>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33" i="268"/>
  <c r="AK33" i="268" s="1"/>
  <c r="AL7" i="268"/>
  <c r="AJ7" i="268"/>
  <c r="AK7" i="268" s="1"/>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33" i="267"/>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33" i="267"/>
  <c r="AK33" i="267" s="1"/>
  <c r="AL7" i="267"/>
  <c r="AJ7" i="267"/>
  <c r="AK7" i="267" s="1"/>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L7" i="266"/>
  <c r="AJ7" i="266"/>
  <c r="AK7" i="266" s="1"/>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33" i="265"/>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33" i="265"/>
  <c r="AK33" i="265" s="1"/>
  <c r="AL7" i="265"/>
  <c r="AJ7" i="265"/>
  <c r="AK7" i="265" s="1"/>
  <c r="AJ7" i="277"/>
  <c r="AK7" i="277" s="1"/>
  <c r="AL8" i="257" l="1"/>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33" i="257"/>
  <c r="AL7" i="25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33" i="257"/>
  <c r="AK33" i="257" s="1"/>
  <c r="AJ7" i="257"/>
  <c r="AK7" i="257" s="1"/>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9" i="256"/>
  <c r="AL32" i="256"/>
  <c r="AL33" i="256"/>
  <c r="AL34" i="256"/>
  <c r="AL35" i="256"/>
  <c r="AL36" i="256"/>
  <c r="AL37" i="256"/>
  <c r="AL38" i="256"/>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9" i="256"/>
  <c r="AK39" i="256" s="1"/>
  <c r="AJ32" i="256"/>
  <c r="AK32" i="256" s="1"/>
  <c r="AJ33" i="256"/>
  <c r="AK33" i="256" s="1"/>
  <c r="AJ34" i="256"/>
  <c r="AK34" i="256" s="1"/>
  <c r="AJ35" i="256"/>
  <c r="AK35" i="256" s="1"/>
  <c r="AJ36" i="256"/>
  <c r="AK36" i="256" s="1"/>
  <c r="AJ37" i="256"/>
  <c r="AK37" i="256" s="1"/>
  <c r="AJ38" i="256"/>
  <c r="AK38" i="256" s="1"/>
  <c r="AL7" i="256"/>
  <c r="AJ7" i="256"/>
  <c r="AK7" i="256" s="1"/>
  <c r="AL8" i="255"/>
  <c r="AL9" i="255"/>
  <c r="AL10" i="255"/>
  <c r="AL11" i="255"/>
  <c r="AL12" i="255"/>
  <c r="AL13" i="255"/>
  <c r="AL14" i="255"/>
  <c r="AL15" i="255"/>
  <c r="AL16" i="255"/>
  <c r="AL17" i="255"/>
  <c r="AL18" i="255"/>
  <c r="AL19" i="255"/>
  <c r="AL20" i="255"/>
  <c r="AL21" i="255"/>
  <c r="AL22" i="255"/>
  <c r="AL23" i="255"/>
  <c r="AL24" i="255"/>
  <c r="AL25" i="255"/>
  <c r="AL26" i="255"/>
  <c r="AL27" i="255"/>
  <c r="AL28" i="255"/>
  <c r="AL29" i="255"/>
  <c r="AL7" i="255"/>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27" i="255"/>
  <c r="AK27" i="255" s="1"/>
  <c r="AJ28" i="255"/>
  <c r="AK28" i="255" s="1"/>
  <c r="AJ29" i="255"/>
  <c r="AK29" i="255" s="1"/>
  <c r="AJ7" i="255"/>
  <c r="AK7" i="255" s="1"/>
  <c r="AL8" i="276"/>
  <c r="AL9" i="276"/>
  <c r="AL10" i="276"/>
  <c r="AL11" i="276"/>
  <c r="AL12" i="276"/>
  <c r="AL13" i="276"/>
  <c r="AL14" i="276"/>
  <c r="AL15" i="276"/>
  <c r="AL16" i="276"/>
  <c r="AL17" i="276"/>
  <c r="AL18" i="276"/>
  <c r="AL19" i="276"/>
  <c r="AL20" i="276"/>
  <c r="AL21" i="276"/>
  <c r="AL22" i="276"/>
  <c r="AL23" i="276"/>
  <c r="AL24" i="276"/>
  <c r="AL25" i="276"/>
  <c r="AL7" i="276"/>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25" i="276"/>
  <c r="AK25" i="276" s="1"/>
  <c r="AJ7" i="276"/>
  <c r="AK7" i="276" s="1"/>
  <c r="AJ8" i="260"/>
  <c r="AJ9" i="260"/>
  <c r="AK9" i="260" s="1"/>
  <c r="AJ10" i="260"/>
  <c r="AK10" i="260" s="1"/>
  <c r="AJ11" i="260"/>
  <c r="AK11" i="260" s="1"/>
  <c r="AJ12" i="260"/>
  <c r="AJ13" i="260"/>
  <c r="AK13" i="260" s="1"/>
  <c r="AJ14" i="260"/>
  <c r="AK14" i="260" s="1"/>
  <c r="AJ15" i="260"/>
  <c r="AK15" i="260" s="1"/>
  <c r="AJ16" i="260"/>
  <c r="AK16" i="260" s="1"/>
  <c r="AJ17" i="260"/>
  <c r="AK17" i="260" s="1"/>
  <c r="AJ18" i="260"/>
  <c r="AJ19" i="260"/>
  <c r="AJ20" i="260"/>
  <c r="AJ21" i="260"/>
  <c r="AJ22" i="260"/>
  <c r="AJ23" i="260"/>
  <c r="AJ24" i="260"/>
  <c r="AK24" i="260" s="1"/>
  <c r="AJ25" i="260"/>
  <c r="AK25" i="260" s="1"/>
  <c r="AJ26" i="260"/>
  <c r="AK26" i="260" s="1"/>
  <c r="AJ27" i="260"/>
  <c r="AK27" i="260" s="1"/>
  <c r="AJ28" i="260"/>
  <c r="AK28" i="260" s="1"/>
  <c r="AJ29" i="260"/>
  <c r="AJ30" i="260"/>
  <c r="AK30" i="260" s="1"/>
  <c r="AJ31" i="260"/>
  <c r="AK31" i="260" s="1"/>
  <c r="AJ32" i="260"/>
  <c r="AJ33" i="260"/>
  <c r="AJ34" i="260"/>
  <c r="AK34" i="260" s="1"/>
  <c r="AJ35" i="260"/>
  <c r="AJ36" i="260"/>
  <c r="AK36" i="260" s="1"/>
  <c r="AJ37" i="260"/>
  <c r="AJ38" i="260"/>
  <c r="AK8" i="260"/>
  <c r="AK12" i="260"/>
  <c r="AK18" i="260"/>
  <c r="AK19" i="260"/>
  <c r="AK20" i="260"/>
  <c r="AK21" i="260"/>
  <c r="AK22" i="260"/>
  <c r="AK23" i="260"/>
  <c r="AK29" i="260"/>
  <c r="AK32" i="260"/>
  <c r="AK33" i="260"/>
  <c r="AK35" i="260"/>
  <c r="AK37" i="260"/>
  <c r="AK38" i="260"/>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37" i="260"/>
  <c r="AL38" i="260"/>
  <c r="AJ8" i="250"/>
  <c r="AK8" i="250" s="1"/>
  <c r="AJ9" i="250"/>
  <c r="AK9" i="250" s="1"/>
  <c r="AJ10" i="250"/>
  <c r="AK10" i="250" s="1"/>
  <c r="AJ11" i="250"/>
  <c r="AK11" i="250" s="1"/>
  <c r="AJ12" i="250"/>
  <c r="AK12" i="250" s="1"/>
  <c r="AJ13" i="250"/>
  <c r="AK13" i="250" s="1"/>
  <c r="AJ14" i="250"/>
  <c r="AJ15" i="250"/>
  <c r="AJ16" i="250"/>
  <c r="AK16" i="250" s="1"/>
  <c r="AJ17" i="250"/>
  <c r="AK17" i="250" s="1"/>
  <c r="AJ18" i="250"/>
  <c r="AK18" i="250" s="1"/>
  <c r="AJ19" i="250"/>
  <c r="AK19" i="250" s="1"/>
  <c r="AJ20" i="250"/>
  <c r="AK20" i="250" s="1"/>
  <c r="AJ21" i="250"/>
  <c r="AJ22" i="250"/>
  <c r="AK22" i="250" s="1"/>
  <c r="AJ23" i="250"/>
  <c r="AJ24" i="250"/>
  <c r="AK24" i="250" s="1"/>
  <c r="AJ25" i="250"/>
  <c r="AJ26" i="250"/>
  <c r="AJ27" i="250"/>
  <c r="AJ28" i="250"/>
  <c r="AK28" i="250" s="1"/>
  <c r="AJ29" i="250"/>
  <c r="AK29" i="250" s="1"/>
  <c r="AJ30" i="250"/>
  <c r="AK30" i="250" s="1"/>
  <c r="AJ31" i="250"/>
  <c r="AK31" i="250" s="1"/>
  <c r="AJ32" i="250"/>
  <c r="AK32" i="250" s="1"/>
  <c r="AJ33" i="250"/>
  <c r="AK33" i="250" s="1"/>
  <c r="AJ34" i="250"/>
  <c r="AK34" i="250" s="1"/>
  <c r="AJ35" i="250"/>
  <c r="AJ36" i="250"/>
  <c r="AK36" i="250" s="1"/>
  <c r="AJ37" i="250"/>
  <c r="AJ38" i="250"/>
  <c r="AJ39" i="250"/>
  <c r="AJ40" i="250"/>
  <c r="AK40" i="250" s="1"/>
  <c r="AJ41" i="250"/>
  <c r="AK41" i="250" s="1"/>
  <c r="AJ42" i="250"/>
  <c r="AJ43" i="250"/>
  <c r="AK14" i="250"/>
  <c r="AK15" i="250"/>
  <c r="AK21" i="250"/>
  <c r="AK23" i="250"/>
  <c r="AK25" i="250"/>
  <c r="AK26" i="250"/>
  <c r="AK27" i="250"/>
  <c r="AK35" i="250"/>
  <c r="AK37" i="250"/>
  <c r="AK38" i="250"/>
  <c r="AK39" i="250"/>
  <c r="AK42" i="250"/>
  <c r="AK43" i="25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40" i="250"/>
  <c r="AL41" i="250"/>
  <c r="AL42" i="250"/>
  <c r="AL43" i="250"/>
  <c r="AJ8" i="249"/>
  <c r="AJ9" i="249"/>
  <c r="AK9" i="249" s="1"/>
  <c r="AJ10" i="249"/>
  <c r="AK10" i="249" s="1"/>
  <c r="AJ11" i="249"/>
  <c r="AK11" i="249" s="1"/>
  <c r="AJ12" i="249"/>
  <c r="AK12" i="249" s="1"/>
  <c r="AJ13" i="249"/>
  <c r="AJ14" i="249"/>
  <c r="AJ15" i="249"/>
  <c r="AK15" i="249" s="1"/>
  <c r="AJ16" i="249"/>
  <c r="AJ17" i="249"/>
  <c r="AK17" i="249" s="1"/>
  <c r="AJ18" i="249"/>
  <c r="AK18" i="249" s="1"/>
  <c r="AJ19" i="249"/>
  <c r="AK19" i="249" s="1"/>
  <c r="AJ20" i="249"/>
  <c r="AK20" i="249" s="1"/>
  <c r="AJ21" i="249"/>
  <c r="AK21" i="249" s="1"/>
  <c r="AJ22" i="249"/>
  <c r="AK22" i="249" s="1"/>
  <c r="AJ23" i="249"/>
  <c r="AK23" i="249" s="1"/>
  <c r="AJ24" i="249"/>
  <c r="AJ25" i="249"/>
  <c r="AJ26" i="249"/>
  <c r="AK26" i="249" s="1"/>
  <c r="AJ27" i="249"/>
  <c r="AK27" i="249" s="1"/>
  <c r="AJ28" i="249"/>
  <c r="AK28" i="249" s="1"/>
  <c r="AJ29" i="249"/>
  <c r="AJ30" i="249"/>
  <c r="AJ31" i="249"/>
  <c r="AK31" i="249" s="1"/>
  <c r="AJ32" i="249"/>
  <c r="AJ33" i="249"/>
  <c r="AJ34" i="249"/>
  <c r="AJ35" i="249"/>
  <c r="AK35" i="249" s="1"/>
  <c r="AJ36" i="249"/>
  <c r="AK36" i="249" s="1"/>
  <c r="AJ37" i="249"/>
  <c r="AJ38" i="249"/>
  <c r="AJ39" i="249"/>
  <c r="AK39" i="249" s="1"/>
  <c r="AJ40" i="249"/>
  <c r="AJ41" i="249"/>
  <c r="AK41" i="249" s="1"/>
  <c r="AJ42" i="249"/>
  <c r="AK42" i="249" s="1"/>
  <c r="AK8" i="249"/>
  <c r="AK13" i="249"/>
  <c r="AK14" i="249"/>
  <c r="AK16" i="249"/>
  <c r="AK24" i="249"/>
  <c r="AK25" i="249"/>
  <c r="AK29" i="249"/>
  <c r="AK30" i="249"/>
  <c r="AK32" i="249"/>
  <c r="AK33" i="249"/>
  <c r="AK34" i="249"/>
  <c r="AK37" i="249"/>
  <c r="AK38" i="249"/>
  <c r="AK40" i="249"/>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42" i="249"/>
  <c r="AL7" i="249"/>
  <c r="AL7" i="260"/>
  <c r="AJ7" i="260"/>
  <c r="AK7" i="260" s="1"/>
  <c r="AL7" i="250"/>
  <c r="AJ7" i="250"/>
  <c r="AK7" i="250" s="1"/>
  <c r="AJ7" i="249"/>
  <c r="AK7" i="249" s="1"/>
  <c r="AK43" i="249" l="1"/>
  <c r="AJ43" i="249"/>
  <c r="E6" i="318" l="1"/>
  <c r="E6" i="319"/>
  <c r="E5" i="320"/>
  <c r="W14" i="319"/>
  <c r="W13" i="320"/>
  <c r="X13" i="320"/>
  <c r="X14" i="319"/>
  <c r="AL43"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9"/>
  <c r="G5" i="308"/>
  <c r="F6" i="308"/>
  <c r="E6" i="308"/>
  <c r="F5" i="307"/>
  <c r="F5" i="306"/>
  <c r="F5" i="304"/>
  <c r="G5" i="302"/>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3" l="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9"/>
  <c r="H5" i="309"/>
  <c r="G6" i="308"/>
  <c r="H5" i="308"/>
  <c r="G5" i="307"/>
  <c r="F6" i="307"/>
  <c r="F6" i="306"/>
  <c r="G5" i="306"/>
  <c r="H5" i="305"/>
  <c r="F6" i="304"/>
  <c r="G5" i="304"/>
  <c r="H5" i="303"/>
  <c r="G6" i="303"/>
  <c r="G6" i="302"/>
  <c r="H5"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299" l="1"/>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H6" i="287"/>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8" i="305"/>
  <c r="S6" i="318" l="1"/>
  <c r="G11" i="320"/>
  <c r="G12" i="319"/>
  <c r="H6" i="310"/>
  <c r="H6" i="299"/>
  <c r="I5" i="292"/>
  <c r="J5" i="292" s="1"/>
  <c r="AL32" i="315"/>
  <c r="AL36" i="314"/>
  <c r="AL36" i="313"/>
  <c r="AJ33" i="311"/>
  <c r="AL30"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3" i="311"/>
  <c r="AL40" i="308"/>
  <c r="AJ40" i="308"/>
  <c r="AL42" i="307"/>
  <c r="AJ31" i="306"/>
  <c r="AK31" i="306"/>
  <c r="AL31" i="306"/>
  <c r="AK28" i="305"/>
  <c r="AJ42" i="307"/>
  <c r="AK40" i="308"/>
  <c r="AL35" i="309"/>
  <c r="AJ41" i="310"/>
  <c r="AK41" i="310"/>
  <c r="AL41" i="310"/>
  <c r="AK33" i="311"/>
  <c r="AJ35" i="312"/>
  <c r="AL35" i="312"/>
  <c r="AK35" i="312"/>
  <c r="AJ36" i="313"/>
  <c r="AJ36" i="314"/>
  <c r="AJ32" i="315"/>
  <c r="AK32" i="315"/>
  <c r="AJ30" i="316"/>
  <c r="AK30" i="316"/>
  <c r="AK36" i="314"/>
  <c r="AK36" i="313"/>
  <c r="AK35" i="309"/>
  <c r="AJ35" i="309"/>
  <c r="AK42" i="307"/>
  <c r="AJ28"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B20" i="320" l="1"/>
  <c r="B21" i="319"/>
  <c r="B24" i="318"/>
  <c r="B19" i="319"/>
  <c r="B22" i="318"/>
  <c r="F18" i="320"/>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L40" i="298"/>
  <c r="AJ33" i="296"/>
  <c r="AL27" i="295"/>
  <c r="AJ27" i="295"/>
  <c r="AL36" i="293"/>
  <c r="AJ36" i="293"/>
  <c r="W11" i="318" l="1"/>
  <c r="K10" i="319"/>
  <c r="K9" i="320"/>
  <c r="W13" i="318"/>
  <c r="K11" i="320"/>
  <c r="K12" i="319"/>
  <c r="Y13" i="318"/>
  <c r="M12" i="319"/>
  <c r="M11" i="320"/>
  <c r="W18" i="318"/>
  <c r="K16" i="320"/>
  <c r="K17" i="319"/>
  <c r="Y18" i="318"/>
  <c r="M17" i="319"/>
  <c r="M16" i="320"/>
  <c r="Y14" i="318"/>
  <c r="M13" i="319"/>
  <c r="M12" i="320"/>
  <c r="AJ37" i="294"/>
  <c r="AL28" i="304"/>
  <c r="AL42" i="302"/>
  <c r="AJ35" i="301"/>
  <c r="AL35" i="301"/>
  <c r="AL40" i="299"/>
  <c r="AL31" i="297"/>
  <c r="AJ32" i="292"/>
  <c r="AL32"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8" i="304"/>
  <c r="AJ41" i="303"/>
  <c r="AL41" i="303"/>
  <c r="AJ42" i="302"/>
  <c r="AK35" i="301"/>
  <c r="AJ44" i="300"/>
  <c r="AL44" i="300"/>
  <c r="AK40" i="299"/>
  <c r="AJ31" i="297"/>
  <c r="AL33" i="296"/>
  <c r="AL37" i="294"/>
  <c r="AK28" i="304"/>
  <c r="AK41" i="303"/>
  <c r="AK42" i="302"/>
  <c r="AK44" i="300"/>
  <c r="AJ40" i="299"/>
  <c r="AK40" i="298"/>
  <c r="AJ40" i="298"/>
  <c r="AK31" i="297"/>
  <c r="AK33" i="296"/>
  <c r="AK37" i="294"/>
  <c r="AK36" i="293"/>
  <c r="AK32" i="292"/>
  <c r="G15" i="318"/>
  <c r="E15" i="318"/>
  <c r="AJ29" i="284"/>
  <c r="AL46"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2" i="286"/>
  <c r="AL29" i="284"/>
  <c r="AL32" i="283"/>
  <c r="G13" i="318" s="1"/>
  <c r="AL43" i="281"/>
  <c r="AL46"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2" i="287"/>
  <c r="AL32" i="287"/>
  <c r="AJ32" i="286"/>
  <c r="AJ26" i="285"/>
  <c r="AL26" i="285"/>
  <c r="AK26" i="285"/>
  <c r="AK29" i="284"/>
  <c r="AJ46" i="282"/>
  <c r="AJ43" i="281"/>
  <c r="AK43" i="281"/>
  <c r="AJ46" i="280"/>
  <c r="S16" i="318"/>
  <c r="Q16" i="318"/>
  <c r="AK27" i="295"/>
  <c r="AK33" i="290"/>
  <c r="AK26" i="289"/>
  <c r="AK26" i="288"/>
  <c r="AJ26" i="288"/>
  <c r="AK32" i="287"/>
  <c r="AK32" i="286"/>
  <c r="AK32" i="283"/>
  <c r="AJ32" i="283"/>
  <c r="AK46" i="282"/>
  <c r="AK46"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31"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31" i="278"/>
  <c r="AL31" i="278"/>
  <c r="AK31" i="275"/>
  <c r="AJ31" i="275"/>
  <c r="AJ31" i="278"/>
  <c r="T23" i="318" l="1"/>
  <c r="Q14" i="318"/>
  <c r="Q16" i="319"/>
  <c r="Q15" i="320"/>
  <c r="R14" i="318"/>
  <c r="R16" i="319"/>
  <c r="R15" i="320"/>
  <c r="S14" i="318"/>
  <c r="S16" i="319"/>
  <c r="S15" i="320"/>
  <c r="Q15" i="318"/>
  <c r="Q16" i="320"/>
  <c r="Q17" i="319"/>
  <c r="S15" i="318"/>
  <c r="S16" i="320"/>
  <c r="S17" i="319"/>
  <c r="R15" i="318"/>
  <c r="H23" i="318" s="1"/>
  <c r="R17" i="319"/>
  <c r="N22" i="319" s="1"/>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R21" i="319" l="1"/>
  <c r="N22" i="320"/>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6" i="276"/>
  <c r="AK26" i="276"/>
  <c r="AJ26" i="276"/>
  <c r="Y7" i="318" l="1"/>
  <c r="Y17" i="320"/>
  <c r="Y18" i="319"/>
  <c r="W7" i="318"/>
  <c r="W17" i="320"/>
  <c r="W18" i="319"/>
  <c r="X7" i="318"/>
  <c r="X18" i="319"/>
  <c r="X17" i="320"/>
  <c r="AL40" i="256"/>
  <c r="Y8" i="318" l="1"/>
  <c r="Y19" i="319"/>
  <c r="Y18" i="320"/>
  <c r="AK40" i="256"/>
  <c r="AJ40" i="256"/>
  <c r="X8" i="318" l="1"/>
  <c r="X18" i="320"/>
  <c r="X19" i="319"/>
  <c r="W8" i="318"/>
  <c r="W18" i="320"/>
  <c r="W19" i="319"/>
  <c r="AL17" i="273"/>
  <c r="AL32" i="270"/>
  <c r="AL34" i="267"/>
  <c r="AJ29" i="269"/>
  <c r="AJ32" i="270"/>
  <c r="AJ34" i="267"/>
  <c r="AJ17" i="273"/>
  <c r="AJ32" i="266"/>
  <c r="AL32" i="266"/>
  <c r="AJ34" i="265"/>
  <c r="AL34" i="265"/>
  <c r="AJ24" i="271"/>
  <c r="AL24" i="271"/>
  <c r="AL34" i="268"/>
  <c r="AL29" i="269"/>
  <c r="AJ34" i="268"/>
  <c r="AK17" i="273"/>
  <c r="AK24" i="271"/>
  <c r="AK32" i="270"/>
  <c r="AK34" i="268"/>
  <c r="AK32" i="266"/>
  <c r="AK34"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4" i="267"/>
  <c r="AK29" i="269"/>
  <c r="L11" i="318" l="1"/>
  <c r="X7" i="320"/>
  <c r="X8" i="319"/>
  <c r="L14" i="318"/>
  <c r="X10" i="320"/>
  <c r="X11" i="319"/>
  <c r="AL39" i="260"/>
  <c r="AJ39" i="260"/>
  <c r="AL34" i="257"/>
  <c r="AJ34" i="257"/>
  <c r="S18" i="318"/>
  <c r="AJ44" i="250"/>
  <c r="AJ30" i="255"/>
  <c r="AL30" i="255"/>
  <c r="Q18" i="318"/>
  <c r="R18" i="318"/>
  <c r="AK30" i="255"/>
  <c r="AL44" i="250"/>
  <c r="AK44"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9" i="260"/>
  <c r="AK34" i="257"/>
  <c r="N22" i="318" l="1"/>
  <c r="X9" i="318"/>
  <c r="X19" i="320"/>
  <c r="X20" i="319"/>
  <c r="B25" i="318"/>
  <c r="N24" i="318"/>
  <c r="X6" i="318"/>
  <c r="X16" i="320"/>
  <c r="T23" i="320" s="1"/>
  <c r="X17" i="319"/>
  <c r="B27" i="318"/>
  <c r="T25" i="319"/>
  <c r="G25" i="319"/>
  <c r="T23" i="319"/>
  <c r="B23" i="319"/>
  <c r="P24" i="320"/>
  <c r="T24" i="320"/>
  <c r="X22" i="320"/>
  <c r="L22" i="320"/>
  <c r="O23" i="320" l="1"/>
  <c r="D24" i="319"/>
  <c r="T24" i="319"/>
  <c r="N23" i="318"/>
  <c r="B26" i="318"/>
</calcChain>
</file>

<file path=xl/comments1.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comments10.xml><?xml version="1.0" encoding="utf-8"?>
<comments xmlns="http://schemas.openxmlformats.org/spreadsheetml/2006/main">
  <authors>
    <author>LSTC</author>
  </authors>
  <commentList>
    <comment ref="U15" authorId="0">
      <text>
        <r>
          <rPr>
            <b/>
            <sz val="9"/>
            <color indexed="81"/>
            <rFont val="Tahoma"/>
            <family val="2"/>
          </rPr>
          <t>LSTC:</t>
        </r>
        <r>
          <rPr>
            <sz val="9"/>
            <color indexed="81"/>
            <rFont val="Tahoma"/>
            <family val="2"/>
          </rPr>
          <t xml:space="preserve">
Trốn tiết 1-2</t>
        </r>
      </text>
    </comment>
  </commentList>
</comments>
</file>

<file path=xl/comments11.xml><?xml version="1.0" encoding="utf-8"?>
<comments xmlns="http://schemas.openxmlformats.org/spreadsheetml/2006/main">
  <authors>
    <author>LSTC</author>
    <author>anhtuan</author>
  </authors>
  <commentList>
    <comment ref="S5" authorId="0">
      <text>
        <r>
          <rPr>
            <b/>
            <sz val="9"/>
            <color indexed="81"/>
            <rFont val="Tahoma"/>
            <charset val="1"/>
          </rPr>
          <t>LSTC:</t>
        </r>
        <r>
          <rPr>
            <sz val="9"/>
            <color indexed="81"/>
            <rFont val="Tahoma"/>
            <charset val="1"/>
          </rPr>
          <t xml:space="preserve">
V:0</t>
        </r>
      </text>
    </comment>
    <comment ref="L9" authorId="1">
      <text>
        <r>
          <rPr>
            <b/>
            <sz val="9"/>
            <color indexed="81"/>
            <rFont val="Tahoma"/>
            <charset val="1"/>
          </rPr>
          <t>anhtuan:</t>
        </r>
        <r>
          <rPr>
            <sz val="9"/>
            <color indexed="81"/>
            <rFont val="Tahoma"/>
            <charset val="1"/>
          </rPr>
          <t xml:space="preserve">
3T SAU</t>
        </r>
      </text>
    </comment>
    <comment ref="L22" authorId="1">
      <text>
        <r>
          <rPr>
            <b/>
            <sz val="9"/>
            <color indexed="81"/>
            <rFont val="Tahoma"/>
            <charset val="1"/>
          </rPr>
          <t>anhtuan:</t>
        </r>
        <r>
          <rPr>
            <sz val="9"/>
            <color indexed="81"/>
            <rFont val="Tahoma"/>
            <charset val="1"/>
          </rPr>
          <t xml:space="preserve">
3T</t>
        </r>
      </text>
    </comment>
  </commentList>
</comments>
</file>

<file path=xl/comments12.xml><?xml version="1.0" encoding="utf-8"?>
<comments xmlns="http://schemas.openxmlformats.org/spreadsheetml/2006/main">
  <authors>
    <author>anhtuan</author>
    <author>LSTC</author>
  </authors>
  <commentList>
    <comment ref="M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LSTC:</t>
        </r>
        <r>
          <rPr>
            <sz val="9"/>
            <color indexed="81"/>
            <rFont val="Tahoma"/>
            <charset val="1"/>
          </rPr>
          <t xml:space="preserve">
V:0</t>
        </r>
      </text>
    </comment>
  </commentList>
</comments>
</file>

<file path=xl/comments13.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 ref="F6" authorId="0">
      <text>
        <r>
          <rPr>
            <b/>
            <sz val="9"/>
            <color indexed="81"/>
            <rFont val="Tahoma"/>
            <family val="2"/>
          </rPr>
          <t>anhtuan:</t>
        </r>
        <r>
          <rPr>
            <sz val="9"/>
            <color indexed="81"/>
            <rFont val="Tahoma"/>
            <family val="2"/>
          </rPr>
          <t xml:space="preserve">
VẮNG 0</t>
        </r>
      </text>
    </comment>
  </commentList>
</comments>
</file>

<file path=xl/comments14.xml><?xml version="1.0" encoding="utf-8"?>
<comments xmlns="http://schemas.openxmlformats.org/spreadsheetml/2006/main">
  <authors>
    <author>t</author>
  </authors>
  <commentList>
    <comment ref="P21" authorId="0">
      <text>
        <r>
          <rPr>
            <b/>
            <sz val="9"/>
            <color indexed="81"/>
            <rFont val="Tahoma"/>
            <charset val="1"/>
          </rPr>
          <t>t:</t>
        </r>
        <r>
          <rPr>
            <sz val="9"/>
            <color indexed="81"/>
            <rFont val="Tahoma"/>
            <charset val="1"/>
          </rPr>
          <t xml:space="preserve">
1-3</t>
        </r>
      </text>
    </comment>
  </commentList>
</comments>
</file>

<file path=xl/comments15.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SÁNG V;0</t>
        </r>
      </text>
    </comment>
    <comment ref="T5" authorId="0">
      <text>
        <r>
          <rPr>
            <b/>
            <sz val="9"/>
            <color indexed="81"/>
            <rFont val="Tahoma"/>
            <charset val="1"/>
          </rPr>
          <t>t:</t>
        </r>
        <r>
          <rPr>
            <sz val="9"/>
            <color indexed="81"/>
            <rFont val="Tahoma"/>
            <charset val="1"/>
          </rPr>
          <t xml:space="preserve">
SÁNG V;0</t>
        </r>
      </text>
    </comment>
  </commentList>
</comments>
</file>

<file path=xl/comments16.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7.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8.xml><?xml version="1.0" encoding="utf-8"?>
<comments xmlns="http://schemas.openxmlformats.org/spreadsheetml/2006/main">
  <authors>
    <author>LSTC</author>
  </authors>
  <commentList>
    <comment ref="S16" authorId="0">
      <text>
        <r>
          <rPr>
            <b/>
            <sz val="9"/>
            <color indexed="81"/>
            <rFont val="Tahoma"/>
            <charset val="1"/>
          </rPr>
          <t>LSTC:</t>
        </r>
        <r>
          <rPr>
            <sz val="9"/>
            <color indexed="81"/>
            <rFont val="Tahoma"/>
            <charset val="1"/>
          </rPr>
          <t xml:space="preserve">
1-3</t>
        </r>
      </text>
    </comment>
  </commentList>
</comments>
</file>

<file path=xl/comments19.xml><?xml version="1.0" encoding="utf-8"?>
<comments xmlns="http://schemas.openxmlformats.org/spreadsheetml/2006/main">
  <authors>
    <author>anhtuan</author>
    <author>t</author>
  </authors>
  <commentList>
    <comment ref="L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t:</t>
        </r>
        <r>
          <rPr>
            <sz val="9"/>
            <color indexed="81"/>
            <rFont val="Tahoma"/>
            <charset val="1"/>
          </rPr>
          <t xml:space="preserve">
SÁNG V;0</t>
        </r>
      </text>
    </comment>
  </commentList>
</comments>
</file>

<file path=xl/comments2.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List>
</comments>
</file>

<file path=xl/comments20.xml><?xml version="1.0" encoding="utf-8"?>
<comments xmlns="http://schemas.openxmlformats.org/spreadsheetml/2006/main">
  <authors>
    <author>anhtuan</author>
  </authors>
  <commentList>
    <comment ref="O5" authorId="0">
      <text>
        <r>
          <rPr>
            <b/>
            <sz val="9"/>
            <color indexed="81"/>
            <rFont val="Tahoma"/>
            <charset val="1"/>
          </rPr>
          <t>anhtuan:</t>
        </r>
        <r>
          <rPr>
            <sz val="9"/>
            <color indexed="81"/>
            <rFont val="Tahoma"/>
            <charset val="1"/>
          </rPr>
          <t xml:space="preserve">
vắng 0</t>
        </r>
      </text>
    </comment>
  </commentList>
</comments>
</file>

<file path=xl/comments21.xml><?xml version="1.0" encoding="utf-8"?>
<comments xmlns="http://schemas.openxmlformats.org/spreadsheetml/2006/main">
  <authors>
    <author>anhtuan</author>
    <author>LSTC</author>
  </authors>
  <commentList>
    <comment ref="O5" authorId="0">
      <text>
        <r>
          <rPr>
            <b/>
            <sz val="9"/>
            <color indexed="81"/>
            <rFont val="Tahoma"/>
            <charset val="1"/>
          </rPr>
          <t>anhtuan:</t>
        </r>
        <r>
          <rPr>
            <sz val="9"/>
            <color indexed="81"/>
            <rFont val="Tahoma"/>
            <charset val="1"/>
          </rPr>
          <t xml:space="preserve">
VẮNG 0</t>
        </r>
      </text>
    </comment>
    <comment ref="H16" authorId="0">
      <text>
        <r>
          <rPr>
            <b/>
            <sz val="9"/>
            <color indexed="81"/>
            <rFont val="Tahoma"/>
            <family val="2"/>
          </rPr>
          <t>anhtuan:</t>
        </r>
        <r>
          <rPr>
            <sz val="9"/>
            <color indexed="81"/>
            <rFont val="Tahoma"/>
            <family val="2"/>
          </rPr>
          <t xml:space="preserve">
3T</t>
        </r>
      </text>
    </comment>
    <comment ref="F19" authorId="1">
      <text>
        <r>
          <rPr>
            <b/>
            <sz val="9"/>
            <color indexed="81"/>
            <rFont val="Tahoma"/>
            <family val="2"/>
          </rPr>
          <t>LSTC:</t>
        </r>
        <r>
          <rPr>
            <sz val="9"/>
            <color indexed="81"/>
            <rFont val="Tahoma"/>
            <family val="2"/>
          </rPr>
          <t xml:space="preserve">
4-6</t>
        </r>
      </text>
    </comment>
    <comment ref="F21" authorId="1">
      <text>
        <r>
          <rPr>
            <b/>
            <sz val="9"/>
            <color indexed="81"/>
            <rFont val="Tahoma"/>
            <family val="2"/>
          </rPr>
          <t>LSTC:</t>
        </r>
        <r>
          <rPr>
            <sz val="9"/>
            <color indexed="81"/>
            <rFont val="Tahoma"/>
            <family val="2"/>
          </rPr>
          <t xml:space="preserve">
4-6</t>
        </r>
      </text>
    </comment>
    <comment ref="F22" authorId="1">
      <text>
        <r>
          <rPr>
            <b/>
            <sz val="9"/>
            <color indexed="81"/>
            <rFont val="Tahoma"/>
            <family val="2"/>
          </rPr>
          <t>LSTC:</t>
        </r>
        <r>
          <rPr>
            <sz val="9"/>
            <color indexed="81"/>
            <rFont val="Tahoma"/>
            <family val="2"/>
          </rPr>
          <t xml:space="preserve">
4-6</t>
        </r>
      </text>
    </comment>
    <comment ref="D40" authorId="1">
      <text>
        <r>
          <rPr>
            <b/>
            <sz val="9"/>
            <color indexed="81"/>
            <rFont val="Tahoma"/>
            <family val="2"/>
          </rPr>
          <t xml:space="preserve"> </t>
        </r>
        <r>
          <rPr>
            <sz val="9"/>
            <color indexed="81"/>
            <rFont val="Tahoma"/>
            <family val="2"/>
          </rPr>
          <t xml:space="preserve">
</t>
        </r>
      </text>
    </comment>
  </commentList>
</comments>
</file>

<file path=xl/comments22.xml><?xml version="1.0" encoding="utf-8"?>
<comments xmlns="http://schemas.openxmlformats.org/spreadsheetml/2006/main">
  <authors>
    <author>anhtuan</author>
    <author>t</author>
    <author>LSTC</author>
  </authors>
  <commentList>
    <comment ref="M5" authorId="0">
      <text>
        <r>
          <rPr>
            <b/>
            <sz val="9"/>
            <color indexed="81"/>
            <rFont val="Tahoma"/>
            <charset val="1"/>
          </rPr>
          <t>anhtuan:</t>
        </r>
        <r>
          <rPr>
            <sz val="9"/>
            <color indexed="81"/>
            <rFont val="Tahoma"/>
            <charset val="1"/>
          </rPr>
          <t xml:space="preserve">
vắng 0</t>
        </r>
      </text>
    </comment>
    <comment ref="T5" authorId="1">
      <text>
        <r>
          <rPr>
            <b/>
            <sz val="9"/>
            <color indexed="81"/>
            <rFont val="Tahoma"/>
            <charset val="1"/>
          </rPr>
          <t>t:</t>
        </r>
        <r>
          <rPr>
            <sz val="9"/>
            <color indexed="81"/>
            <rFont val="Tahoma"/>
            <charset val="1"/>
          </rPr>
          <t xml:space="preserve">
SÁNG V;0</t>
        </r>
      </text>
    </comment>
    <comment ref="F6" authorId="2">
      <text>
        <r>
          <rPr>
            <b/>
            <sz val="9"/>
            <color indexed="81"/>
            <rFont val="Tahoma"/>
            <family val="2"/>
          </rPr>
          <t>LSTC:</t>
        </r>
        <r>
          <rPr>
            <sz val="9"/>
            <color indexed="81"/>
            <rFont val="Tahoma"/>
            <family val="2"/>
          </rPr>
          <t xml:space="preserve">
V:0</t>
        </r>
      </text>
    </comment>
  </commentList>
</comments>
</file>

<file path=xl/comments23.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CHIỀU V;0</t>
        </r>
      </text>
    </comment>
    <comment ref="R5" authorId="0">
      <text>
        <r>
          <rPr>
            <b/>
            <sz val="9"/>
            <color indexed="81"/>
            <rFont val="Tahoma"/>
            <charset val="1"/>
          </rPr>
          <t>t:</t>
        </r>
        <r>
          <rPr>
            <sz val="9"/>
            <color indexed="81"/>
            <rFont val="Tahoma"/>
            <charset val="1"/>
          </rPr>
          <t xml:space="preserve">
CHIỀU V;0</t>
        </r>
      </text>
    </comment>
  </commentList>
</comments>
</file>

<file path=xl/comments3.xml><?xml version="1.0" encoding="utf-8"?>
<comments xmlns="http://schemas.openxmlformats.org/spreadsheetml/2006/main">
  <authors>
    <author>LSTC</author>
    <author>t</author>
  </authors>
  <commentList>
    <comment ref="I5" authorId="0">
      <text>
        <r>
          <rPr>
            <b/>
            <sz val="9"/>
            <color indexed="81"/>
            <rFont val="Tahoma"/>
          </rPr>
          <t>LSTC:</t>
        </r>
        <r>
          <rPr>
            <sz val="9"/>
            <color indexed="81"/>
            <rFont val="Tahoma"/>
          </rPr>
          <t xml:space="preserve">
V:0</t>
        </r>
      </text>
    </comment>
    <comment ref="K5" authorId="1">
      <text>
        <r>
          <rPr>
            <b/>
            <sz val="9"/>
            <color indexed="81"/>
            <rFont val="Tahoma"/>
            <charset val="1"/>
          </rPr>
          <t>t:</t>
        </r>
        <r>
          <rPr>
            <sz val="9"/>
            <color indexed="81"/>
            <rFont val="Tahoma"/>
            <charset val="1"/>
          </rPr>
          <t xml:space="preserve">
SÁNG V;0</t>
        </r>
      </text>
    </comment>
  </commentList>
</comments>
</file>

<file path=xl/comments4.xml><?xml version="1.0" encoding="utf-8"?>
<comments xmlns="http://schemas.openxmlformats.org/spreadsheetml/2006/main">
  <authors>
    <author>t</author>
  </authors>
  <commentList>
    <comment ref="K16" authorId="0">
      <text>
        <r>
          <rPr>
            <b/>
            <sz val="9"/>
            <color indexed="81"/>
            <rFont val="Tahoma"/>
            <charset val="1"/>
          </rPr>
          <t>t:</t>
        </r>
        <r>
          <rPr>
            <sz val="9"/>
            <color indexed="81"/>
            <rFont val="Tahoma"/>
            <charset val="1"/>
          </rPr>
          <t xml:space="preserve">
1-3</t>
        </r>
      </text>
    </comment>
  </commentList>
</comments>
</file>

<file path=xl/comments5.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6.xml><?xml version="1.0" encoding="utf-8"?>
<comments xmlns="http://schemas.openxmlformats.org/spreadsheetml/2006/main">
  <authors>
    <author>win7</author>
  </authors>
  <commentList>
    <comment ref="E15" authorId="0">
      <text>
        <r>
          <rPr>
            <b/>
            <sz val="9"/>
            <color indexed="81"/>
            <rFont val="Tahoma"/>
            <family val="2"/>
          </rPr>
          <t>win7:</t>
        </r>
        <r>
          <rPr>
            <sz val="9"/>
            <color indexed="81"/>
            <rFont val="Tahoma"/>
            <family val="2"/>
          </rPr>
          <t xml:space="preserve">
1-3</t>
        </r>
      </text>
    </comment>
  </commentList>
</comments>
</file>

<file path=xl/comments7.xml><?xml version="1.0" encoding="utf-8"?>
<comments xmlns="http://schemas.openxmlformats.org/spreadsheetml/2006/main">
  <authors>
    <author>anhtuan</author>
  </authors>
  <commentList>
    <comment ref="K5" authorId="0">
      <text>
        <r>
          <rPr>
            <b/>
            <sz val="9"/>
            <color indexed="81"/>
            <rFont val="Tahoma"/>
            <charset val="1"/>
          </rPr>
          <t>anhtuan:</t>
        </r>
        <r>
          <rPr>
            <sz val="9"/>
            <color indexed="81"/>
            <rFont val="Tahoma"/>
            <charset val="1"/>
          </rPr>
          <t xml:space="preserve">
VẮNG 0</t>
        </r>
      </text>
    </comment>
  </commentList>
</comments>
</file>

<file path=xl/comments8.xml><?xml version="1.0" encoding="utf-8"?>
<comments xmlns="http://schemas.openxmlformats.org/spreadsheetml/2006/main">
  <authors>
    <author>t</author>
  </authors>
  <commentList>
    <comment ref="R5" authorId="0">
      <text>
        <r>
          <rPr>
            <b/>
            <sz val="9"/>
            <color indexed="81"/>
            <rFont val="Tahoma"/>
            <charset val="1"/>
          </rPr>
          <t>t:</t>
        </r>
        <r>
          <rPr>
            <sz val="9"/>
            <color indexed="81"/>
            <rFont val="Tahoma"/>
            <charset val="1"/>
          </rPr>
          <t xml:space="preserve">
CHIỀU V;0</t>
        </r>
      </text>
    </comment>
  </commentList>
</comments>
</file>

<file path=xl/comments9.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sharedStrings.xml><?xml version="1.0" encoding="utf-8"?>
<sst xmlns="http://schemas.openxmlformats.org/spreadsheetml/2006/main" count="7614" uniqueCount="2872">
  <si>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</si>
  <si>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</si>
  <si>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</si>
  <si>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</si>
  <si>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</si>
  <si>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</si>
  <si>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</si>
  <si>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</si>
  <si>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</si>
  <si>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</si>
  <si>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</si>
  <si>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</si>
  <si>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</si>
  <si>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</si>
  <si>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</si>
  <si>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</si>
  <si>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</si>
  <si>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</si>
  <si>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</si>
  <si>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</si>
  <si>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</si>
  <si>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</si>
  <si>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</si>
  <si>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</si>
  <si>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</si>
  <si>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</si>
  <si>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</si>
  <si>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</si>
  <si>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</si>
  <si>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</si>
  <si>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</si>
  <si>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</si>
  <si>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</si>
  <si>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</si>
  <si>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</si>
  <si>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</si>
  <si>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</si>
  <si>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</si>
  <si>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</si>
  <si>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</si>
  <si>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</si>
  <si>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</si>
  <si>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</si>
  <si>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</si>
  <si>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</si>
  <si>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</si>
  <si>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</si>
  <si>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</si>
  <si>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</si>
  <si>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</si>
  <si>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</si>
  <si>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</si>
  <si>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</si>
  <si>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</si>
  <si>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</si>
  <si>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</si>
  <si>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</si>
  <si>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</si>
  <si>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</si>
  <si>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</si>
  <si>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</si>
  <si>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</si>
  <si>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</si>
  <si>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</si>
  <si>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</si>
  <si>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</si>
  <si>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</si>
  <si>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</si>
  <si>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</si>
  <si>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</si>
  <si>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</si>
  <si>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</si>
  <si>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</si>
  <si>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</si>
  <si>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</si>
  <si>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</si>
  <si>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</si>
  <si>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</si>
  <si>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</si>
  <si>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</si>
  <si>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</si>
  <si>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</si>
  <si>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</si>
  <si>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</si>
  <si>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</si>
  <si>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</si>
  <si>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</si>
  <si>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</si>
  <si>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</si>
  <si>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</si>
  <si>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</si>
  <si>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</si>
  <si>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</si>
  <si>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</si>
  <si>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</si>
  <si>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</si>
  <si>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</si>
  <si>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</si>
  <si>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</si>
  <si>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</si>
  <si>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</si>
  <si>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</si>
  <si>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</si>
  <si>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</si>
  <si>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</si>
  <si>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</si>
  <si>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</si>
  <si>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</si>
  <si>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</si>
  <si>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</si>
  <si>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</si>
  <si>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</si>
  <si>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</si>
  <si>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</si>
  <si>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</si>
  <si>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</si>
  <si>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</si>
  <si>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</si>
  <si>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</si>
  <si>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</si>
  <si>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</si>
  <si>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</si>
  <si>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</si>
  <si>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</si>
  <si>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</si>
  <si>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</si>
  <si>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</si>
  <si>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</si>
  <si>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</si>
  <si>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</si>
  <si>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</si>
  <si>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</si>
  <si>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</si>
  <si>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</si>
  <si>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</si>
  <si>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</si>
  <si>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</si>
  <si>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</si>
  <si>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</si>
  <si>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</si>
  <si>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</si>
  <si>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</si>
  <si>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</si>
  <si>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</si>
  <si>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</si>
  <si>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</si>
  <si>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</si>
  <si>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</si>
  <si>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</si>
  <si>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</si>
  <si>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</si>
  <si>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</si>
  <si>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</si>
  <si>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</si>
  <si>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</si>
  <si>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1910110024</t>
  </si>
  <si>
    <t>Nguyễn Ngọc Cẩm</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</si>
  <si>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</si>
  <si>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</si>
  <si>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</si>
  <si>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</si>
  <si>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</si>
  <si>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</si>
  <si>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</si>
  <si>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</si>
  <si>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</si>
  <si>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</si>
  <si>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</si>
  <si>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</si>
  <si>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</si>
  <si>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</si>
  <si>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</si>
  <si>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</si>
  <si>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</si>
  <si>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</si>
  <si>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</si>
  <si>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</si>
  <si>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</si>
  <si>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</si>
  <si>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</si>
  <si>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</si>
  <si>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</si>
  <si>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</si>
  <si>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</si>
  <si>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</si>
  <si>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</si>
  <si>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</si>
  <si>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</si>
  <si>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</si>
  <si>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</si>
  <si>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</si>
  <si>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</si>
  <si>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</si>
  <si>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</si>
  <si>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</si>
  <si>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</si>
  <si>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</si>
  <si>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</si>
  <si>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</si>
  <si>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</si>
  <si>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</si>
  <si>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</si>
  <si>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</si>
  <si>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</si>
  <si>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</si>
  <si>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</si>
  <si>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</si>
  <si>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</si>
  <si>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</si>
  <si>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</si>
  <si>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</si>
  <si>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</si>
  <si>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</si>
  <si>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</si>
  <si>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</si>
  <si>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</si>
  <si>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</si>
  <si>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</si>
  <si>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</si>
  <si>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</si>
  <si>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</si>
  <si>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</si>
  <si>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</si>
  <si>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</si>
  <si>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</si>
  <si>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</si>
  <si>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</si>
  <si>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</si>
  <si>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</si>
  <si>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</si>
  <si>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</si>
  <si>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</si>
  <si>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</si>
  <si>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</si>
  <si>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</si>
  <si>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</si>
  <si>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</si>
  <si>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</si>
  <si>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</si>
  <si>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</si>
  <si>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</si>
  <si>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</si>
  <si>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</si>
  <si>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</si>
  <si>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</si>
  <si>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</si>
  <si>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</si>
  <si>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</si>
  <si>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</si>
  <si>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</si>
  <si>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</si>
  <si>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</si>
  <si>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</si>
  <si>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</si>
  <si>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</si>
  <si>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</si>
  <si>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</si>
  <si>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</si>
  <si>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</si>
  <si>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</si>
  <si>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</si>
  <si>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</si>
  <si>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</si>
  <si>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</si>
  <si>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</si>
  <si>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</si>
  <si>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</si>
  <si>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</si>
  <si>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</si>
  <si>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</si>
  <si>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</si>
  <si>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</si>
  <si>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1910110059</t>
  </si>
  <si>
    <t>Lê An</t>
  </si>
  <si>
    <t>Nhiên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</si>
  <si>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</si>
  <si>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</si>
  <si>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</si>
  <si>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</si>
  <si>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</si>
  <si>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</si>
  <si>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</si>
  <si>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</si>
  <si>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</si>
  <si>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</si>
  <si>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</si>
  <si>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</si>
  <si>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</si>
  <si>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</si>
  <si>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</si>
  <si>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</si>
  <si>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</si>
  <si>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</si>
  <si>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</si>
  <si>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</si>
  <si>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</si>
  <si>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</si>
  <si>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</si>
  <si>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</si>
  <si>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</si>
  <si>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</si>
  <si>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</si>
  <si>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</si>
  <si>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</si>
  <si>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</si>
  <si>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</si>
  <si>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</si>
  <si>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</si>
  <si>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</si>
  <si>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</si>
  <si>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</si>
  <si>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</si>
  <si>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</si>
  <si>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</si>
  <si>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</si>
  <si>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</si>
  <si>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</si>
  <si>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</si>
  <si>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</si>
  <si>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</si>
  <si>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</si>
  <si>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1910120018</t>
  </si>
  <si>
    <t>Trương Hồ Giác</t>
  </si>
  <si>
    <t>Tánh</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</si>
  <si>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</si>
  <si>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</si>
  <si>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</si>
  <si>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</si>
  <si>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</si>
  <si>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</si>
  <si>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</si>
  <si>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</si>
  <si>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</si>
  <si>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</si>
  <si>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</si>
  <si>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</si>
  <si>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</si>
  <si>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</si>
  <si>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</si>
  <si>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</si>
  <si>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</si>
  <si>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</si>
  <si>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</si>
  <si>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</si>
  <si>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</si>
  <si>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</si>
  <si>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</si>
  <si>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</si>
  <si>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</si>
  <si>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</si>
  <si>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</si>
  <si>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</si>
  <si>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</si>
  <si>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1910120036</t>
  </si>
  <si>
    <t>Nguyễn Hoàng Tuyết</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</si>
  <si>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</si>
  <si>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</si>
  <si>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</si>
  <si>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</si>
  <si>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</si>
  <si>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</si>
  <si>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</si>
  <si>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</si>
  <si>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</si>
  <si>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</si>
  <si>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</si>
  <si>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</si>
  <si>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</si>
  <si>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</si>
  <si>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</si>
  <si>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</si>
  <si>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</si>
  <si>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</si>
  <si>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</si>
  <si>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</si>
  <si>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</si>
  <si>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</si>
  <si>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</si>
  <si>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</si>
  <si>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</si>
  <si>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</si>
  <si>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</si>
  <si>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</si>
  <si>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</si>
  <si>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</si>
  <si>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</si>
  <si>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</si>
  <si>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</si>
  <si>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</si>
  <si>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</si>
  <si>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</si>
  <si>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</si>
  <si>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</si>
  <si>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</si>
  <si>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</si>
  <si>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</si>
  <si>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</si>
  <si>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</si>
  <si>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</si>
  <si>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</si>
  <si>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</si>
  <si>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</si>
  <si>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</si>
  <si>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</si>
  <si>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</si>
  <si>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</si>
  <si>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</si>
  <si>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</si>
  <si>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</si>
  <si>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</si>
  <si>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</si>
  <si>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</si>
  <si>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</si>
  <si>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</si>
  <si>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</si>
  <si>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</si>
  <si>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</si>
  <si>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</si>
  <si>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</si>
  <si>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</si>
  <si>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</si>
  <si>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</si>
  <si>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</si>
  <si>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</si>
  <si>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</si>
  <si>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</si>
  <si>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</si>
  <si>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</si>
  <si>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</si>
  <si>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</si>
  <si>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</si>
  <si>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</si>
  <si>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1910150018</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</si>
  <si>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</si>
  <si>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</si>
  <si>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</si>
  <si>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</si>
  <si>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</si>
  <si>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</si>
  <si>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</si>
  <si>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</si>
  <si>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</si>
  <si>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</si>
  <si>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</si>
  <si>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</si>
  <si>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1910150017</t>
  </si>
  <si>
    <t>Tuyên</t>
  </si>
  <si>
    <t>1910140008</t>
  </si>
  <si>
    <t>Lê Quốc</t>
  </si>
  <si>
    <t>1910140002</t>
  </si>
  <si>
    <t>Tôn</t>
  </si>
  <si>
    <t>1910140001</t>
  </si>
  <si>
    <t xml:space="preserve">Đặng Minh </t>
  </si>
  <si>
    <t>1910140003</t>
  </si>
  <si>
    <t xml:space="preserve">Trương Tấn </t>
  </si>
  <si>
    <t>Trọng</t>
  </si>
  <si>
    <t>1910160002</t>
  </si>
  <si>
    <t xml:space="preserve">Nguyễn Phạm Thiên </t>
  </si>
  <si>
    <t>1910160009</t>
  </si>
  <si>
    <t>Võ Hòa</t>
  </si>
  <si>
    <t>1910160006</t>
  </si>
  <si>
    <t>Huỳnh Thanh</t>
  </si>
  <si>
    <t>1910160005</t>
  </si>
  <si>
    <t>Trương Lê Minh</t>
  </si>
  <si>
    <t>1910160004</t>
  </si>
  <si>
    <t xml:space="preserve">Nguyễn Anh </t>
  </si>
  <si>
    <t>Pháp</t>
  </si>
  <si>
    <t>1910160001</t>
  </si>
  <si>
    <t xml:space="preserve">Lữ Minh </t>
  </si>
  <si>
    <t>1910110098</t>
  </si>
  <si>
    <t>Trực</t>
  </si>
  <si>
    <t>Cống Công</t>
  </si>
  <si>
    <t>Trần Võ Ngọc</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</si>
  <si>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</si>
  <si>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</si>
  <si>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</si>
  <si>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</si>
  <si>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</si>
  <si>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</si>
  <si>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</si>
  <si>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</si>
  <si>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</si>
  <si>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</si>
  <si>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</si>
  <si>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</si>
  <si>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</si>
  <si>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</si>
  <si>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</si>
  <si>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</si>
  <si>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</si>
  <si>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</si>
  <si>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</si>
  <si>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</si>
  <si>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</si>
  <si>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</si>
  <si>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</si>
  <si>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</si>
  <si>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</si>
  <si>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2010110070</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</si>
  <si>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</si>
  <si>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</si>
  <si>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</si>
  <si>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</si>
  <si>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</si>
  <si>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</si>
  <si>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</si>
  <si>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</si>
  <si>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</si>
  <si>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</si>
  <si>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</si>
  <si>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</si>
  <si>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</si>
  <si>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</si>
  <si>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</si>
  <si>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</si>
  <si>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</si>
  <si>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</si>
  <si>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</si>
  <si>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</si>
  <si>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</si>
  <si>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</si>
  <si>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</si>
  <si>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</si>
  <si>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</si>
  <si>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</si>
  <si>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</si>
  <si>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</si>
  <si>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</si>
  <si>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</si>
  <si>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</si>
  <si>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</si>
  <si>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</si>
  <si>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</si>
  <si>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</si>
  <si>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</si>
  <si>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</si>
  <si>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</si>
  <si>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</si>
  <si>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</si>
  <si>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</si>
  <si>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2010110080</t>
  </si>
  <si>
    <t>Lê Duy</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</si>
  <si>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</si>
  <si>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</si>
  <si>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</si>
  <si>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</si>
  <si>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</si>
  <si>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</si>
  <si>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</si>
  <si>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</si>
  <si>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</si>
  <si>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</si>
  <si>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</si>
  <si>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</si>
  <si>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</si>
  <si>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</si>
  <si>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</si>
  <si>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</si>
  <si>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</si>
  <si>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</si>
  <si>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</si>
  <si>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</si>
  <si>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</si>
  <si>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</si>
  <si>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</si>
  <si>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</si>
  <si>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</si>
  <si>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2010110015</t>
  </si>
  <si>
    <t>Vương Hoài</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</si>
  <si>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</si>
  <si>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</si>
  <si>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</si>
  <si>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</si>
  <si>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</si>
  <si>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</si>
  <si>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</si>
  <si>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</si>
  <si>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</si>
  <si>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</si>
  <si>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</si>
  <si>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</si>
  <si>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</si>
  <si>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</si>
  <si>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</si>
  <si>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</si>
  <si>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</si>
  <si>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2010110071</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</si>
  <si>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</si>
  <si>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</si>
  <si>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</si>
  <si>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</si>
  <si>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</si>
  <si>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</si>
  <si>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</si>
  <si>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</si>
  <si>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</si>
  <si>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</si>
  <si>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</si>
  <si>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</si>
  <si>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</si>
  <si>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</si>
  <si>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</si>
  <si>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</si>
  <si>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</si>
  <si>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</si>
  <si>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</si>
  <si>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</si>
  <si>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</si>
  <si>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</si>
  <si>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</si>
  <si>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</si>
  <si>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</si>
  <si>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</si>
  <si>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</si>
  <si>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</si>
  <si>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</si>
  <si>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</si>
  <si>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</si>
  <si>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</si>
  <si>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</si>
  <si>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</si>
  <si>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</si>
  <si>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</si>
  <si>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</si>
  <si>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</si>
  <si>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</si>
  <si>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</si>
  <si>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</si>
  <si>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</si>
  <si>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</si>
  <si>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</si>
  <si>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</si>
  <si>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</si>
  <si>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</si>
  <si>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</si>
  <si>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</si>
  <si>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</si>
  <si>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</si>
  <si>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</si>
  <si>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</si>
  <si>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</si>
  <si>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</si>
  <si>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</si>
  <si>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</si>
  <si>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</si>
  <si>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</si>
  <si>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</si>
  <si>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</si>
  <si>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</si>
  <si>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</si>
  <si>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</si>
  <si>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</si>
  <si>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</si>
  <si>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</si>
  <si>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</si>
  <si>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</si>
  <si>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</si>
  <si>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</si>
  <si>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</si>
  <si>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</si>
  <si>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</si>
  <si>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</si>
  <si>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</si>
  <si>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2010230069</t>
  </si>
  <si>
    <t xml:space="preserve">Phạm Thiện </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</si>
  <si>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</si>
  <si>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</si>
  <si>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</si>
  <si>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</si>
  <si>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</si>
  <si>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</si>
  <si>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</si>
  <si>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</si>
  <si>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</si>
  <si>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</si>
  <si>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</si>
  <si>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</si>
  <si>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</si>
  <si>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</si>
  <si>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</si>
  <si>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</si>
  <si>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</si>
  <si>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</si>
  <si>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</si>
  <si>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</si>
  <si>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</si>
  <si>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</si>
  <si>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</si>
  <si>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</si>
  <si>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2010210001</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</si>
  <si>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</si>
  <si>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</si>
  <si>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</si>
  <si>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</si>
  <si>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</si>
  <si>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</si>
  <si>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</si>
  <si>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</si>
  <si>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</si>
  <si>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</si>
  <si>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</si>
  <si>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</si>
  <si>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</si>
  <si>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</si>
  <si>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</si>
  <si>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</si>
  <si>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</si>
  <si>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</si>
  <si>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</si>
  <si>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</si>
  <si>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</si>
  <si>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</si>
  <si>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</si>
  <si>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</si>
  <si>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</si>
  <si>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</si>
  <si>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</si>
  <si>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</si>
  <si>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2010120011</t>
  </si>
  <si>
    <t>Đặng Ngọc Thanh</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</si>
  <si>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</si>
  <si>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</si>
  <si>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</si>
  <si>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</si>
  <si>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</si>
  <si>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</si>
  <si>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</si>
  <si>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</si>
  <si>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</si>
  <si>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</si>
  <si>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</si>
  <si>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</si>
  <si>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</si>
  <si>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</si>
  <si>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</si>
  <si>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</si>
  <si>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</si>
  <si>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</si>
  <si>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</si>
  <si>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</si>
  <si>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</si>
  <si>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</si>
  <si>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</si>
  <si>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</si>
  <si>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</si>
  <si>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</si>
  <si>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</si>
  <si>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</si>
  <si>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</si>
  <si>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</si>
  <si>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</si>
  <si>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</si>
  <si>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2010120030</t>
  </si>
  <si>
    <t>Huỳnh Nguyễn Duy</t>
  </si>
  <si>
    <t>Thức</t>
  </si>
  <si>
    <t>2010120003</t>
  </si>
  <si>
    <t>2010120023</t>
  </si>
  <si>
    <t xml:space="preserve">Châu Văn </t>
  </si>
  <si>
    <t>2010120009</t>
  </si>
  <si>
    <t>Trần Lê Thanh</t>
  </si>
  <si>
    <t>Trương</t>
  </si>
  <si>
    <t>2010120015</t>
  </si>
  <si>
    <t>Phạm Trần Anh</t>
  </si>
  <si>
    <t>2010120019</t>
  </si>
  <si>
    <t>Đinh Khánh</t>
  </si>
  <si>
    <t>2010120029</t>
  </si>
  <si>
    <t>Phạm Bùi Anh</t>
  </si>
  <si>
    <t>2010120006</t>
  </si>
  <si>
    <t>Phạm Ngọc Minh</t>
  </si>
  <si>
    <t>2010130011</t>
  </si>
  <si>
    <t>Lê Thế</t>
  </si>
  <si>
    <t>2010130023</t>
  </si>
  <si>
    <t>Trần Kim</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</si>
  <si>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</si>
  <si>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</si>
  <si>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</si>
  <si>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</si>
  <si>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</si>
  <si>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</si>
  <si>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</si>
  <si>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</si>
  <si>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</si>
  <si>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</si>
  <si>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</si>
  <si>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</si>
  <si>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</si>
  <si>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</si>
  <si>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</si>
  <si>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2010130006</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</si>
  <si>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</si>
  <si>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</si>
  <si>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</si>
  <si>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</si>
  <si>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</si>
  <si>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</si>
  <si>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</si>
  <si>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</si>
  <si>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</si>
  <si>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</si>
  <si>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</si>
  <si>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</si>
  <si>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</si>
  <si>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</si>
  <si>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</si>
  <si>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</si>
  <si>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</si>
  <si>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</si>
  <si>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</si>
  <si>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</si>
  <si>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</si>
  <si>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</si>
  <si>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</si>
  <si>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</si>
  <si>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</si>
  <si>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</si>
  <si>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</si>
  <si>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</si>
  <si>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</si>
  <si>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</si>
  <si>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</si>
  <si>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</si>
  <si>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</si>
  <si>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</si>
  <si>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</si>
  <si>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</si>
  <si>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</si>
  <si>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</si>
  <si>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2010150005</t>
  </si>
  <si>
    <t>2010140006</t>
  </si>
  <si>
    <t>Lâm Trương Thanh</t>
  </si>
  <si>
    <t>2010140007</t>
  </si>
  <si>
    <t>Hạ Minh</t>
  </si>
  <si>
    <t>2010150003</t>
  </si>
  <si>
    <t>2010150008</t>
  </si>
  <si>
    <t>Tuệ</t>
  </si>
  <si>
    <t>Nhung</t>
  </si>
  <si>
    <t>2010090022</t>
  </si>
  <si>
    <t xml:space="preserve">Nguyễn Thái </t>
  </si>
  <si>
    <t>Đào Huỳnh Sao</t>
  </si>
  <si>
    <t>2010020032</t>
  </si>
  <si>
    <t>Dương Võ Hoàng</t>
  </si>
  <si>
    <t>2010020089</t>
  </si>
  <si>
    <t>Lê Đức</t>
  </si>
  <si>
    <t>Triệu</t>
  </si>
  <si>
    <t>2010020058</t>
  </si>
  <si>
    <t>Lưu Quốc</t>
  </si>
  <si>
    <t>2010090058</t>
  </si>
  <si>
    <t>Lê Tô Thanh</t>
  </si>
  <si>
    <t xml:space="preserve">Bùi Hoàng </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</si>
  <si>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</si>
  <si>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</si>
  <si>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</si>
  <si>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</si>
  <si>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</si>
  <si>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</si>
  <si>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</si>
  <si>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</si>
  <si>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</si>
  <si>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</si>
  <si>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</si>
  <si>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</si>
  <si>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</si>
  <si>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</si>
  <si>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2010230073</t>
  </si>
  <si>
    <t>Lê Phước</t>
  </si>
  <si>
    <t>2010230053</t>
  </si>
  <si>
    <t>2010230074</t>
  </si>
  <si>
    <t>Trần Ngọc Phương</t>
  </si>
  <si>
    <t>2010230059</t>
  </si>
  <si>
    <t>Nguyễn Hồ Khánh</t>
  </si>
  <si>
    <t>2010110072</t>
  </si>
  <si>
    <t>2010230054</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</si>
  <si>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</si>
  <si>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</si>
  <si>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</si>
  <si>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</si>
  <si>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</si>
  <si>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</si>
  <si>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</si>
  <si>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</si>
  <si>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</si>
  <si>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</si>
  <si>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</si>
  <si>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</si>
  <si>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</si>
  <si>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</si>
  <si>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</si>
  <si>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</si>
  <si>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</si>
  <si>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</si>
  <si>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</si>
  <si>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</si>
  <si>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</si>
  <si>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</si>
  <si>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</si>
  <si>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</si>
  <si>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</si>
  <si>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</si>
  <si>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</si>
  <si>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</si>
  <si>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</si>
  <si>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</si>
  <si>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</si>
  <si>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</si>
  <si>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</si>
  <si>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</si>
  <si>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</si>
  <si>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</si>
  <si>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</si>
  <si>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</si>
  <si>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</si>
  <si>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</si>
  <si>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t>NGHỈ HỌC LUÔN</t>
  </si>
  <si>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</si>
  <si>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</si>
  <si>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</si>
  <si>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Mạch Các</t>
  </si>
  <si>
    <t>Các</t>
  </si>
  <si>
    <t>2010060040</t>
  </si>
  <si>
    <t>Nguyễn Thị Thu</t>
  </si>
  <si>
    <t>2010240049</t>
  </si>
  <si>
    <t>Hoàng Thị Thu</t>
  </si>
  <si>
    <t>2010060009</t>
  </si>
  <si>
    <t>Trần Trung</t>
  </si>
  <si>
    <t xml:space="preserve">Trần Nguyễn Ngọc </t>
  </si>
  <si>
    <t>Hương</t>
  </si>
  <si>
    <t>2010060012</t>
  </si>
  <si>
    <t>Huỳnh Thị Mỹ</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</si>
  <si>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</si>
  <si>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</si>
  <si>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</si>
  <si>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</si>
  <si>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</si>
  <si>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</si>
  <si>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</si>
  <si>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</si>
  <si>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</si>
  <si>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</si>
  <si>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</si>
  <si>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</si>
  <si>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</si>
  <si>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</si>
  <si>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</si>
  <si>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</si>
  <si>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</si>
  <si>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</si>
  <si>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</si>
  <si>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</si>
  <si>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2010060016</t>
  </si>
  <si>
    <t>Trần Thị Thu</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</si>
  <si>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</si>
  <si>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</si>
  <si>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</si>
  <si>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</si>
  <si>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</si>
  <si>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</si>
  <si>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</si>
  <si>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</si>
  <si>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</si>
  <si>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</si>
  <si>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</si>
  <si>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2010200014</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</si>
  <si>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</si>
  <si>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</si>
  <si>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</si>
  <si>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</si>
  <si>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</si>
  <si>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</si>
  <si>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</si>
  <si>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</si>
  <si>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</si>
  <si>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</si>
  <si>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</si>
  <si>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</si>
  <si>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</si>
  <si>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</si>
  <si>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</si>
  <si>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</si>
  <si>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</si>
  <si>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</si>
  <si>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</si>
  <si>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</si>
  <si>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</si>
  <si>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</si>
  <si>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</si>
  <si>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</si>
  <si>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</si>
  <si>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</si>
  <si>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</si>
  <si>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</si>
  <si>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</si>
  <si>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</si>
  <si>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</si>
  <si>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</si>
  <si>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</si>
  <si>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</si>
  <si>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</si>
  <si>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</si>
  <si>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</si>
  <si>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</si>
  <si>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</si>
  <si>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</si>
  <si>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</si>
  <si>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</si>
  <si>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</si>
  <si>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</si>
  <si>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</si>
  <si>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</si>
  <si>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</si>
  <si>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</si>
  <si>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</si>
  <si>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</si>
  <si>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</si>
  <si>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</si>
  <si>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</si>
  <si>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</si>
  <si>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</si>
  <si>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</si>
  <si>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</si>
  <si>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</si>
  <si>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</si>
  <si>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2010060037</t>
  </si>
  <si>
    <t>Oanh</t>
  </si>
  <si>
    <t>2010060035</t>
  </si>
  <si>
    <t>Lâm Thị Mỹ</t>
  </si>
  <si>
    <t>Quyền</t>
  </si>
  <si>
    <t>2010060004</t>
  </si>
  <si>
    <t>Nguyễn Thị</t>
  </si>
  <si>
    <t>Quỳnh</t>
  </si>
  <si>
    <t>2010060006</t>
  </si>
  <si>
    <t>2010060036</t>
  </si>
  <si>
    <t>Nguyễn Thị Xuân</t>
  </si>
  <si>
    <t>2010060028</t>
  </si>
  <si>
    <t>Nguyễn Ngọc Anh</t>
  </si>
  <si>
    <t>Nguyễn Thị Hồng</t>
  </si>
  <si>
    <t>Tuyết</t>
  </si>
  <si>
    <t>2010060029</t>
  </si>
  <si>
    <t>Lê Trường</t>
  </si>
  <si>
    <t>2010060005</t>
  </si>
  <si>
    <t>Phạm Thị Bích</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</si>
  <si>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</si>
  <si>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</si>
  <si>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</si>
  <si>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</si>
  <si>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</si>
  <si>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</si>
  <si>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</si>
  <si>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</si>
  <si>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</si>
  <si>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</si>
  <si>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</si>
  <si>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</si>
  <si>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</si>
  <si>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</si>
  <si>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2010050017</t>
  </si>
  <si>
    <t>Nguyễn Thị Trúc</t>
  </si>
  <si>
    <t>2010050005</t>
  </si>
  <si>
    <t>Lê Thị Quế</t>
  </si>
  <si>
    <t>Hồng</t>
  </si>
  <si>
    <t>2010050013</t>
  </si>
  <si>
    <t>Võ Ngọc Mỹ</t>
  </si>
  <si>
    <t>2010060022</t>
  </si>
  <si>
    <t>Quách Bảo</t>
  </si>
  <si>
    <t>2010050020</t>
  </si>
  <si>
    <t>2010050007</t>
  </si>
  <si>
    <t>Đỗ Ngọc Yến</t>
  </si>
  <si>
    <t>2010050014</t>
  </si>
  <si>
    <t>Đoàn Thị Yến</t>
  </si>
  <si>
    <t>2010050018</t>
  </si>
  <si>
    <t>2010050021</t>
  </si>
  <si>
    <t>Trần Quỳnh Trọng</t>
  </si>
  <si>
    <t>2010050004</t>
  </si>
  <si>
    <t>Đặng Tú</t>
  </si>
  <si>
    <t>Quyên</t>
  </si>
  <si>
    <t>2010050012</t>
  </si>
  <si>
    <t>2010050025</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</si>
  <si>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</si>
  <si>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</si>
  <si>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</si>
  <si>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</si>
  <si>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</si>
  <si>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</si>
  <si>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</si>
  <si>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</si>
  <si>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</si>
  <si>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</si>
  <si>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</si>
  <si>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</si>
  <si>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</si>
  <si>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</si>
  <si>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</si>
  <si>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</si>
  <si>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</si>
  <si>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</si>
  <si>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</si>
  <si>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</si>
  <si>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</si>
  <si>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Hồ Thị Mỹ</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</si>
  <si>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</si>
  <si>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</si>
  <si>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</si>
  <si>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</si>
  <si>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</si>
  <si>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</si>
  <si>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</si>
  <si>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</si>
  <si>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</si>
  <si>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</si>
  <si>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</si>
  <si>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</si>
  <si>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</si>
  <si>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</si>
  <si>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</si>
  <si>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</si>
  <si>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</si>
  <si>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</si>
  <si>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</si>
  <si>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</si>
  <si>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</si>
  <si>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</si>
  <si>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</si>
  <si>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</si>
  <si>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</si>
  <si>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</si>
  <si>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</si>
  <si>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</si>
  <si>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</si>
  <si>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</si>
  <si>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</si>
  <si>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</si>
  <si>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</si>
  <si>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</si>
  <si>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</si>
  <si>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</si>
  <si>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</si>
  <si>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</si>
  <si>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</si>
  <si>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</si>
  <si>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</si>
  <si>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</si>
  <si>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</si>
  <si>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</si>
  <si>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</si>
  <si>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</si>
  <si>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</si>
  <si>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</si>
  <si>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</si>
  <si>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</si>
  <si>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</si>
  <si>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</si>
  <si>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</si>
  <si>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</si>
  <si>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</si>
  <si>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</si>
  <si>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</si>
  <si>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</si>
  <si>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</si>
  <si>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</si>
  <si>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</si>
  <si>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</si>
  <si>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</si>
  <si>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t>2010050024</t>
  </si>
  <si>
    <t>VẮNG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</si>
  <si>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</si>
  <si>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2010200065</t>
  </si>
  <si>
    <t>Bùi Hoàng Ngọc</t>
  </si>
  <si>
    <t>Ánh</t>
  </si>
  <si>
    <t>2010200001</t>
  </si>
  <si>
    <t>Cao Thị Hoàng</t>
  </si>
  <si>
    <t>Dung</t>
  </si>
  <si>
    <t xml:space="preserve">Đặng Huỳnh </t>
  </si>
  <si>
    <t>2010200038</t>
  </si>
  <si>
    <t>Hồi Nguyễn Huỳnh Mỹ</t>
  </si>
  <si>
    <t>2010200060</t>
  </si>
  <si>
    <t>Nguyễn Ngọc Quỳnh</t>
  </si>
  <si>
    <t>Giao</t>
  </si>
  <si>
    <t>2010200072</t>
  </si>
  <si>
    <t>2010200031</t>
  </si>
  <si>
    <t>Phạm Thị Ngọc</t>
  </si>
  <si>
    <t>2010200012</t>
  </si>
  <si>
    <t>Trương Tôn Hoàng</t>
  </si>
  <si>
    <t>2010200048</t>
  </si>
  <si>
    <t>Phạm Tùng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</si>
  <si>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</si>
  <si>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</si>
  <si>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</si>
  <si>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</si>
  <si>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</si>
  <si>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</si>
  <si>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</si>
  <si>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</si>
  <si>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</si>
  <si>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</si>
  <si>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</si>
  <si>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</si>
  <si>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</si>
  <si>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</si>
  <si>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</si>
  <si>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</si>
  <si>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</si>
  <si>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Bùi Thị Uyên</t>
  </si>
  <si>
    <t>2010200030</t>
  </si>
  <si>
    <t>2010200019</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</si>
  <si>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</si>
  <si>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</si>
  <si>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</si>
  <si>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</si>
  <si>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</si>
  <si>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</si>
  <si>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 xml:space="preserve">Phạm Trần Việt </t>
  </si>
  <si>
    <t>2010200026</t>
  </si>
  <si>
    <t>Lê Bảo</t>
  </si>
  <si>
    <t>2010200042</t>
  </si>
  <si>
    <t>Phạm Thị Thuỳ</t>
  </si>
  <si>
    <t>2010200024</t>
  </si>
  <si>
    <t>Bùi Thị Ngọc</t>
  </si>
  <si>
    <t>2010200058</t>
  </si>
  <si>
    <t>2010200067</t>
  </si>
  <si>
    <t>2010200010</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</si>
  <si>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</si>
  <si>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</si>
  <si>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</si>
  <si>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</si>
  <si>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</si>
  <si>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</si>
  <si>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</si>
  <si>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</si>
  <si>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</si>
  <si>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</si>
  <si>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</si>
  <si>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</si>
  <si>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</si>
  <si>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</si>
  <si>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</si>
  <si>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</si>
  <si>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</si>
  <si>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</si>
  <si>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</si>
  <si>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</si>
  <si>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</si>
  <si>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</si>
  <si>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</si>
  <si>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</si>
  <si>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</si>
  <si>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</si>
  <si>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</si>
  <si>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</si>
  <si>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</si>
  <si>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</si>
  <si>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</si>
  <si>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</si>
  <si>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2010200008</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</si>
  <si>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</si>
  <si>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</si>
  <si>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</si>
  <si>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</si>
  <si>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</si>
  <si>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</si>
  <si>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</si>
  <si>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</si>
  <si>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</si>
  <si>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</si>
  <si>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</si>
  <si>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</si>
  <si>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</si>
  <si>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</si>
  <si>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</si>
  <si>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</si>
  <si>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</si>
  <si>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</si>
  <si>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</si>
  <si>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</si>
  <si>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1910060005</t>
  </si>
  <si>
    <t xml:space="preserve">Lưu Thị Tuyết </t>
  </si>
  <si>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</si>
  <si>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</si>
  <si>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</si>
  <si>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</si>
  <si>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</si>
  <si>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</si>
  <si>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</si>
  <si>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</si>
  <si>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</si>
  <si>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</si>
  <si>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</si>
  <si>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</si>
  <si>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</si>
  <si>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</si>
  <si>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</si>
  <si>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</si>
  <si>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</si>
  <si>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</si>
  <si>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</si>
  <si>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</si>
  <si>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1910060023</t>
  </si>
  <si>
    <t xml:space="preserve">Lê Thúy </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</si>
  <si>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</si>
  <si>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</si>
  <si>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</si>
  <si>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</si>
  <si>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</si>
  <si>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</si>
  <si>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</si>
  <si>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</si>
  <si>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</si>
  <si>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</si>
  <si>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</si>
  <si>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</si>
  <si>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</si>
  <si>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</si>
  <si>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1910060018</t>
  </si>
  <si>
    <t>Thúy</t>
  </si>
  <si>
    <t>1910060004</t>
  </si>
  <si>
    <t>Dương Trần Ngọc</t>
  </si>
  <si>
    <t>1910060011</t>
  </si>
  <si>
    <t>1910060019</t>
  </si>
  <si>
    <t>Hồ Thanh</t>
  </si>
  <si>
    <t>1910060003</t>
  </si>
  <si>
    <t>1910060064</t>
  </si>
  <si>
    <t>Xuyến</t>
  </si>
  <si>
    <t>1910060022</t>
  </si>
  <si>
    <t>Nguyễn Ngọc Thảo</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</si>
  <si>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</si>
  <si>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</si>
  <si>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</si>
  <si>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</si>
  <si>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</si>
  <si>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</si>
  <si>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</si>
  <si>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</si>
  <si>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</si>
  <si>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</si>
  <si>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</si>
  <si>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</si>
  <si>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</si>
  <si>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</si>
  <si>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</si>
  <si>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</si>
  <si>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</si>
  <si>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</si>
  <si>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</si>
  <si>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</si>
  <si>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</si>
  <si>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</si>
  <si>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</si>
  <si>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</si>
  <si>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</si>
  <si>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</si>
  <si>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</si>
  <si>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</si>
  <si>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</si>
  <si>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</si>
  <si>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</si>
  <si>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</si>
  <si>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</si>
  <si>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</si>
  <si>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</si>
  <si>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</si>
  <si>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</si>
  <si>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</si>
  <si>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</si>
  <si>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</si>
  <si>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</si>
  <si>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</si>
  <si>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</si>
  <si>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</si>
  <si>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</si>
  <si>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</si>
  <si>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</si>
  <si>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</si>
  <si>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</si>
  <si>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</si>
  <si>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</si>
  <si>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</si>
  <si>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</si>
  <si>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</si>
  <si>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</si>
  <si>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</si>
  <si>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</si>
  <si>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</si>
  <si>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</si>
  <si>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</si>
  <si>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</si>
  <si>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</si>
  <si>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</si>
  <si>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</si>
  <si>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1910050024</t>
  </si>
  <si>
    <t>Trần Ngọc Thiên</t>
  </si>
  <si>
    <t>1910050016</t>
  </si>
  <si>
    <t>Phạm Thị Thảo</t>
  </si>
  <si>
    <t>Sương</t>
  </si>
  <si>
    <t>1910050028</t>
  </si>
  <si>
    <t>Nguyễn Mai</t>
  </si>
  <si>
    <t>Nguyễn Thị Bích</t>
  </si>
  <si>
    <t>1910050015</t>
  </si>
  <si>
    <t>1910050019</t>
  </si>
  <si>
    <t>Đặng Cao</t>
  </si>
  <si>
    <t>1910050025</t>
  </si>
  <si>
    <t>Đào Thanh</t>
  </si>
  <si>
    <t>1910050012</t>
  </si>
  <si>
    <t>Uy</t>
  </si>
  <si>
    <t>1910050021</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</si>
  <si>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</si>
  <si>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</si>
  <si>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</si>
  <si>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</si>
  <si>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</si>
  <si>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</si>
  <si>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</si>
  <si>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</si>
  <si>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</si>
  <si>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</si>
  <si>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</si>
  <si>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</si>
  <si>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</si>
  <si>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</si>
  <si>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</si>
  <si>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</si>
  <si>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</si>
  <si>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</si>
  <si>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</si>
  <si>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</si>
  <si>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</si>
  <si>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</si>
  <si>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</si>
  <si>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</si>
  <si>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</si>
  <si>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</si>
  <si>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</si>
  <si>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</si>
  <si>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</si>
  <si>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</si>
  <si>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</si>
  <si>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</si>
  <si>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</si>
  <si>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</si>
  <si>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</si>
  <si>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</si>
  <si>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</si>
  <si>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</si>
  <si>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</si>
  <si>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</si>
  <si>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</si>
  <si>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</si>
  <si>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</si>
  <si>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</si>
  <si>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t>1910070050</t>
  </si>
  <si>
    <t>Sao Nhật</t>
  </si>
  <si>
    <t>BẢO LƯU</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</si>
  <si>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</si>
  <si>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</si>
  <si>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</si>
  <si>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</si>
  <si>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</si>
  <si>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</si>
  <si>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</si>
  <si>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</si>
  <si>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</si>
  <si>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</si>
  <si>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</si>
  <si>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</si>
  <si>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</si>
  <si>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</si>
  <si>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</si>
  <si>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</si>
  <si>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</si>
  <si>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</si>
  <si>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</si>
  <si>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</si>
  <si>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</si>
  <si>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</si>
  <si>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</si>
  <si>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</si>
  <si>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</si>
  <si>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</si>
  <si>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</si>
  <si>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</si>
  <si>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</si>
  <si>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</si>
  <si>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</si>
  <si>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</si>
  <si>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</si>
  <si>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</si>
  <si>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</si>
  <si>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</si>
  <si>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</si>
  <si>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</si>
  <si>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</si>
  <si>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</si>
  <si>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1910070055</t>
  </si>
  <si>
    <t xml:space="preserve">Lê Nhật </t>
  </si>
  <si>
    <t>Bảo lưu</t>
  </si>
  <si>
    <t>1910070039</t>
  </si>
  <si>
    <t xml:space="preserve">Trần Hoàng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</si>
  <si>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</si>
  <si>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</si>
  <si>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</si>
  <si>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</si>
  <si>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</si>
  <si>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</si>
  <si>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</si>
  <si>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</si>
  <si>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</si>
  <si>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</si>
  <si>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</si>
  <si>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</si>
  <si>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</si>
  <si>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</si>
  <si>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</si>
  <si>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</si>
  <si>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</si>
  <si>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</si>
  <si>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</si>
  <si>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</si>
  <si>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</si>
  <si>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</si>
  <si>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</si>
  <si>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</si>
  <si>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</si>
  <si>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</si>
  <si>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</si>
  <si>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</si>
  <si>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</si>
  <si>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</si>
  <si>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</si>
  <si>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</si>
  <si>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</si>
  <si>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</si>
  <si>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</si>
  <si>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</si>
  <si>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</si>
  <si>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</si>
  <si>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</si>
  <si>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</si>
  <si>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</si>
  <si>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</si>
  <si>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</si>
  <si>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</si>
  <si>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</si>
  <si>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</si>
  <si>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</si>
  <si>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</si>
  <si>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</si>
  <si>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</si>
  <si>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</si>
  <si>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</si>
  <si>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</si>
  <si>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</si>
  <si>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</si>
  <si>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</si>
  <si>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</si>
  <si>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</si>
  <si>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</si>
  <si>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</si>
  <si>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</si>
  <si>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</si>
  <si>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</si>
  <si>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</si>
  <si>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</si>
  <si>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</si>
  <si>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</si>
  <si>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</si>
  <si>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</si>
  <si>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</si>
  <si>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</si>
  <si>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</si>
  <si>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</si>
  <si>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</si>
  <si>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</si>
  <si>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</si>
  <si>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</si>
  <si>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</si>
  <si>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</si>
  <si>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</si>
  <si>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</si>
  <si>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</si>
  <si>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</si>
  <si>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</si>
  <si>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</si>
  <si>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</si>
  <si>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</si>
  <si>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</si>
  <si>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</si>
  <si>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</si>
  <si>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</si>
  <si>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</si>
  <si>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</si>
  <si>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</si>
  <si>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</si>
  <si>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</si>
  <si>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</si>
  <si>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</si>
  <si>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</si>
  <si>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</si>
  <si>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</si>
  <si>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</si>
  <si>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</si>
  <si>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</si>
  <si>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</si>
  <si>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</si>
  <si>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</si>
  <si>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</si>
  <si>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</si>
  <si>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</si>
  <si>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</si>
  <si>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</si>
  <si>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</si>
  <si>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</si>
  <si>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</si>
  <si>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</si>
  <si>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</si>
  <si>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</si>
  <si>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</si>
  <si>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</si>
  <si>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</si>
  <si>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</si>
  <si>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</si>
  <si>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</si>
  <si>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</si>
  <si>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</si>
  <si>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</si>
  <si>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</si>
  <si>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</si>
  <si>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</si>
  <si>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</si>
  <si>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</si>
  <si>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</si>
  <si>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</si>
  <si>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</si>
  <si>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</si>
  <si>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</si>
  <si>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</si>
  <si>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</si>
  <si>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</si>
  <si>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</si>
  <si>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</si>
  <si>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</si>
  <si>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</si>
  <si>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</si>
  <si>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</si>
  <si>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</si>
  <si>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</si>
  <si>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</si>
  <si>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</si>
  <si>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1910100005</t>
  </si>
  <si>
    <t>Bùi Ngọc Thanh</t>
  </si>
  <si>
    <t>1910100015</t>
  </si>
  <si>
    <t>Võ Hồng</t>
  </si>
  <si>
    <t>1910100024</t>
  </si>
  <si>
    <t>1910100025</t>
  </si>
  <si>
    <t>Nguyễn Âu Phi</t>
  </si>
  <si>
    <t>1910100011</t>
  </si>
  <si>
    <t>Nguyễn Hồng Xuân</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</si>
  <si>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</si>
  <si>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</si>
  <si>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</si>
  <si>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</si>
  <si>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</si>
  <si>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2010240004</t>
  </si>
  <si>
    <t>Diệu</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</si>
  <si>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</si>
  <si>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</si>
  <si>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</si>
  <si>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</si>
  <si>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</si>
  <si>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</si>
  <si>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</si>
  <si>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</si>
  <si>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</si>
  <si>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</si>
  <si>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</si>
  <si>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</si>
  <si>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</si>
  <si>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</si>
  <si>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</si>
  <si>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</si>
  <si>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</si>
  <si>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</si>
  <si>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</si>
  <si>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</si>
  <si>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</si>
  <si>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2010240056</t>
  </si>
  <si>
    <t>Nguyễn Thị Bảo</t>
  </si>
  <si>
    <t>2010100017</t>
  </si>
  <si>
    <t>2010240053</t>
  </si>
  <si>
    <t>Nguyễn Thị Phương Hồng</t>
  </si>
  <si>
    <t>2010240008</t>
  </si>
  <si>
    <t>Nguyễn Hoàng Như</t>
  </si>
  <si>
    <t>2010240009</t>
  </si>
  <si>
    <t>Lê Ngọc Thanh</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</si>
  <si>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</si>
  <si>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</si>
  <si>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</si>
  <si>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</si>
  <si>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</si>
  <si>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</si>
  <si>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</si>
  <si>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</si>
  <si>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</si>
  <si>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</si>
  <si>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</si>
  <si>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</si>
  <si>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</si>
  <si>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</si>
  <si>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</si>
  <si>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</si>
  <si>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</si>
  <si>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</si>
  <si>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</si>
  <si>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</si>
  <si>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</si>
  <si>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</si>
  <si>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</si>
  <si>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</si>
  <si>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</si>
  <si>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</si>
  <si>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</si>
  <si>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</si>
  <si>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</si>
  <si>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</si>
  <si>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</si>
  <si>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</si>
  <si>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</si>
  <si>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</si>
  <si>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</si>
  <si>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</si>
  <si>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2010240058</t>
  </si>
  <si>
    <t>Lê Nguyễn Kim</t>
  </si>
  <si>
    <t>2010240048</t>
  </si>
  <si>
    <t>2010240021</t>
  </si>
  <si>
    <t>2010240052</t>
  </si>
  <si>
    <t>2010240027</t>
  </si>
  <si>
    <t>Phạm Thị Huỳnh</t>
  </si>
  <si>
    <t xml:space="preserve">Nguyễn Hà Mỹ </t>
  </si>
  <si>
    <t>2010240002</t>
  </si>
  <si>
    <t>Nguyễn Ngọc Bảo</t>
  </si>
  <si>
    <t>2010240051</t>
  </si>
  <si>
    <t>Nguyễn Thị Tú</t>
  </si>
  <si>
    <t>2010240037</t>
  </si>
  <si>
    <t>Ngô Ngọc Anh</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</si>
  <si>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</si>
  <si>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</si>
  <si>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</si>
  <si>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</si>
  <si>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</si>
  <si>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</si>
  <si>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</si>
  <si>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</si>
  <si>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</si>
  <si>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</si>
  <si>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</si>
  <si>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</si>
  <si>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</si>
  <si>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</si>
  <si>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</si>
  <si>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</si>
  <si>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</si>
  <si>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</si>
  <si>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</si>
  <si>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</si>
  <si>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</si>
  <si>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</si>
  <si>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</si>
  <si>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</si>
  <si>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</si>
  <si>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</si>
  <si>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</si>
  <si>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</si>
  <si>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</si>
  <si>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</si>
  <si>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</si>
  <si>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</si>
  <si>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</si>
  <si>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</si>
  <si>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</si>
  <si>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</si>
  <si>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</si>
  <si>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</si>
  <si>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</si>
  <si>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</si>
  <si>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</si>
  <si>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</si>
  <si>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</si>
  <si>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</si>
  <si>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</si>
  <si>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</si>
  <si>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</si>
  <si>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</si>
  <si>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</si>
  <si>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</si>
  <si>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</si>
  <si>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</si>
  <si>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</si>
  <si>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</si>
  <si>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</si>
  <si>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</si>
  <si>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</si>
  <si>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</si>
  <si>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</si>
  <si>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</si>
  <si>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</si>
  <si>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</si>
  <si>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</si>
  <si>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</si>
  <si>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</si>
  <si>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</si>
  <si>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</si>
  <si>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</si>
  <si>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2010100021</t>
  </si>
  <si>
    <t xml:space="preserve">Lê Nguyễn Ngọc </t>
  </si>
  <si>
    <t>2010100013</t>
  </si>
  <si>
    <t>Trần Thị Diệu</t>
  </si>
  <si>
    <t>2010040012</t>
  </si>
  <si>
    <t>Lê Huỳnh Diệu</t>
  </si>
  <si>
    <t>2010100025</t>
  </si>
  <si>
    <t>2010100016</t>
  </si>
  <si>
    <t>2010100011</t>
  </si>
  <si>
    <t>Mai Nguyễn Kim</t>
  </si>
  <si>
    <t>2010100023</t>
  </si>
  <si>
    <t xml:space="preserve">Phan Thị Thanh </t>
  </si>
  <si>
    <t>2010100005</t>
  </si>
  <si>
    <t>Trần Thành</t>
  </si>
  <si>
    <t>2010100006</t>
  </si>
  <si>
    <t>Huỳnh Anh</t>
  </si>
  <si>
    <t>2010100012</t>
  </si>
  <si>
    <t>Trần Nguyễn Kiều</t>
  </si>
  <si>
    <t>2010100001</t>
  </si>
  <si>
    <t>Lê Thị</t>
  </si>
  <si>
    <t>2010100014</t>
  </si>
  <si>
    <t>2010100027</t>
  </si>
  <si>
    <t>Huỳnh Nguyễn Thị Mỹ</t>
  </si>
  <si>
    <t>2010100007</t>
  </si>
  <si>
    <t>Lại Thuỳ</t>
  </si>
  <si>
    <t>2010100018</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</si>
  <si>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</si>
  <si>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</si>
  <si>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</si>
  <si>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</si>
  <si>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</si>
  <si>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</si>
  <si>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</si>
  <si>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</si>
  <si>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</si>
  <si>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</si>
  <si>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</si>
  <si>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</si>
  <si>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</si>
  <si>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</si>
  <si>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</si>
  <si>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</si>
  <si>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</si>
  <si>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</si>
  <si>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</si>
  <si>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</si>
  <si>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</si>
  <si>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</si>
  <si>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</si>
  <si>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</si>
  <si>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</si>
  <si>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</si>
  <si>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</si>
  <si>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</si>
  <si>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</si>
  <si>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</si>
  <si>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</si>
  <si>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</si>
  <si>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</si>
  <si>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</si>
  <si>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</si>
  <si>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</si>
  <si>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</si>
  <si>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</si>
  <si>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</si>
  <si>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</si>
  <si>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</si>
  <si>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</si>
  <si>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</si>
  <si>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</si>
  <si>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</si>
  <si>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</si>
  <si>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</si>
  <si>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</si>
  <si>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</si>
  <si>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</si>
  <si>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</si>
  <si>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2010080045</t>
  </si>
  <si>
    <t>Trần Giang</t>
  </si>
  <si>
    <t>2010080009</t>
  </si>
  <si>
    <t>2010080002</t>
  </si>
  <si>
    <t>Trần Thế</t>
  </si>
  <si>
    <t>Hiển</t>
  </si>
  <si>
    <t>2010080033</t>
  </si>
  <si>
    <t>Trịnh Thanh</t>
  </si>
  <si>
    <t>2010080006</t>
  </si>
  <si>
    <t>2010080046</t>
  </si>
  <si>
    <t xml:space="preserve">Trịnh Xuân </t>
  </si>
  <si>
    <t>2010080027</t>
  </si>
  <si>
    <t>2010080040</t>
  </si>
  <si>
    <t>Tô Hoàng Trọng</t>
  </si>
  <si>
    <t>2010080026</t>
  </si>
  <si>
    <t>Huỳnh Đăng Thế</t>
  </si>
  <si>
    <t>2010080039</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</si>
  <si>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</si>
  <si>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</si>
  <si>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</si>
  <si>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</si>
  <si>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</si>
  <si>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</si>
  <si>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</si>
  <si>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</si>
  <si>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</si>
  <si>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</si>
  <si>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</si>
  <si>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</si>
  <si>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</si>
  <si>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</si>
  <si>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</si>
  <si>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</si>
  <si>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</si>
  <si>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</si>
  <si>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</si>
  <si>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</si>
  <si>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</si>
  <si>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</si>
  <si>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</si>
  <si>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</si>
  <si>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</si>
  <si>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</si>
  <si>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</si>
  <si>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</si>
  <si>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</si>
  <si>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</si>
  <si>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</si>
  <si>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</si>
  <si>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</si>
  <si>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</si>
  <si>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</si>
  <si>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</si>
  <si>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</si>
  <si>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</si>
  <si>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</si>
  <si>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</si>
  <si>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</si>
  <si>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</si>
  <si>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</si>
  <si>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</si>
  <si>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</si>
  <si>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</si>
  <si>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</si>
  <si>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</si>
  <si>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</si>
  <si>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</si>
  <si>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</si>
  <si>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</si>
  <si>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2010090059</t>
  </si>
  <si>
    <t>Hồ Nguyễn Hoàng</t>
  </si>
  <si>
    <t>2010090078</t>
  </si>
  <si>
    <t>2010090018</t>
  </si>
  <si>
    <t>Dương Đức Hưng</t>
  </si>
  <si>
    <t>2010090034</t>
  </si>
  <si>
    <t>2010090081</t>
  </si>
  <si>
    <t>Thuần</t>
  </si>
  <si>
    <t>2010090016</t>
  </si>
  <si>
    <t>2010020077</t>
  </si>
  <si>
    <t>2010090079</t>
  </si>
  <si>
    <t>2010090046</t>
  </si>
  <si>
    <t>Nguyễn Hoàng A</t>
  </si>
  <si>
    <t>2010090019</t>
  </si>
  <si>
    <t>Chế Triều</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</si>
  <si>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</si>
  <si>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</si>
  <si>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</si>
  <si>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</si>
  <si>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</si>
  <si>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</si>
  <si>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</si>
  <si>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</si>
  <si>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</si>
  <si>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</si>
  <si>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</si>
  <si>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</si>
  <si>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</si>
  <si>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</si>
  <si>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</si>
  <si>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</si>
  <si>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</si>
  <si>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</si>
  <si>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</si>
  <si>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</si>
  <si>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</si>
  <si>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</si>
  <si>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</si>
  <si>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</si>
  <si>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Lê Nguyễn Phước</t>
  </si>
  <si>
    <t>2010090066</t>
  </si>
  <si>
    <t>2010130010</t>
  </si>
  <si>
    <t>Trần Nguyễn Quốc</t>
  </si>
  <si>
    <t>2010090031</t>
  </si>
  <si>
    <t>Võ Anh</t>
  </si>
  <si>
    <t>2010090045</t>
  </si>
  <si>
    <t>2010090033</t>
  </si>
  <si>
    <t>Hà Hồ Hoàng</t>
  </si>
  <si>
    <t>2010090055</t>
  </si>
  <si>
    <t>Lư Hoàng</t>
  </si>
  <si>
    <t>2010090043</t>
  </si>
  <si>
    <t>2010090064</t>
  </si>
  <si>
    <t>2010090042</t>
  </si>
  <si>
    <t>Nguyễn Lữ Ngọc</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</si>
  <si>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</si>
  <si>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</si>
  <si>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</si>
  <si>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</si>
  <si>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</si>
  <si>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</si>
  <si>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</si>
  <si>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</si>
  <si>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</si>
  <si>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</si>
  <si>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</si>
  <si>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</si>
  <si>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</si>
  <si>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</si>
  <si>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</si>
  <si>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</si>
  <si>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</si>
  <si>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</si>
  <si>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2010090063</t>
  </si>
  <si>
    <t>2010090086</t>
  </si>
  <si>
    <t>Tình</t>
  </si>
  <si>
    <t>2010090013</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</si>
  <si>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</si>
  <si>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</si>
  <si>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</si>
  <si>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</si>
  <si>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</si>
  <si>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2010090070</t>
  </si>
  <si>
    <t>Nhâm Quốc</t>
  </si>
  <si>
    <t>Đại</t>
  </si>
  <si>
    <t>2010090021</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</si>
  <si>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</si>
  <si>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</si>
  <si>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</si>
  <si>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</si>
  <si>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</si>
  <si>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</si>
  <si>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</si>
  <si>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</si>
  <si>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</si>
  <si>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</si>
  <si>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</si>
  <si>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</si>
  <si>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</si>
  <si>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</si>
  <si>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2010210007</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</si>
  <si>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</si>
  <si>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</si>
  <si>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</si>
  <si>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</si>
  <si>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</si>
  <si>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</si>
  <si>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</si>
  <si>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</si>
  <si>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</si>
  <si>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</si>
  <si>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</si>
  <si>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</si>
  <si>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</si>
  <si>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</si>
  <si>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</si>
  <si>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</si>
  <si>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</si>
  <si>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</si>
  <si>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</si>
  <si>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</si>
  <si>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</si>
  <si>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</si>
  <si>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</si>
  <si>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</si>
  <si>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 xml:space="preserve">NGHỈ HỌC LUÔN </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</si>
  <si>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</si>
  <si>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</si>
  <si>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</si>
  <si>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</si>
  <si>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</si>
  <si>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</si>
  <si>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</si>
  <si>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</si>
  <si>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</si>
  <si>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</si>
  <si>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</si>
  <si>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</si>
  <si>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</si>
  <si>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</si>
  <si>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</si>
  <si>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</si>
  <si>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</si>
  <si>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</si>
  <si>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</si>
  <si>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</si>
  <si>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</si>
  <si>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</si>
  <si>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</si>
  <si>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</si>
  <si>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</si>
  <si>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</si>
  <si>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</si>
  <si>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</si>
  <si>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</si>
  <si>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</si>
  <si>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</si>
  <si>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</si>
  <si>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</si>
  <si>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</si>
  <si>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</si>
  <si>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</si>
  <si>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</si>
  <si>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</si>
  <si>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</si>
  <si>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</si>
  <si>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</si>
  <si>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</si>
  <si>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</si>
  <si>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</si>
  <si>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</si>
  <si>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</si>
  <si>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</si>
  <si>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</si>
  <si>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</si>
  <si>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</si>
  <si>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</si>
  <si>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</si>
  <si>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</si>
  <si>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</si>
  <si>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</si>
  <si>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</si>
  <si>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</si>
  <si>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</si>
  <si>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1910170002</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</si>
  <si>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</si>
  <si>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</si>
  <si>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</si>
  <si>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</si>
  <si>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</si>
  <si>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</si>
  <si>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</si>
  <si>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</si>
  <si>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</si>
  <si>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</si>
  <si>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</si>
  <si>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</si>
  <si>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</si>
  <si>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</si>
  <si>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</si>
  <si>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</si>
  <si>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</si>
  <si>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</si>
  <si>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</si>
  <si>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</si>
  <si>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</si>
  <si>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</si>
  <si>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</si>
  <si>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</si>
  <si>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</si>
  <si>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</si>
  <si>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</si>
  <si>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</si>
  <si>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</si>
  <si>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</si>
  <si>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</si>
  <si>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</si>
  <si>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</si>
  <si>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1910090010</t>
  </si>
  <si>
    <t>Phan Ngọc</t>
  </si>
  <si>
    <t>1910090054</t>
  </si>
  <si>
    <t>Huỳnh Lê Tấn</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</si>
  <si>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</si>
  <si>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</si>
  <si>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</si>
  <si>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</si>
  <si>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</si>
  <si>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</si>
  <si>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</si>
  <si>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</si>
  <si>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</si>
  <si>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</si>
  <si>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</si>
  <si>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</si>
  <si>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</si>
  <si>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</si>
  <si>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</si>
  <si>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</si>
  <si>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</si>
  <si>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</si>
  <si>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</si>
  <si>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</si>
  <si>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</si>
  <si>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</si>
  <si>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</si>
  <si>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</si>
  <si>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</si>
  <si>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</si>
  <si>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1910090060</t>
  </si>
  <si>
    <t>Phan Đăng</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</si>
  <si>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</si>
  <si>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</si>
  <si>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</si>
  <si>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</si>
  <si>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</si>
  <si>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</si>
  <si>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</si>
  <si>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</si>
  <si>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</si>
  <si>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</si>
  <si>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</si>
  <si>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</si>
  <si>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</si>
  <si>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</si>
  <si>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</si>
  <si>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</si>
  <si>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</si>
  <si>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</si>
  <si>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</si>
  <si>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</si>
  <si>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</si>
  <si>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</si>
  <si>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1910090073</t>
  </si>
  <si>
    <t xml:space="preserve">Mai Hưng </t>
  </si>
  <si>
    <t>1910090063</t>
  </si>
  <si>
    <t xml:space="preserve">Lê Toàn </t>
  </si>
  <si>
    <t>1910090046</t>
  </si>
  <si>
    <t>1910090055</t>
  </si>
  <si>
    <t>1910090038</t>
  </si>
  <si>
    <t>1910090071</t>
  </si>
  <si>
    <t xml:space="preserve">Trần Duy </t>
  </si>
  <si>
    <t>1910090069</t>
  </si>
  <si>
    <t>2010010001</t>
  </si>
  <si>
    <t>2010010008</t>
  </si>
  <si>
    <t>2010010014</t>
  </si>
  <si>
    <t>Đặng Trung</t>
  </si>
  <si>
    <t>2010010009</t>
  </si>
  <si>
    <t>Võ Thu</t>
  </si>
  <si>
    <t>2010010013</t>
  </si>
  <si>
    <t>Nguyễn Phước</t>
  </si>
  <si>
    <t>2010010002</t>
  </si>
  <si>
    <t>Liễu Gia</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</si>
  <si>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</si>
  <si>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</si>
  <si>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</si>
  <si>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</si>
  <si>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</si>
  <si>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</si>
  <si>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</si>
  <si>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</si>
  <si>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</si>
  <si>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</si>
  <si>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</si>
  <si>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</si>
  <si>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</si>
  <si>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</si>
  <si>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</si>
  <si>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</si>
  <si>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</si>
  <si>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</si>
  <si>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2010010012</t>
  </si>
  <si>
    <t>Huỳnh Minh</t>
  </si>
  <si>
    <t>Tần</t>
  </si>
  <si>
    <t>2010010004</t>
  </si>
  <si>
    <t>2010010019</t>
  </si>
  <si>
    <t>Vẹn</t>
  </si>
  <si>
    <t>2010010037</t>
  </si>
  <si>
    <t xml:space="preserve">Nguyễn Trương Trọng </t>
  </si>
  <si>
    <t>2010010021</t>
  </si>
  <si>
    <t>Trần Đạo</t>
  </si>
  <si>
    <t>2010020094</t>
  </si>
  <si>
    <t>2010010027</t>
  </si>
  <si>
    <t>Võ Hữu</t>
  </si>
  <si>
    <t>2010020026</t>
  </si>
  <si>
    <t>2010020095</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</si>
  <si>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</si>
  <si>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</si>
  <si>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</si>
  <si>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</si>
  <si>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</si>
  <si>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</si>
  <si>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</si>
  <si>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</si>
  <si>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</si>
  <si>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</si>
  <si>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</si>
  <si>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</si>
  <si>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</si>
  <si>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</si>
  <si>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</si>
  <si>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</si>
  <si>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</si>
  <si>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</si>
  <si>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</si>
  <si>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</si>
  <si>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</si>
  <si>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</si>
  <si>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</si>
  <si>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</si>
  <si>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Ngô Quang</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</si>
  <si>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</si>
  <si>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</si>
  <si>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</si>
  <si>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</si>
  <si>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</si>
  <si>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</si>
  <si>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</si>
  <si>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</si>
  <si>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</si>
  <si>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</si>
  <si>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</si>
  <si>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</si>
  <si>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</si>
  <si>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2010020085</t>
  </si>
  <si>
    <t>Phạm Công</t>
  </si>
  <si>
    <t>Doanh</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</si>
  <si>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</si>
  <si>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</si>
  <si>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</si>
  <si>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</si>
  <si>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</si>
  <si>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</si>
  <si>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</si>
  <si>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</si>
  <si>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</si>
  <si>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</si>
  <si>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</si>
  <si>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</si>
  <si>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</si>
  <si>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</si>
  <si>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</si>
  <si>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</si>
  <si>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2010020064</t>
  </si>
  <si>
    <t>2010020047</t>
  </si>
  <si>
    <t>2010020033</t>
  </si>
  <si>
    <t>2010020001</t>
  </si>
  <si>
    <t>2010020061</t>
  </si>
  <si>
    <t>2010020122</t>
  </si>
  <si>
    <t>Phan Nguyễn Huy</t>
  </si>
  <si>
    <t>2010020097</t>
  </si>
  <si>
    <t>Nguyễn</t>
  </si>
  <si>
    <t>2010020105</t>
  </si>
  <si>
    <t>2010020078</t>
  </si>
  <si>
    <t>2010020099</t>
  </si>
  <si>
    <t>2010020082</t>
  </si>
  <si>
    <t>2010020043</t>
  </si>
  <si>
    <t>Đỗ Xuân Đông</t>
  </si>
  <si>
    <t>2010020067</t>
  </si>
  <si>
    <t>2010020062</t>
  </si>
  <si>
    <t>Hồ Quang</t>
  </si>
  <si>
    <t>2010020057</t>
  </si>
  <si>
    <t>Phạm Ngọc Anh</t>
  </si>
  <si>
    <t>2010020133</t>
  </si>
  <si>
    <t>Hồ Văn</t>
  </si>
  <si>
    <t>2010020119</t>
  </si>
  <si>
    <t>Nguyễn Lê Thạch</t>
  </si>
  <si>
    <t>2010020008</t>
  </si>
  <si>
    <t>Bùi Hoàng</t>
  </si>
  <si>
    <t>2010020036</t>
  </si>
  <si>
    <t>Vũ Đình</t>
  </si>
  <si>
    <t>2010020127</t>
  </si>
  <si>
    <t>Lường Việt</t>
  </si>
  <si>
    <t>2010020022</t>
  </si>
  <si>
    <t>2010020128</t>
  </si>
  <si>
    <t>Tăng Quốc</t>
  </si>
  <si>
    <t>2010020053</t>
  </si>
  <si>
    <t>Nguyễn Thanh Khoa</t>
  </si>
  <si>
    <t>2010020110</t>
  </si>
  <si>
    <t>Nguyễn Việt</t>
  </si>
  <si>
    <t>2010020044</t>
  </si>
  <si>
    <t>Nguyễn Vũ</t>
  </si>
  <si>
    <t>2010020002</t>
  </si>
  <si>
    <t>Tô Quang</t>
  </si>
  <si>
    <t>2010020010</t>
  </si>
  <si>
    <t>2010020040</t>
  </si>
  <si>
    <t>Nguyễn Đắc Phi</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</si>
  <si>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</si>
  <si>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</si>
  <si>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</si>
  <si>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</si>
  <si>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</si>
  <si>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</si>
  <si>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</si>
  <si>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</si>
  <si>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</si>
  <si>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</si>
  <si>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</si>
  <si>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</si>
  <si>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</si>
  <si>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</si>
  <si>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</si>
  <si>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</si>
  <si>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</si>
  <si>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</si>
  <si>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</si>
  <si>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</si>
  <si>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</si>
  <si>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</si>
  <si>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</si>
  <si>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</si>
  <si>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2010020140</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</si>
  <si>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</si>
  <si>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</si>
  <si>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</si>
  <si>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</si>
  <si>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</si>
  <si>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</si>
  <si>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</si>
  <si>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</si>
  <si>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</si>
  <si>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</si>
  <si>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</si>
  <si>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</si>
  <si>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</si>
  <si>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</si>
  <si>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</si>
  <si>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</si>
  <si>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</si>
  <si>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</si>
  <si>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</si>
  <si>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</si>
  <si>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</si>
  <si>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</si>
  <si>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</si>
  <si>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</si>
  <si>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</si>
  <si>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</si>
  <si>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</si>
  <si>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</si>
  <si>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</si>
  <si>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</si>
  <si>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</si>
  <si>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</si>
  <si>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</si>
  <si>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</si>
  <si>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</si>
  <si>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</si>
  <si>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</si>
  <si>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</si>
  <si>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</si>
  <si>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</si>
  <si>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</si>
  <si>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</si>
  <si>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</si>
  <si>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</si>
  <si>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</si>
  <si>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</si>
  <si>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</si>
  <si>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</si>
  <si>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</si>
  <si>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</si>
  <si>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</si>
  <si>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</si>
  <si>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</si>
  <si>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</si>
  <si>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</si>
  <si>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</si>
  <si>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2010020117</t>
  </si>
  <si>
    <t>Phạm Giang</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</si>
  <si>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</si>
  <si>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</si>
  <si>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</si>
  <si>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</si>
  <si>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</si>
  <si>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</si>
  <si>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</si>
  <si>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</si>
  <si>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</si>
  <si>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</si>
  <si>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</si>
  <si>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</si>
  <si>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</si>
  <si>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</si>
  <si>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</si>
  <si>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</si>
  <si>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</si>
  <si>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</si>
  <si>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</si>
  <si>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</si>
  <si>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2010020098</t>
  </si>
  <si>
    <t>2010020106</t>
  </si>
  <si>
    <t>Lâm Quốc</t>
  </si>
  <si>
    <t>2010020139</t>
  </si>
  <si>
    <t>Nguyễn Khắc Minh</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</si>
  <si>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</si>
  <si>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</si>
  <si>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</si>
  <si>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</si>
  <si>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</si>
  <si>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</si>
  <si>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</si>
  <si>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</si>
  <si>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</si>
  <si>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</si>
  <si>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</si>
  <si>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</si>
  <si>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</si>
  <si>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</si>
  <si>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</si>
  <si>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</si>
  <si>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</si>
  <si>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</si>
  <si>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</si>
  <si>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</si>
  <si>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</si>
  <si>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</si>
  <si>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</si>
  <si>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</si>
  <si>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</si>
  <si>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</si>
  <si>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</si>
  <si>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</si>
  <si>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</si>
  <si>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</si>
  <si>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</si>
  <si>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</si>
  <si>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</si>
  <si>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</si>
  <si>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</si>
  <si>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</si>
  <si>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</si>
  <si>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</si>
  <si>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</si>
  <si>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</si>
  <si>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1910010006</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</si>
  <si>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</si>
  <si>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</si>
  <si>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</si>
  <si>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</si>
  <si>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</si>
  <si>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</si>
  <si>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</si>
  <si>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</si>
  <si>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</si>
  <si>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</si>
  <si>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</si>
  <si>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</si>
  <si>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</si>
  <si>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</si>
  <si>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</si>
  <si>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</si>
  <si>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1910010010</t>
  </si>
  <si>
    <t>1910010002</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</si>
  <si>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</si>
  <si>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</si>
  <si>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</si>
  <si>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</si>
  <si>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</si>
  <si>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</si>
  <si>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</si>
  <si>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</si>
  <si>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</si>
  <si>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</si>
  <si>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</si>
  <si>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</si>
  <si>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1910010045</t>
  </si>
  <si>
    <t>Đặng Nguyễn Ngọc Trường</t>
  </si>
  <si>
    <t>1910010061</t>
  </si>
  <si>
    <t xml:space="preserve">Phạm Công </t>
  </si>
  <si>
    <t>1910010050</t>
  </si>
  <si>
    <t>1910110002</t>
  </si>
  <si>
    <t>Châu Minh</t>
  </si>
  <si>
    <t>1910010043</t>
  </si>
  <si>
    <t>1910010058</t>
  </si>
  <si>
    <t>Trịnh Quang</t>
  </si>
  <si>
    <t>Nguyễn Phạm Cao</t>
  </si>
  <si>
    <t>1910010051</t>
  </si>
  <si>
    <t>Trần Đặng Hoàng</t>
  </si>
  <si>
    <t>1910010044</t>
  </si>
  <si>
    <t>Ngà</t>
  </si>
  <si>
    <t>1910010037</t>
  </si>
  <si>
    <t xml:space="preserve">Huỳnh Thanh </t>
  </si>
  <si>
    <t xml:space="preserve">Phong </t>
  </si>
  <si>
    <t>1910010042</t>
  </si>
  <si>
    <t>Đỗ Nguyễn Hoàng</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</si>
  <si>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</si>
  <si>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</si>
  <si>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</si>
  <si>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</si>
  <si>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</si>
  <si>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</si>
  <si>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</si>
  <si>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</si>
  <si>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</si>
  <si>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</si>
  <si>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</si>
  <si>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</si>
  <si>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</si>
  <si>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</si>
  <si>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</si>
  <si>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</si>
  <si>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</si>
  <si>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</si>
  <si>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</si>
  <si>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</si>
  <si>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</si>
  <si>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</si>
  <si>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</si>
  <si>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</si>
  <si>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</si>
  <si>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</si>
  <si>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</si>
  <si>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</si>
  <si>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</si>
  <si>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</si>
  <si>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1910020150</t>
  </si>
  <si>
    <t>Nguyễn Ngô Gia</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</si>
  <si>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</si>
  <si>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</si>
  <si>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</si>
  <si>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</si>
  <si>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</si>
  <si>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</si>
  <si>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</si>
  <si>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</si>
  <si>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</si>
  <si>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</si>
  <si>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</si>
  <si>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</si>
  <si>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1910020001</t>
  </si>
  <si>
    <t>Huỳnh Nguyễn Minh</t>
  </si>
  <si>
    <t>1910020018</t>
  </si>
  <si>
    <t>Lương Tấn</t>
  </si>
  <si>
    <t>1910020010</t>
  </si>
  <si>
    <t>Phan Trường</t>
  </si>
  <si>
    <t>1910020157</t>
  </si>
  <si>
    <t>1910020008</t>
  </si>
  <si>
    <t>1910020017</t>
  </si>
  <si>
    <t>Trần Nhựt</t>
  </si>
  <si>
    <t>1910020164</t>
  </si>
  <si>
    <t>Phạm Đức</t>
  </si>
  <si>
    <t>1910020140</t>
  </si>
  <si>
    <t>Trần Hoài</t>
  </si>
  <si>
    <t>Thương</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</si>
  <si>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</si>
  <si>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</si>
  <si>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</si>
  <si>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</si>
  <si>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</si>
  <si>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</si>
  <si>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</si>
  <si>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</si>
  <si>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</si>
  <si>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</si>
  <si>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</si>
  <si>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</si>
  <si>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</si>
  <si>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</si>
  <si>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</si>
  <si>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</si>
  <si>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</si>
  <si>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</si>
  <si>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</si>
  <si>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</si>
  <si>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</si>
  <si>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</si>
  <si>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</si>
  <si>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</si>
  <si>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</si>
  <si>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</si>
  <si>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</si>
  <si>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</si>
  <si>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</si>
  <si>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</si>
  <si>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</si>
  <si>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</si>
  <si>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</si>
  <si>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</si>
  <si>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</si>
  <si>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</si>
  <si>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</si>
  <si>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1910020054</t>
  </si>
  <si>
    <t>1910020127</t>
  </si>
  <si>
    <t>1910020082</t>
  </si>
  <si>
    <t>Thái Phi</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</si>
  <si>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</si>
  <si>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</si>
  <si>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</si>
  <si>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</si>
  <si>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</si>
  <si>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</si>
  <si>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</si>
  <si>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</si>
  <si>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</si>
  <si>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</si>
  <si>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</si>
  <si>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</si>
  <si>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</si>
  <si>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</si>
  <si>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1910020100</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</si>
  <si>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</si>
  <si>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</si>
  <si>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</si>
  <si>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</si>
  <si>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</si>
  <si>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</si>
  <si>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</si>
  <si>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</si>
  <si>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</si>
  <si>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</si>
  <si>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</si>
  <si>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</si>
  <si>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</si>
  <si>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</si>
  <si>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</si>
  <si>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</si>
  <si>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</si>
  <si>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</si>
  <si>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</si>
  <si>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</si>
  <si>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</si>
  <si>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</si>
  <si>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</si>
  <si>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</si>
  <si>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</si>
  <si>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</si>
  <si>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</si>
  <si>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</si>
  <si>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</si>
  <si>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</si>
  <si>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</si>
  <si>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</si>
  <si>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</si>
  <si>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</si>
  <si>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</si>
  <si>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</si>
  <si>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</si>
  <si>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</si>
  <si>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</si>
  <si>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</si>
  <si>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</si>
  <si>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</si>
  <si>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</si>
  <si>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</si>
  <si>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</si>
  <si>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</si>
  <si>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</si>
  <si>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</si>
  <si>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</si>
  <si>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</si>
  <si>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</si>
  <si>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</si>
  <si>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</si>
  <si>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</si>
  <si>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</si>
  <si>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</si>
  <si>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</si>
  <si>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</si>
  <si>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</si>
  <si>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</si>
  <si>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</si>
  <si>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</si>
  <si>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</si>
  <si>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</si>
  <si>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</si>
  <si>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</si>
  <si>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</si>
  <si>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</si>
  <si>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</si>
  <si>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</si>
  <si>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</si>
  <si>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</si>
  <si>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</si>
  <si>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</si>
  <si>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</si>
  <si>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</si>
  <si>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</si>
  <si>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</si>
  <si>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</si>
  <si>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</si>
  <si>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</si>
  <si>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</si>
  <si>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</si>
  <si>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</si>
  <si>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</si>
  <si>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</si>
  <si>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</si>
  <si>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</si>
  <si>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</si>
  <si>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</si>
  <si>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</si>
  <si>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</si>
  <si>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</si>
  <si>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</si>
  <si>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</si>
  <si>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</si>
  <si>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</si>
  <si>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</si>
  <si>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</si>
  <si>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</si>
  <si>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</si>
  <si>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</si>
  <si>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</si>
  <si>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</si>
  <si>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</si>
  <si>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</si>
  <si>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</si>
  <si>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</si>
  <si>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</si>
  <si>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</si>
  <si>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</si>
  <si>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</si>
  <si>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2P</t>
  </si>
  <si>
    <t>2K</t>
  </si>
  <si>
    <t>Khóa 19, 20</t>
  </si>
  <si>
    <t>Tổng HS vắng không phép</t>
  </si>
  <si>
    <t xml:space="preserve">                                   Thành phố Hồ Chí Minh, ngày 04 tháng 01 năm 2021</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</si>
  <si>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</si>
  <si>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</si>
  <si>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</si>
  <si>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</si>
  <si>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KP</t>
  </si>
  <si>
    <t>1910020081</t>
  </si>
  <si>
    <t xml:space="preserve">Nguyễn Tuấn </t>
  </si>
  <si>
    <t>1910020026</t>
  </si>
  <si>
    <t>1910020146</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</si>
  <si>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</si>
  <si>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</si>
  <si>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</si>
  <si>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</si>
  <si>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</si>
  <si>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</si>
  <si>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</si>
  <si>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</si>
  <si>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</si>
  <si>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</si>
  <si>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</si>
  <si>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</si>
  <si>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</si>
  <si>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</si>
  <si>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</si>
  <si>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</si>
  <si>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</si>
  <si>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</si>
  <si>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</si>
  <si>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</si>
  <si>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</si>
  <si>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</si>
  <si>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</si>
  <si>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</si>
  <si>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</si>
  <si>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</si>
  <si>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</si>
  <si>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1910020071</t>
  </si>
  <si>
    <t>Hồ Hoàng</t>
  </si>
  <si>
    <t>1910020041</t>
  </si>
  <si>
    <t>1910020040</t>
  </si>
  <si>
    <t>Thạch Lê</t>
  </si>
  <si>
    <t>1910020165</t>
  </si>
  <si>
    <t>Bùi Trung</t>
  </si>
  <si>
    <t>1910020035</t>
  </si>
  <si>
    <t>Trịnh Huệ</t>
  </si>
  <si>
    <t>1910020038</t>
  </si>
  <si>
    <t>Ngô Thái</t>
  </si>
  <si>
    <t>Triều</t>
  </si>
  <si>
    <t>1910020046</t>
  </si>
  <si>
    <t xml:space="preserve">Nguyễn Phạm Lam </t>
  </si>
  <si>
    <t>1910020049</t>
  </si>
  <si>
    <t>Phạm Trần Nguyên</t>
  </si>
  <si>
    <t>NghỈ luôn</t>
  </si>
  <si>
    <t>k</t>
  </si>
  <si>
    <t>NGHỈ LUÔN</t>
  </si>
  <si>
    <t>K.P</t>
  </si>
  <si>
    <t>TK</t>
  </si>
  <si>
    <t>nghỉ học luôn</t>
  </si>
  <si>
    <t>PK</t>
  </si>
  <si>
    <t>Võ Thị Ngọc</t>
  </si>
  <si>
    <t>2T</t>
  </si>
  <si>
    <t xml:space="preserve">P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</si>
</sst>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7">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sz val="12"/>
      <color indexed="8"/>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theme="1"/>
      <name val="VNI-Times"/>
    </font>
    <font>
      <b/>
      <sz val="11"/>
      <color rgb="FFFF0000"/>
      <name val="Times New Roman"/>
      <family val="1"/>
    </font>
    <font>
      <b/>
      <sz val="10"/>
      <color theme="1"/>
      <name val="Times New Roman"/>
      <family val="1"/>
    </font>
    <font>
      <sz val="13"/>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b/>
      <sz val="20"/>
      <color rgb="FFFF0000"/>
      <name val="VNI-Times"/>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24"/>
      <color rgb="FFFF0000"/>
      <name val="Times New Roman"/>
      <family val="1"/>
    </font>
    <font>
      <sz val="28"/>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9"/>
      <color indexed="81"/>
      <name val="Tahoma"/>
    </font>
    <font>
      <b/>
      <sz val="9"/>
      <color indexed="81"/>
      <name val="Tahoma"/>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03">
    <xf numFmtId="0" fontId="0" fillId="0" borderId="0"/>
    <xf numFmtId="0" fontId="12" fillId="3" borderId="8" applyNumberFormat="0" applyAlignment="0" applyProtection="0"/>
    <xf numFmtId="0" fontId="14"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22" fillId="0" borderId="0"/>
    <xf numFmtId="0" fontId="23" fillId="0" borderId="0"/>
    <xf numFmtId="0" fontId="24" fillId="5" borderId="0" applyNumberFormat="0" applyBorder="0" applyAlignment="0" applyProtection="0"/>
    <xf numFmtId="0" fontId="25"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4" fillId="18" borderId="0" applyNumberFormat="0" applyBorder="0" applyAlignment="0" applyProtection="0"/>
    <xf numFmtId="0" fontId="21"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1" fillId="0" borderId="1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7" fillId="13" borderId="0" applyNumberFormat="0" applyBorder="0" applyAlignment="0" applyProtection="0"/>
    <xf numFmtId="0" fontId="13"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23" fillId="0" borderId="0"/>
    <xf numFmtId="0" fontId="13" fillId="8" borderId="0" applyNumberFormat="0" applyBorder="0" applyAlignment="0" applyProtection="0"/>
    <xf numFmtId="0" fontId="25" fillId="13" borderId="0" applyNumberFormat="0" applyBorder="0" applyAlignment="0" applyProtection="0"/>
    <xf numFmtId="0" fontId="13" fillId="22" borderId="0" applyNumberFormat="0" applyBorder="0" applyAlignment="0" applyProtection="0"/>
    <xf numFmtId="0" fontId="14" fillId="11"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10"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6" fillId="0" borderId="9" applyNumberFormat="0" applyFill="0" applyAlignment="0" applyProtection="0"/>
    <xf numFmtId="0" fontId="13" fillId="4"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1" fillId="0" borderId="11"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31"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5" fillId="13" borderId="0" applyNumberFormat="0" applyBorder="0" applyAlignment="0" applyProtection="0"/>
    <xf numFmtId="0" fontId="13" fillId="4"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21" borderId="12" applyNumberFormat="0" applyAlignment="0" applyProtection="0"/>
    <xf numFmtId="0" fontId="13" fillId="1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8"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7"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3" fillId="24" borderId="14" applyNumberFormat="0" applyFont="0" applyAlignment="0" applyProtection="0"/>
    <xf numFmtId="0" fontId="23" fillId="24" borderId="14"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23" fillId="24" borderId="14" applyNumberFormat="0" applyFont="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3" fillId="8"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3" fillId="8"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3" borderId="8" applyNumberFormat="0" applyAlignment="0" applyProtection="0"/>
    <xf numFmtId="0" fontId="13" fillId="10"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0" borderId="1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3" fillId="24" borderId="14"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23" borderId="13" applyNumberForma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4" fillId="11" borderId="0" applyNumberFormat="0" applyBorder="0" applyAlignment="0" applyProtection="0"/>
    <xf numFmtId="0" fontId="14" fillId="11" borderId="0" applyNumberFormat="0" applyBorder="0" applyAlignment="0" applyProtection="0"/>
    <xf numFmtId="0" fontId="13" fillId="15" borderId="0" applyNumberFormat="0" applyBorder="0" applyAlignment="0" applyProtection="0"/>
    <xf numFmtId="0" fontId="26" fillId="0" borderId="0" applyNumberFormat="0" applyFill="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7" fillId="1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3" fillId="0" borderId="16"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2" fillId="0" borderId="1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7" fillId="1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6" fillId="0" borderId="9" applyNumberFormat="0" applyFill="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4" fillId="9"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7" fillId="22"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22"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2" fillId="0" borderId="15"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0" borderId="11"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2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14" fillId="15"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5" fillId="23" borderId="8" applyNumberFormat="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21" borderId="12" applyNumberFormat="0" applyAlignment="0" applyProtection="0"/>
    <xf numFmtId="0" fontId="14" fillId="1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8"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6" fillId="0" borderId="9"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2" fillId="0" borderId="0"/>
    <xf numFmtId="0" fontId="22" fillId="0" borderId="0"/>
    <xf numFmtId="0" fontId="14" fillId="5" borderId="0" applyNumberFormat="0" applyBorder="0" applyAlignment="0" applyProtection="0"/>
    <xf numFmtId="0" fontId="14"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0" borderId="10"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xf numFmtId="0" fontId="22"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9" applyNumberFormat="0" applyFill="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0" borderId="0"/>
    <xf numFmtId="0" fontId="22"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5"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5" fillId="13"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1" fillId="0" borderId="11" applyNumberFormat="0" applyFill="0" applyAlignment="0" applyProtection="0"/>
    <xf numFmtId="0" fontId="14" fillId="20" borderId="0" applyNumberFormat="0" applyBorder="0" applyAlignment="0" applyProtection="0"/>
    <xf numFmtId="0" fontId="24" fillId="20"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0" borderId="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2" fillId="0" borderId="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2" fillId="3" borderId="8" applyNumberFormat="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3" fillId="0" borderId="0"/>
    <xf numFmtId="0" fontId="19" fillId="6"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9"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2" fillId="0" borderId="0"/>
    <xf numFmtId="0" fontId="23" fillId="0" borderId="0"/>
    <xf numFmtId="0" fontId="21" fillId="0" borderId="0" applyNumberFormat="0" applyFill="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3" fillId="0" borderId="0"/>
    <xf numFmtId="0" fontId="40"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3" fillId="0" borderId="0"/>
    <xf numFmtId="0" fontId="23"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0" borderId="0"/>
    <xf numFmtId="0" fontId="22"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23" fillId="0" borderId="0"/>
    <xf numFmtId="0" fontId="23" fillId="0" borderId="0"/>
    <xf numFmtId="0" fontId="33" fillId="0" borderId="16" applyNumberFormat="0" applyFill="0" applyAlignment="0" applyProtection="0"/>
    <xf numFmtId="0" fontId="12" fillId="3" borderId="8" applyNumberFormat="0" applyAlignment="0" applyProtection="0"/>
    <xf numFmtId="0" fontId="41"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12"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6"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5"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43"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38"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1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9"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2" fillId="0" borderId="0"/>
    <xf numFmtId="0" fontId="22" fillId="0" borderId="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47"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45"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22" fillId="0" borderId="0" applyFont="0" applyFill="0" applyBorder="0" applyAlignment="0" applyProtection="0"/>
    <xf numFmtId="41" fontId="22" fillId="0" borderId="0" applyFont="0" applyFill="0" applyBorder="0" applyAlignment="0" applyProtection="0"/>
    <xf numFmtId="0" fontId="54" fillId="0" borderId="0"/>
  </cellStyleXfs>
  <cellXfs count="559">
    <xf numFmtId="0" fontId="0" fillId="0" borderId="0" xfId="0"/>
    <xf numFmtId="0" fontId="0" fillId="0" borderId="0" xfId="0" applyFont="1" applyAlignment="1">
      <alignment horizontal="center"/>
    </xf>
    <xf numFmtId="0" fontId="3" fillId="0" borderId="1" xfId="0" applyFont="1" applyBorder="1" applyAlignment="1">
      <alignment horizontal="center"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1" fillId="0" borderId="0" xfId="0" applyFont="1" applyAlignment="1">
      <alignment vertical="top"/>
    </xf>
    <xf numFmtId="0" fontId="49" fillId="0" borderId="1" xfId="0" applyFont="1" applyBorder="1" applyAlignment="1">
      <alignment horizontal="center" vertical="center"/>
    </xf>
    <xf numFmtId="0" fontId="50"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xf numFmtId="0" fontId="7" fillId="0" borderId="0" xfId="0" applyFont="1" applyAlignment="1">
      <alignment horizont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horizontal="center" vertical="center"/>
    </xf>
    <xf numFmtId="0" fontId="50" fillId="0" borderId="0" xfId="0" applyFont="1" applyAlignment="1">
      <alignment horizontal="center"/>
    </xf>
    <xf numFmtId="0" fontId="1" fillId="0" borderId="1"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8"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9" fillId="25"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5" fillId="2" borderId="0" xfId="0" applyFont="1" applyFill="1" applyAlignment="1">
      <alignment horizont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7" fillId="0" borderId="17" xfId="0" applyFont="1" applyFill="1" applyBorder="1" applyAlignment="1">
      <alignment horizontal="center" vertical="center"/>
    </xf>
    <xf numFmtId="0" fontId="50"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6"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58" fillId="25" borderId="0" xfId="0" applyFont="1" applyFill="1" applyAlignment="1">
      <alignment horizontal="center"/>
    </xf>
    <xf numFmtId="0" fontId="57" fillId="0" borderId="1" xfId="0" applyFont="1" applyFill="1" applyBorder="1" applyAlignment="1">
      <alignment horizontal="center" vertical="center"/>
    </xf>
    <xf numFmtId="0" fontId="50" fillId="25" borderId="17" xfId="0" applyFont="1" applyFill="1" applyBorder="1" applyAlignment="1">
      <alignment horizontal="center" vertical="center"/>
    </xf>
    <xf numFmtId="0" fontId="55" fillId="25" borderId="0" xfId="0" applyFont="1" applyFill="1" applyAlignment="1">
      <alignment horizontal="center" vertical="center"/>
    </xf>
    <xf numFmtId="0" fontId="55" fillId="25" borderId="0" xfId="0" applyFont="1" applyFill="1" applyAlignment="1">
      <alignment horizontal="center"/>
    </xf>
    <xf numFmtId="0" fontId="52" fillId="0" borderId="22" xfId="0" applyNumberFormat="1" applyFont="1" applyFill="1" applyBorder="1" applyAlignment="1" applyProtection="1">
      <alignment horizontal="center" vertical="center" wrapText="1"/>
    </xf>
    <xf numFmtId="0" fontId="52" fillId="0" borderId="23"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2" fillId="0" borderId="17" xfId="0" applyNumberFormat="1" applyFont="1" applyFill="1" applyBorder="1" applyAlignment="1" applyProtection="1">
      <alignment horizontal="center" vertical="center" wrapText="1"/>
    </xf>
    <xf numFmtId="0" fontId="62" fillId="0" borderId="18" xfId="0" applyNumberFormat="1" applyFont="1" applyFill="1" applyBorder="1" applyAlignment="1" applyProtection="1">
      <alignment horizontal="left" vertical="center" wrapText="1"/>
    </xf>
    <xf numFmtId="0" fontId="6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6" fillId="25" borderId="17" xfId="0" applyFont="1" applyFill="1" applyBorder="1" applyAlignment="1">
      <alignment horizontal="center" vertical="center"/>
    </xf>
    <xf numFmtId="0" fontId="4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47" fillId="25" borderId="17" xfId="0" applyFont="1" applyFill="1" applyBorder="1" applyAlignment="1">
      <alignment vertical="center"/>
    </xf>
    <xf numFmtId="0" fontId="58" fillId="25" borderId="17"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7" xfId="0" applyFont="1"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horizontal="center" vertical="center"/>
    </xf>
    <xf numFmtId="0" fontId="67" fillId="0" borderId="1" xfId="0" applyFont="1" applyFill="1" applyBorder="1" applyAlignment="1">
      <alignment horizontal="center"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66" fillId="0" borderId="1" xfId="0" applyFont="1" applyBorder="1" applyAlignment="1">
      <alignment horizontal="center" vertical="center"/>
    </xf>
    <xf numFmtId="0" fontId="67" fillId="0" borderId="17" xfId="0" applyFont="1" applyBorder="1" applyAlignment="1">
      <alignment horizontal="center" vertical="center"/>
    </xf>
    <xf numFmtId="0" fontId="47" fillId="0" borderId="17" xfId="0" applyFont="1" applyFill="1" applyBorder="1" applyAlignment="1">
      <alignment horizontal="center" vertical="center"/>
    </xf>
    <xf numFmtId="0" fontId="47" fillId="0" borderId="17" xfId="0" applyFont="1" applyFill="1" applyBorder="1" applyAlignment="1">
      <alignment vertical="center"/>
    </xf>
    <xf numFmtId="0" fontId="58" fillId="0" borderId="17" xfId="0" applyFont="1" applyFill="1" applyBorder="1" applyAlignment="1">
      <alignment horizontal="center" vertical="center"/>
    </xf>
    <xf numFmtId="0" fontId="67" fillId="25" borderId="17" xfId="0" applyFont="1" applyFill="1" applyBorder="1" applyAlignment="1">
      <alignment vertical="center"/>
    </xf>
    <xf numFmtId="0" fontId="71" fillId="25" borderId="17" xfId="0" applyFont="1" applyFill="1" applyBorder="1" applyAlignment="1">
      <alignment vertical="center"/>
    </xf>
    <xf numFmtId="0" fontId="70"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9" fillId="0" borderId="17" xfId="0" applyFont="1" applyFill="1" applyBorder="1" applyAlignment="1">
      <alignment horizontal="center" vertical="center"/>
    </xf>
    <xf numFmtId="0" fontId="67" fillId="0" borderId="17" xfId="0" applyFont="1" applyFill="1" applyBorder="1" applyAlignment="1">
      <alignment vertical="center"/>
    </xf>
    <xf numFmtId="0" fontId="51" fillId="0" borderId="17" xfId="0" applyNumberFormat="1" applyFont="1" applyFill="1" applyBorder="1" applyAlignment="1" applyProtection="1">
      <alignment horizontal="center" vertical="center" wrapText="1"/>
    </xf>
    <xf numFmtId="0" fontId="51" fillId="0" borderId="18"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66" fillId="0" borderId="17" xfId="0" applyFont="1" applyFill="1" applyBorder="1" applyAlignment="1">
      <alignment horizontal="center" vertical="center"/>
    </xf>
    <xf numFmtId="0" fontId="72" fillId="0" borderId="17" xfId="0" applyFont="1" applyFill="1" applyBorder="1" applyAlignment="1">
      <alignment horizontal="center" vertical="center"/>
    </xf>
    <xf numFmtId="0" fontId="8" fillId="0" borderId="1" xfId="0" applyFont="1" applyBorder="1" applyAlignment="1">
      <alignment horizontal="center" vertical="center"/>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left" vertical="center"/>
    </xf>
    <xf numFmtId="0" fontId="51" fillId="0" borderId="24" xfId="0" applyNumberFormat="1" applyFont="1" applyFill="1" applyBorder="1" applyAlignment="1" applyProtection="1">
      <alignment horizontal="left" vertical="center"/>
    </xf>
    <xf numFmtId="0" fontId="69"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67"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4" fillId="0" borderId="23"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65"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1" fillId="25" borderId="29" xfId="0" applyNumberFormat="1" applyFont="1" applyFill="1" applyBorder="1" applyAlignment="1" applyProtection="1">
      <alignment horizontal="center" vertical="center" wrapText="1"/>
    </xf>
    <xf numFmtId="0" fontId="51" fillId="25" borderId="30" xfId="0" applyNumberFormat="1" applyFont="1" applyFill="1" applyBorder="1" applyAlignment="1" applyProtection="1">
      <alignment horizontal="left" vertical="center" wrapText="1"/>
    </xf>
    <xf numFmtId="0" fontId="51" fillId="25" borderId="31" xfId="0" applyNumberFormat="1" applyFont="1" applyFill="1" applyBorder="1" applyAlignment="1" applyProtection="1">
      <alignment horizontal="left" vertical="center" wrapText="1"/>
    </xf>
    <xf numFmtId="0" fontId="67" fillId="25" borderId="1" xfId="0" applyFont="1" applyFill="1" applyBorder="1" applyAlignment="1">
      <alignment horizontal="center" vertical="center"/>
    </xf>
    <xf numFmtId="0" fontId="47" fillId="25" borderId="1" xfId="0" applyFont="1" applyFill="1" applyBorder="1" applyAlignment="1">
      <alignment horizontal="center" vertical="center"/>
    </xf>
    <xf numFmtId="0" fontId="69" fillId="25" borderId="1" xfId="0" applyFont="1" applyFill="1" applyBorder="1" applyAlignment="1">
      <alignment horizontal="center" vertical="center"/>
    </xf>
    <xf numFmtId="0" fontId="58" fillId="25" borderId="1" xfId="0" applyFont="1" applyFill="1" applyBorder="1" applyAlignment="1">
      <alignment horizontal="center" vertical="center"/>
    </xf>
    <xf numFmtId="0" fontId="67" fillId="25" borderId="1" xfId="0" applyFont="1" applyFill="1" applyBorder="1" applyAlignment="1">
      <alignment vertical="center"/>
    </xf>
    <xf numFmtId="0" fontId="72" fillId="25" borderId="17"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applyFill="1" applyAlignment="1">
      <alignment horizontal="center"/>
    </xf>
    <xf numFmtId="0" fontId="67" fillId="0" borderId="17" xfId="0" applyFont="1" applyBorder="1" applyAlignment="1">
      <alignment vertical="center"/>
    </xf>
    <xf numFmtId="0" fontId="49" fillId="0" borderId="17" xfId="0" applyFont="1" applyBorder="1" applyAlignment="1">
      <alignment horizontal="center" vertical="center"/>
    </xf>
    <xf numFmtId="0" fontId="50"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vertical="center"/>
    </xf>
    <xf numFmtId="0" fontId="9" fillId="0" borderId="0"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51" fillId="0" borderId="17" xfId="0" applyFont="1" applyBorder="1" applyAlignment="1">
      <alignment horizontal="center" vertical="center"/>
    </xf>
    <xf numFmtId="0" fontId="51"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xf>
    <xf numFmtId="0" fontId="48" fillId="0" borderId="17"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left" vertical="center" wrapText="1"/>
    </xf>
    <xf numFmtId="0" fontId="48" fillId="0" borderId="3" xfId="0" applyNumberFormat="1" applyFont="1" applyFill="1" applyBorder="1" applyAlignment="1" applyProtection="1">
      <alignment horizontal="left" vertical="center" wrapText="1"/>
    </xf>
    <xf numFmtId="0" fontId="51"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2" fillId="0" borderId="3" xfId="0" applyNumberFormat="1" applyFont="1" applyFill="1" applyBorder="1" applyAlignment="1" applyProtection="1">
      <alignment horizontal="left" vertical="center" wrapText="1"/>
    </xf>
    <xf numFmtId="0" fontId="50" fillId="25" borderId="0" xfId="0" applyFont="1" applyFill="1" applyAlignment="1">
      <alignment horizontal="center"/>
    </xf>
    <xf numFmtId="0" fontId="50" fillId="26" borderId="0" xfId="0" applyFont="1" applyFill="1" applyAlignment="1">
      <alignment horizont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1" fillId="0" borderId="1" xfId="0" applyFont="1" applyFill="1" applyBorder="1" applyAlignment="1">
      <alignment horizontal="center" vertical="center"/>
    </xf>
    <xf numFmtId="0" fontId="7" fillId="0" borderId="0" xfId="0" applyFont="1" applyFill="1" applyAlignment="1">
      <alignment horizontal="center" vertical="center"/>
    </xf>
    <xf numFmtId="0" fontId="51" fillId="0" borderId="1" xfId="0" applyNumberFormat="1" applyFont="1" applyFill="1" applyBorder="1" applyAlignment="1" applyProtection="1">
      <alignment horizontal="center" vertical="center" wrapText="1"/>
    </xf>
    <xf numFmtId="0" fontId="51" fillId="0" borderId="2" xfId="0" applyNumberFormat="1" applyFont="1" applyFill="1" applyBorder="1" applyAlignment="1" applyProtection="1">
      <alignment horizontal="left" vertical="center" wrapText="1"/>
    </xf>
    <xf numFmtId="0" fontId="51" fillId="0" borderId="20" xfId="0" applyNumberFormat="1" applyFont="1" applyFill="1" applyBorder="1" applyAlignment="1" applyProtection="1">
      <alignment horizontal="center" vertical="center" wrapText="1"/>
    </xf>
    <xf numFmtId="0" fontId="51" fillId="0" borderId="32" xfId="0" applyNumberFormat="1" applyFont="1" applyFill="1" applyBorder="1" applyAlignment="1" applyProtection="1">
      <alignment horizontal="left" vertical="center" wrapText="1"/>
    </xf>
    <xf numFmtId="0" fontId="51" fillId="0" borderId="35" xfId="0" applyNumberFormat="1" applyFont="1" applyFill="1" applyBorder="1" applyAlignment="1" applyProtection="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xf>
    <xf numFmtId="0" fontId="47" fillId="25" borderId="1" xfId="0" applyFont="1" applyFill="1" applyBorder="1" applyAlignment="1">
      <alignment vertical="center"/>
    </xf>
    <xf numFmtId="0" fontId="48" fillId="0" borderId="1"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1" fillId="25" borderId="1" xfId="0" applyNumberFormat="1" applyFont="1" applyFill="1" applyBorder="1" applyAlignment="1" applyProtection="1">
      <alignment horizontal="center" vertical="center" wrapText="1"/>
    </xf>
    <xf numFmtId="0" fontId="51" fillId="25" borderId="2" xfId="0" applyNumberFormat="1" applyFont="1" applyFill="1" applyBorder="1" applyAlignment="1" applyProtection="1">
      <alignment horizontal="left" vertical="center" wrapText="1"/>
    </xf>
    <xf numFmtId="0" fontId="51"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left" vertical="center" wrapText="1"/>
    </xf>
    <xf numFmtId="0" fontId="48"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9" fillId="0" borderId="17" xfId="0" applyFont="1" applyBorder="1" applyAlignment="1">
      <alignment horizontal="center" vertical="center"/>
    </xf>
    <xf numFmtId="0" fontId="58" fillId="0" borderId="17" xfId="0" applyFont="1" applyFill="1" applyBorder="1" applyAlignment="1">
      <alignment vertical="center"/>
    </xf>
    <xf numFmtId="0" fontId="48" fillId="0" borderId="19" xfId="0" applyNumberFormat="1" applyFont="1" applyFill="1" applyBorder="1" applyAlignment="1" applyProtection="1">
      <alignment horizontal="left" vertical="center" wrapText="1"/>
    </xf>
    <xf numFmtId="0" fontId="66" fillId="0" borderId="17" xfId="0" applyFont="1" applyBorder="1" applyAlignment="1">
      <alignment horizontal="center" vertical="center"/>
    </xf>
    <xf numFmtId="0" fontId="53"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1"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4" fillId="0" borderId="17" xfId="0" applyFont="1" applyFill="1" applyBorder="1" applyAlignment="1">
      <alignment horizontal="center" vertical="center"/>
    </xf>
    <xf numFmtId="0" fontId="47"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1" fillId="25" borderId="1" xfId="0" applyFont="1" applyFill="1" applyBorder="1" applyAlignment="1">
      <alignment horizontal="center" vertical="center"/>
    </xf>
    <xf numFmtId="0" fontId="74" fillId="25" borderId="1" xfId="0" applyFont="1" applyFill="1" applyBorder="1" applyAlignment="1">
      <alignment horizontal="center" vertical="center"/>
    </xf>
    <xf numFmtId="0" fontId="47" fillId="25" borderId="1" xfId="0" applyFont="1" applyFill="1" applyBorder="1" applyAlignment="1">
      <alignment horizontal="center"/>
    </xf>
    <xf numFmtId="0" fontId="62" fillId="0" borderId="1" xfId="0" applyNumberFormat="1" applyFont="1" applyFill="1" applyBorder="1" applyAlignment="1" applyProtection="1">
      <alignment horizontal="center" vertical="center" wrapText="1"/>
    </xf>
    <xf numFmtId="0" fontId="62" fillId="0" borderId="2" xfId="0" applyNumberFormat="1" applyFont="1" applyFill="1" applyBorder="1" applyAlignment="1" applyProtection="1">
      <alignment horizontal="left" vertical="center" wrapText="1"/>
    </xf>
    <xf numFmtId="0" fontId="76" fillId="0" borderId="0" xfId="0" applyFont="1"/>
    <xf numFmtId="0" fontId="76" fillId="0" borderId="1" xfId="0" applyFont="1" applyFill="1" applyBorder="1" applyAlignment="1">
      <alignment horizontal="center" vertical="center"/>
    </xf>
    <xf numFmtId="0" fontId="71" fillId="0" borderId="1" xfId="0" applyFont="1" applyBorder="1" applyAlignment="1">
      <alignment horizontal="center" vertical="center"/>
    </xf>
    <xf numFmtId="0" fontId="74"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Border="1" applyAlignment="1">
      <alignment horizontal="center" vertical="center"/>
    </xf>
    <xf numFmtId="0" fontId="62" fillId="0" borderId="1" xfId="0" applyFont="1" applyBorder="1" applyAlignment="1">
      <alignment horizontal="center" vertical="center"/>
    </xf>
    <xf numFmtId="0" fontId="79" fillId="0" borderId="1" xfId="0" applyFont="1" applyBorder="1" applyAlignment="1">
      <alignment horizontal="center" vertical="center"/>
    </xf>
    <xf numFmtId="0" fontId="56" fillId="0" borderId="1" xfId="0" applyFont="1" applyBorder="1" applyAlignment="1">
      <alignment horizontal="center" vertical="center"/>
    </xf>
    <xf numFmtId="0" fontId="57" fillId="0" borderId="6"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xf>
    <xf numFmtId="0" fontId="79" fillId="0" borderId="1" xfId="0" applyFont="1" applyBorder="1" applyAlignment="1">
      <alignment vertical="center"/>
    </xf>
    <xf numFmtId="0" fontId="74" fillId="0" borderId="0" xfId="0" applyFont="1" applyAlignment="1">
      <alignment horizontal="center"/>
    </xf>
    <xf numFmtId="0" fontId="79" fillId="0" borderId="1" xfId="0" applyFont="1" applyFill="1" applyBorder="1" applyAlignment="1">
      <alignment horizontal="center" vertical="center"/>
    </xf>
    <xf numFmtId="0" fontId="47" fillId="0" borderId="0" xfId="0" applyFont="1"/>
    <xf numFmtId="0" fontId="72" fillId="0" borderId="1" xfId="0" applyFont="1" applyBorder="1" applyAlignment="1">
      <alignment horizontal="center" vertical="center"/>
    </xf>
    <xf numFmtId="0" fontId="69" fillId="0" borderId="1" xfId="0" applyFont="1" applyBorder="1" applyAlignment="1">
      <alignment vertical="center"/>
    </xf>
    <xf numFmtId="0" fontId="47" fillId="0" borderId="1" xfId="0" applyFont="1" applyBorder="1" applyAlignment="1">
      <alignment horizontal="center"/>
    </xf>
    <xf numFmtId="0" fontId="1" fillId="0" borderId="2" xfId="0" applyFont="1" applyBorder="1" applyAlignment="1">
      <alignment horizontal="center" vertical="center"/>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69" fillId="25" borderId="17" xfId="0" applyFont="1" applyFill="1" applyBorder="1" applyAlignment="1">
      <alignment horizontal="center" vertical="center"/>
    </xf>
    <xf numFmtId="0" fontId="58" fillId="25" borderId="17" xfId="0" applyFont="1" applyFill="1" applyBorder="1" applyAlignment="1">
      <alignment vertical="center"/>
    </xf>
    <xf numFmtId="0" fontId="49" fillId="25" borderId="6" xfId="0" applyFont="1" applyFill="1" applyBorder="1" applyAlignment="1">
      <alignment vertical="center"/>
    </xf>
    <xf numFmtId="0" fontId="49" fillId="25" borderId="0" xfId="0" applyFont="1" applyFill="1" applyAlignment="1">
      <alignment vertical="center"/>
    </xf>
    <xf numFmtId="0" fontId="49" fillId="25" borderId="0" xfId="0" applyFont="1" applyFill="1" applyAlignment="1">
      <alignment horizontal="center" vertical="center"/>
    </xf>
    <xf numFmtId="0" fontId="49" fillId="25" borderId="0" xfId="0" applyFont="1" applyFill="1" applyAlignment="1">
      <alignment horizontal="center"/>
    </xf>
    <xf numFmtId="0" fontId="49" fillId="2" borderId="0" xfId="0" applyFont="1" applyFill="1" applyAlignment="1">
      <alignment horizontal="center"/>
    </xf>
    <xf numFmtId="0" fontId="72" fillId="0" borderId="17" xfId="0" applyFont="1" applyBorder="1" applyAlignment="1">
      <alignment horizontal="center" vertical="center"/>
    </xf>
    <xf numFmtId="0" fontId="47" fillId="25" borderId="0" xfId="0" applyFont="1" applyFill="1" applyAlignment="1">
      <alignment horizontal="center"/>
    </xf>
    <xf numFmtId="0" fontId="80" fillId="0" borderId="17" xfId="0" applyNumberFormat="1" applyFont="1" applyFill="1" applyBorder="1" applyAlignment="1" applyProtection="1">
      <alignment horizontal="center" vertical="center" wrapText="1"/>
    </xf>
    <xf numFmtId="0" fontId="80" fillId="0" borderId="2" xfId="0" applyNumberFormat="1" applyFont="1" applyFill="1" applyBorder="1" applyAlignment="1" applyProtection="1">
      <alignment horizontal="left" vertical="center" wrapText="1"/>
    </xf>
    <xf numFmtId="0" fontId="80" fillId="0" borderId="3" xfId="0" applyNumberFormat="1" applyFont="1" applyFill="1" applyBorder="1" applyAlignment="1" applyProtection="1">
      <alignment horizontal="left" vertical="center" wrapText="1"/>
    </xf>
    <xf numFmtId="0" fontId="80" fillId="0" borderId="22" xfId="0" applyNumberFormat="1" applyFont="1" applyFill="1" applyBorder="1" applyAlignment="1" applyProtection="1">
      <alignment horizontal="center" vertical="center" wrapText="1"/>
    </xf>
    <xf numFmtId="0" fontId="80" fillId="0" borderId="23" xfId="0" applyNumberFormat="1" applyFont="1" applyFill="1" applyBorder="1" applyAlignment="1" applyProtection="1">
      <alignment horizontal="left" vertical="center" wrapText="1"/>
    </xf>
    <xf numFmtId="0" fontId="80" fillId="0" borderId="24" xfId="0" applyNumberFormat="1" applyFont="1" applyFill="1" applyBorder="1" applyAlignment="1" applyProtection="1">
      <alignment horizontal="left" vertical="center" wrapText="1"/>
    </xf>
    <xf numFmtId="0" fontId="7"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2" fillId="0" borderId="22" xfId="0" applyNumberFormat="1" applyFont="1" applyFill="1" applyBorder="1" applyAlignment="1" applyProtection="1">
      <alignment horizontal="center" vertical="center" wrapText="1"/>
    </xf>
    <xf numFmtId="0" fontId="62" fillId="0" borderId="23" xfId="0" applyNumberFormat="1" applyFont="1" applyFill="1" applyBorder="1" applyAlignment="1" applyProtection="1">
      <alignment horizontal="left" vertical="center" wrapText="1"/>
    </xf>
    <xf numFmtId="0" fontId="62"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center" vertical="center" wrapText="1"/>
    </xf>
    <xf numFmtId="0" fontId="10" fillId="25" borderId="17" xfId="0" applyFont="1" applyFill="1" applyBorder="1" applyAlignment="1">
      <alignment horizontal="center" vertical="center"/>
    </xf>
    <xf numFmtId="0" fontId="50" fillId="0" borderId="0" xfId="0" applyFont="1" applyBorder="1" applyAlignment="1">
      <alignment horizontal="center" vertical="center"/>
    </xf>
    <xf numFmtId="0" fontId="3" fillId="25" borderId="0" xfId="0" applyFont="1" applyFill="1" applyBorder="1" applyAlignment="1">
      <alignment horizontal="center" vertical="center"/>
    </xf>
    <xf numFmtId="0" fontId="7" fillId="25" borderId="0" xfId="0"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xf>
    <xf numFmtId="0" fontId="62" fillId="0" borderId="2" xfId="0" applyFont="1" applyBorder="1" applyAlignment="1">
      <alignment horizontal="left" vertical="center" wrapText="1"/>
    </xf>
    <xf numFmtId="0" fontId="62" fillId="0" borderId="3"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53" fillId="25"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62"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2" fillId="0" borderId="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6" fillId="0" borderId="1" xfId="0" applyFont="1" applyBorder="1" applyAlignment="1">
      <alignment vertical="center"/>
    </xf>
    <xf numFmtId="0" fontId="66" fillId="0" borderId="0" xfId="0" applyFont="1" applyAlignment="1">
      <alignment vertical="top"/>
    </xf>
    <xf numFmtId="0" fontId="66"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47" fillId="0" borderId="1" xfId="0" applyFont="1" applyBorder="1" applyAlignment="1"/>
    <xf numFmtId="0" fontId="72" fillId="0" borderId="1" xfId="0" applyFont="1" applyBorder="1" applyAlignment="1">
      <alignment vertical="center"/>
    </xf>
    <xf numFmtId="0" fontId="62" fillId="25" borderId="1" xfId="0" applyNumberFormat="1" applyFont="1" applyFill="1" applyBorder="1" applyAlignment="1" applyProtection="1">
      <alignment horizontal="center" vertical="center" wrapText="1"/>
    </xf>
    <xf numFmtId="0" fontId="62" fillId="25" borderId="2" xfId="0" applyNumberFormat="1" applyFont="1" applyFill="1" applyBorder="1" applyAlignment="1" applyProtection="1">
      <alignment horizontal="left" vertical="center" wrapText="1"/>
    </xf>
    <xf numFmtId="0" fontId="62" fillId="25" borderId="3" xfId="0" applyNumberFormat="1" applyFont="1" applyFill="1" applyBorder="1" applyAlignment="1" applyProtection="1">
      <alignment horizontal="left" vertical="center" wrapText="1"/>
    </xf>
    <xf numFmtId="0" fontId="58" fillId="0" borderId="1" xfId="0" applyFont="1" applyFill="1" applyBorder="1" applyAlignment="1">
      <alignment vertical="center"/>
    </xf>
    <xf numFmtId="0" fontId="62" fillId="0" borderId="0" xfId="0" applyFont="1" applyAlignment="1">
      <alignment horizontal="center" vertical="center" wrapText="1"/>
    </xf>
    <xf numFmtId="0" fontId="82" fillId="0" borderId="0" xfId="0" applyFont="1" applyAlignment="1">
      <alignment vertical="center"/>
    </xf>
    <xf numFmtId="0" fontId="84" fillId="0" borderId="0" xfId="0" applyFont="1" applyAlignment="1">
      <alignment vertical="center"/>
    </xf>
    <xf numFmtId="0" fontId="82" fillId="0" borderId="0" xfId="0" applyFont="1" applyAlignment="1">
      <alignment horizontal="center" vertical="center"/>
    </xf>
    <xf numFmtId="0" fontId="53" fillId="0" borderId="1" xfId="0" applyFont="1" applyBorder="1" applyAlignment="1">
      <alignment horizontal="center" vertical="center"/>
    </xf>
    <xf numFmtId="0" fontId="53" fillId="0" borderId="1" xfId="0" applyNumberFormat="1" applyFont="1" applyFill="1" applyBorder="1" applyAlignment="1" applyProtection="1">
      <alignment vertical="center" wrapText="1"/>
    </xf>
    <xf numFmtId="0" fontId="53" fillId="0" borderId="1" xfId="0" applyFont="1" applyBorder="1" applyAlignment="1">
      <alignment horizontal="left" vertical="center"/>
    </xf>
    <xf numFmtId="0" fontId="53" fillId="0" borderId="0" xfId="0" applyFont="1" applyAlignment="1">
      <alignment vertical="center"/>
    </xf>
    <xf numFmtId="0" fontId="53" fillId="0" borderId="1" xfId="0" applyNumberFormat="1" applyFont="1" applyFill="1" applyBorder="1" applyAlignment="1" applyProtection="1">
      <alignment horizontal="center" vertical="center" wrapText="1"/>
    </xf>
    <xf numFmtId="0" fontId="53" fillId="25" borderId="0" xfId="0" applyFont="1" applyFill="1" applyAlignment="1">
      <alignment vertical="center"/>
    </xf>
    <xf numFmtId="0" fontId="82" fillId="0" borderId="0" xfId="0" applyFont="1" applyAlignment="1">
      <alignment horizontal="left"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53" fillId="0" borderId="17" xfId="0" applyNumberFormat="1" applyFont="1" applyFill="1" applyBorder="1" applyAlignment="1" applyProtection="1">
      <alignment horizontal="left" vertical="center" wrapText="1"/>
    </xf>
    <xf numFmtId="0" fontId="53" fillId="0" borderId="17" xfId="0" applyNumberFormat="1" applyFont="1" applyFill="1" applyBorder="1" applyAlignment="1" applyProtection="1">
      <alignment horizontal="left" vertical="center"/>
    </xf>
    <xf numFmtId="0" fontId="53" fillId="0" borderId="17" xfId="0" applyFont="1" applyBorder="1" applyAlignment="1">
      <alignment horizontal="center" vertical="center"/>
    </xf>
    <xf numFmtId="0" fontId="56" fillId="0" borderId="1" xfId="0" applyFont="1" applyBorder="1" applyAlignment="1">
      <alignment horizontal="center" vertical="center" wrapText="1"/>
    </xf>
    <xf numFmtId="0" fontId="85" fillId="0" borderId="17" xfId="0" applyFont="1" applyBorder="1" applyAlignment="1">
      <alignment horizontal="center" vertical="center" wrapText="1"/>
    </xf>
    <xf numFmtId="0" fontId="59" fillId="0" borderId="17" xfId="0" applyNumberFormat="1" applyFont="1" applyFill="1" applyBorder="1" applyAlignment="1" applyProtection="1">
      <alignment horizontal="center" vertical="center" wrapText="1"/>
    </xf>
    <xf numFmtId="0" fontId="59" fillId="0" borderId="17" xfId="0" applyFont="1" applyBorder="1" applyAlignment="1">
      <alignment horizontal="center" vertical="center"/>
    </xf>
    <xf numFmtId="0" fontId="59" fillId="0" borderId="2" xfId="0" applyFont="1" applyBorder="1" applyAlignment="1">
      <alignment horizontal="center" vertical="center"/>
    </xf>
    <xf numFmtId="0" fontId="87" fillId="0" borderId="17" xfId="0" applyFont="1" applyBorder="1" applyAlignment="1">
      <alignment horizontal="center" vertical="center" wrapText="1"/>
    </xf>
    <xf numFmtId="0" fontId="88" fillId="0" borderId="17" xfId="0" applyNumberFormat="1" applyFont="1" applyFill="1" applyBorder="1" applyAlignment="1" applyProtection="1">
      <alignment horizontal="center" vertical="center" wrapText="1"/>
    </xf>
    <xf numFmtId="0" fontId="88" fillId="0" borderId="17" xfId="0" applyFont="1" applyBorder="1" applyAlignment="1">
      <alignment horizontal="center" vertical="center"/>
    </xf>
    <xf numFmtId="0" fontId="88" fillId="0" borderId="2" xfId="0" applyFont="1" applyBorder="1" applyAlignment="1">
      <alignment horizontal="center" vertical="center"/>
    </xf>
    <xf numFmtId="0" fontId="89" fillId="0" borderId="17" xfId="0" applyFont="1" applyBorder="1" applyAlignment="1">
      <alignment horizontal="center" vertical="center" wrapText="1"/>
    </xf>
    <xf numFmtId="0" fontId="90" fillId="0" borderId="17" xfId="0" applyNumberFormat="1" applyFont="1" applyFill="1" applyBorder="1" applyAlignment="1" applyProtection="1">
      <alignment horizontal="center" vertical="center" wrapText="1"/>
    </xf>
    <xf numFmtId="0" fontId="90" fillId="0" borderId="17" xfId="0" applyFont="1" applyBorder="1" applyAlignment="1">
      <alignment horizontal="center" vertical="center"/>
    </xf>
    <xf numFmtId="0" fontId="90" fillId="0" borderId="2" xfId="0" applyFont="1" applyBorder="1" applyAlignment="1">
      <alignment horizontal="center" vertical="center"/>
    </xf>
    <xf numFmtId="0" fontId="91" fillId="0" borderId="17" xfId="0" applyFont="1" applyBorder="1" applyAlignment="1">
      <alignment horizontal="center" vertical="center" wrapText="1"/>
    </xf>
    <xf numFmtId="0" fontId="66" fillId="0" borderId="1" xfId="0" applyFont="1" applyBorder="1" applyAlignment="1">
      <alignment horizontal="center" vertical="center"/>
    </xf>
    <xf numFmtId="0" fontId="1" fillId="25" borderId="17" xfId="0" applyFont="1" applyFill="1" applyBorder="1" applyAlignment="1">
      <alignment horizontal="center" vertical="center"/>
    </xf>
    <xf numFmtId="0" fontId="95" fillId="0" borderId="0" xfId="0" applyFont="1" applyAlignment="1">
      <alignment horizontal="left" vertical="center"/>
    </xf>
    <xf numFmtId="0" fontId="3" fillId="0" borderId="4" xfId="0" applyFont="1" applyBorder="1" applyAlignment="1">
      <alignment vertical="top"/>
    </xf>
    <xf numFmtId="165" fontId="78" fillId="2" borderId="17" xfId="0" applyNumberFormat="1" applyFont="1" applyFill="1" applyBorder="1" applyAlignment="1">
      <alignment horizontal="center" vertical="center"/>
    </xf>
    <xf numFmtId="166" fontId="78" fillId="2" borderId="17" xfId="0" applyNumberFormat="1" applyFont="1" applyFill="1" applyBorder="1" applyAlignment="1">
      <alignment horizontal="center" vertical="center"/>
    </xf>
    <xf numFmtId="0" fontId="7" fillId="0" borderId="0" xfId="0" applyFont="1" applyAlignment="1">
      <alignment horizontal="center" vertical="center"/>
    </xf>
    <xf numFmtId="0" fontId="53" fillId="0" borderId="18" xfId="0" applyNumberFormat="1" applyFont="1" applyFill="1" applyBorder="1" applyAlignment="1" applyProtection="1">
      <alignment horizontal="left" vertical="center" wrapText="1"/>
    </xf>
    <xf numFmtId="0" fontId="53"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2" fillId="25" borderId="25"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9" fillId="0" borderId="17" xfId="0" applyFont="1" applyBorder="1" applyAlignment="1">
      <alignment horizontal="center" vertical="center"/>
    </xf>
    <xf numFmtId="0" fontId="51" fillId="0" borderId="19" xfId="0" applyNumberFormat="1" applyFont="1" applyFill="1" applyBorder="1" applyAlignment="1" applyProtection="1">
      <alignment horizontal="left" vertical="center" wrapText="1"/>
    </xf>
    <xf numFmtId="0" fontId="62" fillId="0" borderId="22" xfId="0" applyFont="1" applyBorder="1" applyAlignment="1">
      <alignment horizontal="center" vertical="center" wrapText="1"/>
    </xf>
    <xf numFmtId="0" fontId="62" fillId="0" borderId="23" xfId="0" applyFont="1" applyBorder="1" applyAlignment="1">
      <alignment vertical="center" wrapText="1"/>
    </xf>
    <xf numFmtId="0" fontId="62" fillId="0" borderId="24" xfId="0" applyFont="1" applyBorder="1" applyAlignment="1">
      <alignment vertical="center" wrapText="1"/>
    </xf>
    <xf numFmtId="0" fontId="10" fillId="25" borderId="1" xfId="0" applyFont="1" applyFill="1" applyBorder="1" applyAlignment="1">
      <alignment horizontal="center" vertical="center"/>
    </xf>
    <xf numFmtId="0" fontId="63" fillId="0" borderId="0" xfId="0" applyFont="1" applyAlignment="1">
      <alignment vertical="center"/>
    </xf>
    <xf numFmtId="0" fontId="7" fillId="25" borderId="0" xfId="0" applyFont="1" applyFill="1"/>
    <xf numFmtId="0" fontId="3" fillId="25" borderId="0" xfId="0" applyFont="1" applyFill="1"/>
    <xf numFmtId="0" fontId="7" fillId="25" borderId="0" xfId="0" applyFont="1" applyFill="1" applyAlignment="1">
      <alignment horizontal="center" vertical="center"/>
    </xf>
    <xf numFmtId="0" fontId="92" fillId="27" borderId="0" xfId="0" applyFont="1" applyFill="1" applyBorder="1" applyAlignment="1">
      <alignment vertical="center"/>
    </xf>
    <xf numFmtId="0" fontId="92" fillId="27" borderId="37" xfId="0" applyFont="1" applyFill="1" applyBorder="1" applyAlignment="1">
      <alignment vertical="center"/>
    </xf>
    <xf numFmtId="0" fontId="62" fillId="0" borderId="0" xfId="0" applyFont="1" applyAlignment="1">
      <alignment horizontal="center" vertical="center" wrapText="1"/>
    </xf>
    <xf numFmtId="0" fontId="53" fillId="0" borderId="17" xfId="0" applyFont="1" applyBorder="1" applyAlignment="1">
      <alignment horizontal="left" vertical="center"/>
    </xf>
    <xf numFmtId="0" fontId="90" fillId="0" borderId="18" xfId="0" applyFont="1" applyBorder="1" applyAlignment="1">
      <alignment horizontal="center" vertical="center"/>
    </xf>
    <xf numFmtId="0" fontId="85" fillId="0" borderId="18" xfId="0" applyFont="1" applyBorder="1" applyAlignment="1">
      <alignment horizontal="center" vertical="center" wrapText="1"/>
    </xf>
    <xf numFmtId="0" fontId="53" fillId="0" borderId="17" xfId="0" applyNumberFormat="1" applyFont="1" applyFill="1" applyBorder="1" applyAlignment="1" applyProtection="1">
      <alignment vertical="center" wrapText="1"/>
    </xf>
    <xf numFmtId="0" fontId="95" fillId="0" borderId="0" xfId="0" applyFont="1" applyBorder="1" applyAlignment="1">
      <alignment horizontal="left" vertical="center"/>
    </xf>
    <xf numFmtId="0" fontId="109" fillId="25" borderId="0" xfId="0" applyFont="1" applyFill="1" applyBorder="1" applyAlignment="1">
      <alignment vertical="center"/>
    </xf>
    <xf numFmtId="0" fontId="82" fillId="25" borderId="0" xfId="0" applyFont="1" applyFill="1" applyBorder="1" applyAlignment="1">
      <alignment vertical="center"/>
    </xf>
    <xf numFmtId="0" fontId="11"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04" fillId="25" borderId="18" xfId="0" applyFont="1" applyFill="1" applyBorder="1" applyAlignment="1">
      <alignment horizontal="center" vertical="center"/>
    </xf>
    <xf numFmtId="0" fontId="104" fillId="25" borderId="34" xfId="0" applyFont="1" applyFill="1" applyBorder="1" applyAlignment="1">
      <alignment horizontal="center" vertical="center"/>
    </xf>
    <xf numFmtId="0" fontId="104" fillId="25" borderId="19" xfId="0" applyFont="1" applyFill="1" applyBorder="1" applyAlignment="1">
      <alignment horizontal="center" vertical="center"/>
    </xf>
    <xf numFmtId="0" fontId="103" fillId="25" borderId="18" xfId="0" applyFont="1" applyFill="1" applyBorder="1" applyAlignment="1">
      <alignment horizontal="center" vertical="center"/>
    </xf>
    <xf numFmtId="0" fontId="103" fillId="25" borderId="34" xfId="0" applyFont="1" applyFill="1" applyBorder="1" applyAlignment="1">
      <alignment horizontal="center" vertical="center"/>
    </xf>
    <xf numFmtId="0" fontId="103" fillId="25" borderId="19" xfId="0" applyFont="1" applyFill="1" applyBorder="1" applyAlignment="1">
      <alignment horizontal="center" vertical="center"/>
    </xf>
    <xf numFmtId="0" fontId="62" fillId="0" borderId="0" xfId="0" applyFont="1" applyAlignment="1">
      <alignment horizontal="center" vertical="center" wrapText="1"/>
    </xf>
    <xf numFmtId="0" fontId="81" fillId="0" borderId="0" xfId="0" applyFont="1" applyAlignment="1">
      <alignment horizontal="center" vertical="top" wrapText="1"/>
    </xf>
    <xf numFmtId="0" fontId="83" fillId="0" borderId="0" xfId="0" applyFont="1" applyBorder="1" applyAlignment="1">
      <alignment horizontal="right" vertical="center"/>
    </xf>
    <xf numFmtId="0" fontId="96" fillId="26" borderId="4" xfId="0" applyFont="1" applyFill="1" applyBorder="1" applyAlignment="1">
      <alignment horizontal="center" vertical="center" wrapText="1"/>
    </xf>
    <xf numFmtId="0" fontId="86" fillId="0" borderId="1" xfId="0" applyFont="1" applyBorder="1" applyAlignment="1">
      <alignment horizontal="center" vertical="center"/>
    </xf>
    <xf numFmtId="0" fontId="86" fillId="0" borderId="17" xfId="0" applyFont="1" applyBorder="1" applyAlignment="1">
      <alignment horizontal="center" vertical="center"/>
    </xf>
    <xf numFmtId="0" fontId="93" fillId="27" borderId="36" xfId="0" applyFont="1" applyFill="1" applyBorder="1" applyAlignment="1">
      <alignment horizontal="center" vertical="center"/>
    </xf>
    <xf numFmtId="0" fontId="93" fillId="27" borderId="4" xfId="0" applyFont="1" applyFill="1" applyBorder="1" applyAlignment="1">
      <alignment horizontal="center" vertical="center"/>
    </xf>
    <xf numFmtId="0" fontId="93" fillId="27" borderId="7" xfId="0" applyFont="1" applyFill="1" applyBorder="1" applyAlignment="1">
      <alignment horizontal="center" vertical="center"/>
    </xf>
    <xf numFmtId="0" fontId="92" fillId="27" borderId="6" xfId="0" applyFont="1" applyFill="1" applyBorder="1" applyAlignment="1">
      <alignment horizontal="center" vertical="center"/>
    </xf>
    <xf numFmtId="0" fontId="92" fillId="27" borderId="0" xfId="0" applyFont="1" applyFill="1" applyBorder="1" applyAlignment="1">
      <alignment horizontal="center" vertical="center"/>
    </xf>
    <xf numFmtId="0" fontId="86" fillId="0" borderId="18" xfId="0" applyFont="1" applyBorder="1" applyAlignment="1">
      <alignment horizontal="center" vertical="center"/>
    </xf>
    <xf numFmtId="0" fontId="86" fillId="0" borderId="34" xfId="0" applyFont="1" applyBorder="1" applyAlignment="1">
      <alignment horizontal="center" vertical="center"/>
    </xf>
    <xf numFmtId="0" fontId="86" fillId="0" borderId="19" xfId="0" applyFont="1" applyBorder="1" applyAlignment="1">
      <alignment horizontal="center" vertical="center"/>
    </xf>
    <xf numFmtId="0" fontId="8" fillId="27" borderId="38" xfId="0" applyFont="1" applyFill="1" applyBorder="1" applyAlignment="1">
      <alignment horizontal="left" vertical="center"/>
    </xf>
    <xf numFmtId="0" fontId="8" fillId="27" borderId="40" xfId="0" applyFont="1" applyFill="1" applyBorder="1" applyAlignment="1">
      <alignment horizontal="left" vertical="center"/>
    </xf>
    <xf numFmtId="0" fontId="8" fillId="27" borderId="39" xfId="0" applyFont="1" applyFill="1" applyBorder="1" applyAlignment="1">
      <alignment horizontal="left" vertical="center"/>
    </xf>
    <xf numFmtId="0" fontId="53" fillId="0" borderId="38" xfId="0" applyFont="1" applyBorder="1" applyAlignment="1">
      <alignment horizontal="center" vertical="center"/>
    </xf>
    <xf numFmtId="0" fontId="53" fillId="0" borderId="40" xfId="0" applyFont="1" applyBorder="1" applyAlignment="1">
      <alignment horizontal="center" vertical="center"/>
    </xf>
    <xf numFmtId="0" fontId="53" fillId="0" borderId="39"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0" fontId="53" fillId="0" borderId="4" xfId="0" applyFont="1" applyBorder="1" applyAlignment="1">
      <alignment horizontal="center" vertical="center"/>
    </xf>
    <xf numFmtId="0" fontId="53" fillId="0" borderId="7" xfId="0" applyFont="1" applyBorder="1" applyAlignment="1">
      <alignment horizontal="center" vertical="center"/>
    </xf>
    <xf numFmtId="0" fontId="97" fillId="26" borderId="17" xfId="0" applyFont="1" applyFill="1" applyBorder="1" applyAlignment="1">
      <alignment horizontal="center" vertical="center"/>
    </xf>
    <xf numFmtId="0" fontId="53" fillId="0" borderId="18" xfId="0" applyFont="1" applyBorder="1" applyAlignment="1">
      <alignment horizontal="center" vertical="center"/>
    </xf>
    <xf numFmtId="0" fontId="53" fillId="0" borderId="34" xfId="0" applyFont="1" applyBorder="1" applyAlignment="1">
      <alignment horizontal="center" vertical="center"/>
    </xf>
    <xf numFmtId="0" fontId="53" fillId="0" borderId="19" xfId="0" applyFont="1" applyBorder="1" applyAlignment="1">
      <alignment horizontal="center" vertical="center"/>
    </xf>
    <xf numFmtId="0" fontId="104" fillId="25" borderId="17" xfId="0" applyFont="1" applyFill="1" applyBorder="1" applyAlignment="1">
      <alignment horizontal="center" vertical="center"/>
    </xf>
    <xf numFmtId="0" fontId="103" fillId="25" borderId="17" xfId="0" applyFont="1" applyFill="1" applyBorder="1" applyAlignment="1">
      <alignment horizontal="center" vertical="center"/>
    </xf>
    <xf numFmtId="0" fontId="105" fillId="25" borderId="17" xfId="0" applyFont="1" applyFill="1" applyBorder="1" applyAlignment="1">
      <alignment horizontal="center" vertical="center"/>
    </xf>
    <xf numFmtId="0" fontId="105" fillId="25" borderId="18" xfId="0" applyFont="1" applyFill="1" applyBorder="1" applyAlignment="1">
      <alignment horizontal="center" vertical="center"/>
    </xf>
    <xf numFmtId="0" fontId="105" fillId="25" borderId="34" xfId="0" applyFont="1" applyFill="1" applyBorder="1" applyAlignment="1">
      <alignment horizontal="center" vertical="center"/>
    </xf>
    <xf numFmtId="0" fontId="105" fillId="25" borderId="19" xfId="0" applyFont="1" applyFill="1" applyBorder="1" applyAlignment="1">
      <alignment horizontal="center" vertical="center"/>
    </xf>
    <xf numFmtId="0" fontId="111" fillId="31" borderId="0" xfId="0" applyFont="1" applyFill="1" applyBorder="1" applyAlignment="1">
      <alignment horizontal="center" vertical="center"/>
    </xf>
    <xf numFmtId="0" fontId="111" fillId="31" borderId="37" xfId="0" applyFont="1" applyFill="1" applyBorder="1" applyAlignment="1">
      <alignment horizontal="center" vertical="center"/>
    </xf>
    <xf numFmtId="0" fontId="110" fillId="31" borderId="0" xfId="0" applyFont="1" applyFill="1" applyBorder="1" applyAlignment="1">
      <alignment horizontal="right" vertical="center"/>
    </xf>
    <xf numFmtId="0" fontId="110" fillId="28" borderId="0" xfId="0" applyFont="1" applyFill="1" applyBorder="1" applyAlignment="1">
      <alignment horizontal="center" vertical="center"/>
    </xf>
    <xf numFmtId="0" fontId="112" fillId="28" borderId="0" xfId="0" applyFont="1" applyFill="1" applyBorder="1" applyAlignment="1">
      <alignment horizontal="center" vertical="center"/>
    </xf>
    <xf numFmtId="0" fontId="111" fillId="30" borderId="0" xfId="0" applyFont="1" applyFill="1" applyBorder="1" applyAlignment="1">
      <alignment horizontal="center" vertical="center"/>
    </xf>
    <xf numFmtId="0" fontId="107" fillId="25" borderId="18" xfId="0" applyFont="1" applyFill="1" applyBorder="1" applyAlignment="1">
      <alignment horizontal="center" vertical="center"/>
    </xf>
    <xf numFmtId="0" fontId="107" fillId="25" borderId="34" xfId="0" applyFont="1" applyFill="1" applyBorder="1" applyAlignment="1">
      <alignment horizontal="center" vertical="center"/>
    </xf>
    <xf numFmtId="0" fontId="106" fillId="25" borderId="34" xfId="0" applyFont="1" applyFill="1" applyBorder="1" applyAlignment="1">
      <alignment horizontal="center" vertical="center"/>
    </xf>
    <xf numFmtId="0" fontId="106" fillId="25" borderId="19" xfId="0" applyFont="1" applyFill="1" applyBorder="1" applyAlignment="1">
      <alignment horizontal="center" vertical="center"/>
    </xf>
    <xf numFmtId="0" fontId="110" fillId="30" borderId="6" xfId="0" applyFont="1" applyFill="1" applyBorder="1" applyAlignment="1">
      <alignment horizontal="right" vertical="center"/>
    </xf>
    <xf numFmtId="0" fontId="110" fillId="30" borderId="0" xfId="0" applyFont="1" applyFill="1" applyBorder="1" applyAlignment="1">
      <alignment horizontal="right" vertical="center"/>
    </xf>
    <xf numFmtId="0" fontId="82" fillId="0" borderId="40" xfId="0" applyFont="1" applyBorder="1" applyAlignment="1">
      <alignment horizontal="center" vertical="center"/>
    </xf>
    <xf numFmtId="0" fontId="82" fillId="0" borderId="45" xfId="0" applyFont="1" applyBorder="1" applyAlignment="1">
      <alignment horizontal="center" vertical="center"/>
    </xf>
    <xf numFmtId="0" fontId="108" fillId="26" borderId="4" xfId="0" applyFont="1" applyFill="1" applyBorder="1" applyAlignment="1">
      <alignment horizontal="center" vertical="center" wrapText="1"/>
    </xf>
    <xf numFmtId="0" fontId="97" fillId="26" borderId="5" xfId="0" applyFont="1" applyFill="1" applyBorder="1" applyAlignment="1">
      <alignment horizontal="center" vertical="center"/>
    </xf>
    <xf numFmtId="0" fontId="105" fillId="25" borderId="43" xfId="0" applyFont="1" applyFill="1" applyBorder="1" applyAlignment="1">
      <alignment horizontal="center" vertical="center"/>
    </xf>
    <xf numFmtId="0" fontId="105" fillId="25" borderId="40" xfId="0" applyFont="1" applyFill="1" applyBorder="1" applyAlignment="1">
      <alignment horizontal="center" vertical="center"/>
    </xf>
    <xf numFmtId="0" fontId="107" fillId="25" borderId="18" xfId="0" applyFont="1" applyFill="1" applyBorder="1" applyAlignment="1">
      <alignment horizontal="left" vertical="center"/>
    </xf>
    <xf numFmtId="0" fontId="107" fillId="25" borderId="34"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9" fillId="2" borderId="38"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42" xfId="0" applyFont="1" applyFill="1" applyBorder="1" applyAlignment="1">
      <alignment horizontal="center" vertical="center"/>
    </xf>
    <xf numFmtId="0" fontId="49" fillId="2" borderId="5" xfId="0" applyFont="1" applyFill="1" applyBorder="1" applyAlignment="1">
      <alignment horizontal="center" vertical="center"/>
    </xf>
    <xf numFmtId="0" fontId="98" fillId="26" borderId="42" xfId="0" applyFont="1" applyFill="1" applyBorder="1" applyAlignment="1">
      <alignment horizontal="center" vertical="center"/>
    </xf>
    <xf numFmtId="0" fontId="98" fillId="26" borderId="5" xfId="0" applyFont="1" applyFill="1" applyBorder="1" applyAlignment="1">
      <alignment horizontal="center" vertical="center"/>
    </xf>
    <xf numFmtId="0" fontId="65" fillId="0" borderId="4" xfId="0" applyFont="1" applyBorder="1" applyAlignment="1">
      <alignment horizontal="center" vertical="top"/>
    </xf>
    <xf numFmtId="0" fontId="63" fillId="0" borderId="0" xfId="0" applyFont="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102" fillId="0" borderId="18" xfId="0" applyFont="1" applyBorder="1" applyAlignment="1">
      <alignment horizontal="center" vertical="center"/>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9" fillId="0" borderId="4" xfId="0" applyFont="1" applyBorder="1" applyAlignment="1">
      <alignment horizontal="center" vertical="top"/>
    </xf>
    <xf numFmtId="0" fontId="100" fillId="0" borderId="43" xfId="0" applyFont="1" applyBorder="1" applyAlignment="1">
      <alignment horizontal="center" vertical="center"/>
    </xf>
    <xf numFmtId="0" fontId="100" fillId="0" borderId="44" xfId="0" applyFont="1" applyBorder="1" applyAlignment="1">
      <alignment horizontal="center" vertical="center"/>
    </xf>
    <xf numFmtId="0" fontId="100" fillId="0" borderId="45" xfId="0" applyFont="1" applyBorder="1" applyAlignment="1">
      <alignment horizontal="center" vertical="center"/>
    </xf>
    <xf numFmtId="0" fontId="100" fillId="0" borderId="36" xfId="0" applyFont="1" applyBorder="1" applyAlignment="1">
      <alignment horizontal="center" vertical="center"/>
    </xf>
    <xf numFmtId="0" fontId="100" fillId="0" borderId="4" xfId="0" applyFont="1" applyBorder="1" applyAlignment="1">
      <alignment horizontal="center" vertical="center"/>
    </xf>
    <xf numFmtId="0" fontId="100" fillId="0" borderId="7" xfId="0" applyFont="1" applyBorder="1" applyAlignment="1">
      <alignment horizontal="center" vertical="center"/>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72" fillId="25" borderId="41" xfId="0" applyFont="1" applyFill="1" applyBorder="1" applyAlignment="1">
      <alignment horizontal="center" vertical="center"/>
    </xf>
    <xf numFmtId="0" fontId="72" fillId="25" borderId="34" xfId="0" applyFont="1" applyFill="1" applyBorder="1" applyAlignment="1">
      <alignment horizontal="center" vertical="center"/>
    </xf>
    <xf numFmtId="0" fontId="72" fillId="25" borderId="19" xfId="0" applyFont="1" applyFill="1" applyBorder="1" applyAlignment="1">
      <alignment horizontal="center" vertical="center"/>
    </xf>
    <xf numFmtId="0" fontId="63" fillId="0" borderId="1" xfId="0" applyFont="1" applyBorder="1" applyAlignment="1">
      <alignment horizontal="center" vertical="center"/>
    </xf>
    <xf numFmtId="0" fontId="3" fillId="0" borderId="17" xfId="0" applyFont="1" applyBorder="1" applyAlignment="1">
      <alignment horizontal="center" vertical="center"/>
    </xf>
    <xf numFmtId="0" fontId="64" fillId="0" borderId="4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19"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19" xfId="0" applyFont="1" applyFill="1" applyBorder="1" applyAlignment="1">
      <alignment horizontal="center" vertical="center"/>
    </xf>
    <xf numFmtId="0" fontId="69" fillId="0" borderId="2" xfId="0" applyFont="1" applyBorder="1" applyAlignment="1">
      <alignment horizontal="center" vertical="center"/>
    </xf>
    <xf numFmtId="0" fontId="69" fillId="0" borderId="21" xfId="0" applyFont="1" applyBorder="1" applyAlignment="1">
      <alignment horizontal="center" vertical="center"/>
    </xf>
    <xf numFmtId="0" fontId="69" fillId="0" borderId="3" xfId="0" applyFont="1" applyBorder="1" applyAlignment="1">
      <alignment horizontal="center" vertical="center"/>
    </xf>
    <xf numFmtId="0" fontId="64" fillId="0" borderId="41"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19" xfId="0" applyFont="1" applyFill="1" applyBorder="1" applyAlignment="1">
      <alignment horizontal="center" vertical="center"/>
    </xf>
    <xf numFmtId="0" fontId="3" fillId="0" borderId="6" xfId="0" applyFont="1" applyBorder="1" applyAlignment="1">
      <alignment horizontal="center" vertical="center"/>
    </xf>
    <xf numFmtId="0" fontId="72" fillId="0" borderId="41" xfId="0" applyFont="1" applyFill="1" applyBorder="1" applyAlignment="1">
      <alignment horizontal="center" vertical="center"/>
    </xf>
    <xf numFmtId="0" fontId="72" fillId="0" borderId="34" xfId="0" applyFont="1" applyFill="1" applyBorder="1" applyAlignment="1">
      <alignment horizontal="center" vertical="center"/>
    </xf>
    <xf numFmtId="0" fontId="72" fillId="0" borderId="19"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0" fontId="49" fillId="0" borderId="17" xfId="0" applyFont="1" applyBorder="1" applyAlignment="1">
      <alignment horizontal="center" vertical="center"/>
    </xf>
    <xf numFmtId="0" fontId="64" fillId="25" borderId="38" xfId="0" applyFont="1" applyFill="1" applyBorder="1" applyAlignment="1">
      <alignment horizontal="center" vertical="center"/>
    </xf>
    <xf numFmtId="0" fontId="64" fillId="25" borderId="40" xfId="0" applyFont="1" applyFill="1" applyBorder="1" applyAlignment="1">
      <alignment horizontal="center" vertical="center"/>
    </xf>
    <xf numFmtId="0" fontId="64" fillId="25" borderId="39" xfId="0" applyFont="1" applyFill="1" applyBorder="1" applyAlignment="1">
      <alignment horizontal="center" vertical="center"/>
    </xf>
    <xf numFmtId="0" fontId="64" fillId="25" borderId="36" xfId="0" applyFont="1" applyFill="1" applyBorder="1" applyAlignment="1">
      <alignment horizontal="center" vertical="center"/>
    </xf>
    <xf numFmtId="0" fontId="64" fillId="25" borderId="4" xfId="0" applyFont="1" applyFill="1" applyBorder="1" applyAlignment="1">
      <alignment horizontal="center" vertical="center"/>
    </xf>
    <xf numFmtId="0" fontId="64" fillId="2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99" fillId="25" borderId="38" xfId="0" applyFont="1" applyFill="1" applyBorder="1" applyAlignment="1">
      <alignment horizontal="center" vertical="center"/>
    </xf>
    <xf numFmtId="0" fontId="99" fillId="25" borderId="40" xfId="0" applyFont="1" applyFill="1" applyBorder="1" applyAlignment="1">
      <alignment horizontal="center" vertical="center"/>
    </xf>
    <xf numFmtId="0" fontId="99" fillId="25" borderId="39"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0" xfId="0" applyFont="1" applyFill="1" applyBorder="1" applyAlignment="1">
      <alignment horizontal="center" vertical="center"/>
    </xf>
    <xf numFmtId="0" fontId="99" fillId="25" borderId="37" xfId="0" applyFont="1" applyFill="1" applyBorder="1" applyAlignment="1">
      <alignment horizontal="center" vertical="center"/>
    </xf>
    <xf numFmtId="0" fontId="99" fillId="25" borderId="36" xfId="0" applyFont="1" applyFill="1" applyBorder="1" applyAlignment="1">
      <alignment horizontal="center" vertical="center"/>
    </xf>
    <xf numFmtId="0" fontId="99" fillId="25" borderId="4" xfId="0" applyFont="1" applyFill="1" applyBorder="1" applyAlignment="1">
      <alignment horizontal="center" vertical="center"/>
    </xf>
    <xf numFmtId="0" fontId="99" fillId="25" borderId="7" xfId="0" applyFont="1" applyFill="1" applyBorder="1" applyAlignment="1">
      <alignment horizontal="center" vertical="center"/>
    </xf>
    <xf numFmtId="0" fontId="75" fillId="0" borderId="2" xfId="0" applyFont="1" applyBorder="1" applyAlignment="1">
      <alignment horizontal="center" vertical="center"/>
    </xf>
    <xf numFmtId="0" fontId="75" fillId="0" borderId="21" xfId="0" applyFont="1" applyBorder="1" applyAlignment="1">
      <alignment horizontal="center" vertical="center"/>
    </xf>
    <xf numFmtId="0" fontId="75" fillId="0" borderId="3"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101" fillId="0" borderId="43" xfId="0" applyFont="1" applyBorder="1" applyAlignment="1">
      <alignment horizontal="center" vertical="center"/>
    </xf>
    <xf numFmtId="0" fontId="101" fillId="0" borderId="40" xfId="0" applyFont="1" applyBorder="1" applyAlignment="1">
      <alignment horizontal="center" vertical="center"/>
    </xf>
    <xf numFmtId="0" fontId="101" fillId="0" borderId="45" xfId="0" applyFont="1" applyBorder="1" applyAlignment="1">
      <alignment horizontal="center" vertical="center"/>
    </xf>
    <xf numFmtId="0" fontId="101" fillId="0" borderId="6" xfId="0" applyFont="1" applyBorder="1" applyAlignment="1">
      <alignment horizontal="center" vertical="center"/>
    </xf>
    <xf numFmtId="0" fontId="101" fillId="0" borderId="0" xfId="0" applyFont="1" applyBorder="1" applyAlignment="1">
      <alignment horizontal="center" vertical="center"/>
    </xf>
    <xf numFmtId="0" fontId="101" fillId="0" borderId="37" xfId="0" applyFont="1" applyBorder="1" applyAlignment="1">
      <alignment horizontal="center" vertical="center"/>
    </xf>
    <xf numFmtId="0" fontId="101" fillId="0" borderId="36" xfId="0" applyFont="1" applyBorder="1" applyAlignment="1">
      <alignment horizontal="center" vertical="center"/>
    </xf>
    <xf numFmtId="0" fontId="101" fillId="0" borderId="4" xfId="0" applyFont="1" applyBorder="1" applyAlignment="1">
      <alignment horizontal="center" vertical="center"/>
    </xf>
    <xf numFmtId="0" fontId="101" fillId="0" borderId="7"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100" fillId="0" borderId="38" xfId="0" applyFont="1" applyBorder="1" applyAlignment="1">
      <alignment horizontal="center" vertical="center"/>
    </xf>
    <xf numFmtId="0" fontId="100" fillId="0" borderId="40" xfId="0" applyFont="1" applyBorder="1" applyAlignment="1">
      <alignment horizontal="center" vertical="center"/>
    </xf>
    <xf numFmtId="0" fontId="100" fillId="0" borderId="39" xfId="0" applyFont="1" applyBorder="1" applyAlignment="1">
      <alignment horizontal="center" vertical="center"/>
    </xf>
    <xf numFmtId="0" fontId="72" fillId="25" borderId="18" xfId="0" applyFont="1" applyFill="1" applyBorder="1" applyAlignment="1">
      <alignment horizontal="center" vertical="center"/>
    </xf>
    <xf numFmtId="0" fontId="94" fillId="25" borderId="40" xfId="0" applyFont="1" applyFill="1" applyBorder="1" applyAlignment="1">
      <alignment horizontal="center" vertical="center"/>
    </xf>
    <xf numFmtId="0" fontId="94" fillId="25" borderId="39" xfId="0" applyFont="1" applyFill="1" applyBorder="1" applyAlignment="1">
      <alignment horizontal="center" vertical="center"/>
    </xf>
    <xf numFmtId="0" fontId="94" fillId="25" borderId="4" xfId="0" applyFont="1" applyFill="1" applyBorder="1" applyAlignment="1">
      <alignment horizontal="center" vertical="center"/>
    </xf>
    <xf numFmtId="0" fontId="94" fillId="25" borderId="7" xfId="0" applyFont="1" applyFill="1" applyBorder="1" applyAlignment="1">
      <alignment horizontal="center" vertical="center"/>
    </xf>
    <xf numFmtId="0" fontId="49" fillId="0" borderId="6" xfId="0" applyFont="1" applyBorder="1" applyAlignment="1">
      <alignment horizontal="center" vertical="center"/>
    </xf>
    <xf numFmtId="0" fontId="49" fillId="0" borderId="0" xfId="0" applyFont="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3" xfId="0" applyFont="1" applyBorder="1" applyAlignment="1">
      <alignment horizontal="center" vertical="center"/>
    </xf>
    <xf numFmtId="0" fontId="47" fillId="25" borderId="18" xfId="0" applyFont="1" applyFill="1" applyBorder="1" applyAlignment="1">
      <alignment horizontal="center" vertical="center"/>
    </xf>
    <xf numFmtId="0" fontId="47" fillId="25" borderId="34" xfId="0" applyFont="1" applyFill="1" applyBorder="1" applyAlignment="1">
      <alignment horizontal="center" vertical="center"/>
    </xf>
    <xf numFmtId="0" fontId="47" fillId="25" borderId="19" xfId="0" applyFont="1" applyFill="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center" vertical="center"/>
    </xf>
    <xf numFmtId="0" fontId="92" fillId="29" borderId="6" xfId="0" applyFont="1" applyFill="1" applyBorder="1" applyAlignment="1">
      <alignment horizontal="center" vertical="center"/>
    </xf>
    <xf numFmtId="0" fontId="92" fillId="29" borderId="0" xfId="0" applyFont="1" applyFill="1" applyBorder="1" applyAlignment="1">
      <alignment horizontal="center" vertical="center"/>
    </xf>
    <xf numFmtId="0" fontId="8" fillId="2" borderId="0" xfId="0" applyFont="1" applyFill="1" applyBorder="1" applyAlignment="1">
      <alignment horizontal="center" vertical="center"/>
    </xf>
    <xf numFmtId="0" fontId="93" fillId="27" borderId="6" xfId="0" applyFont="1" applyFill="1" applyBorder="1" applyAlignment="1">
      <alignment horizontal="center" vertical="center"/>
    </xf>
    <xf numFmtId="0" fontId="93" fillId="27" borderId="0" xfId="0" applyFont="1" applyFill="1" applyBorder="1" applyAlignment="1">
      <alignment horizontal="center" vertical="center"/>
    </xf>
    <xf numFmtId="0" fontId="105" fillId="25" borderId="45"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8">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00FF99"/>
      <color rgb="FFFFCCFF"/>
      <color rgb="FFFFFFCC"/>
      <color rgb="FF9999FF"/>
      <color rgb="FFFFFF00"/>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9914</xdr:colOff>
      <xdr:row>2</xdr:row>
      <xdr:rowOff>7261</xdr:rowOff>
    </xdr:from>
    <xdr:to>
      <xdr:col>32</xdr:col>
      <xdr:colOff>195</xdr:colOff>
      <xdr:row>2</xdr:row>
      <xdr:rowOff>7261</xdr:rowOff>
    </xdr:to>
    <xdr:cxnSp macro="">
      <xdr:nvCxnSpPr>
        <xdr:cNvPr id="3" name="Straight Connector 2"/>
        <xdr:cNvCxnSpPr/>
      </xdr:nvCxnSpPr>
      <xdr:spPr>
        <a:xfrm>
          <a:off x="79442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7.xml"/><Relationship Id="rId1" Type="http://schemas.openxmlformats.org/officeDocument/2006/relationships/printerSettings" Target="../printerSettings/printerSettings20.bin"/><Relationship Id="rId4" Type="http://schemas.openxmlformats.org/officeDocument/2006/relationships/comments" Target="../comments11.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3.xml"/><Relationship Id="rId1" Type="http://schemas.openxmlformats.org/officeDocument/2006/relationships/printerSettings" Target="../printerSettings/printerSettings21.bin"/><Relationship Id="rId4" Type="http://schemas.openxmlformats.org/officeDocument/2006/relationships/comments" Target="../comments14.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57.xml"/><Relationship Id="rId1" Type="http://schemas.openxmlformats.org/officeDocument/2006/relationships/printerSettings" Target="../printerSettings/printerSettings24.bin"/><Relationship Id="rId4" Type="http://schemas.openxmlformats.org/officeDocument/2006/relationships/comments" Target="../comments23.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69" t="s">
        <v>2728</v>
      </c>
      <c r="C1" s="369"/>
      <c r="D1" s="369"/>
      <c r="E1" s="369"/>
      <c r="F1" s="369"/>
      <c r="G1" s="369"/>
      <c r="H1" s="369"/>
      <c r="I1" s="369"/>
      <c r="J1" s="369"/>
      <c r="K1" s="296"/>
      <c r="L1" s="296"/>
      <c r="M1" s="296"/>
      <c r="N1" s="370" t="s">
        <v>2729</v>
      </c>
      <c r="O1" s="370"/>
      <c r="P1" s="370"/>
      <c r="Q1" s="370"/>
      <c r="R1" s="370"/>
      <c r="S1" s="370"/>
      <c r="T1" s="370"/>
      <c r="U1" s="370"/>
      <c r="V1" s="370"/>
      <c r="W1" s="370"/>
      <c r="X1" s="370"/>
      <c r="Y1" s="370"/>
    </row>
    <row r="2" spans="2:25" ht="24" customHeight="1">
      <c r="B2" s="371" t="s">
        <v>2800</v>
      </c>
      <c r="C2" s="371"/>
      <c r="D2" s="371"/>
      <c r="E2" s="371"/>
      <c r="F2" s="371"/>
      <c r="G2" s="371"/>
      <c r="H2" s="371"/>
      <c r="I2" s="371"/>
      <c r="J2" s="371"/>
      <c r="K2" s="371"/>
      <c r="L2" s="371"/>
      <c r="M2" s="371"/>
      <c r="N2" s="371"/>
      <c r="O2" s="371"/>
      <c r="P2" s="371"/>
      <c r="Q2" s="371"/>
      <c r="R2" s="371"/>
      <c r="S2" s="371"/>
      <c r="T2" s="371"/>
      <c r="U2" s="371"/>
      <c r="V2" s="371"/>
      <c r="W2" s="371"/>
      <c r="X2" s="371"/>
      <c r="Y2" s="371"/>
    </row>
    <row r="3" spans="2:25" ht="33" customHeight="1">
      <c r="B3" s="372" t="s">
        <v>2801</v>
      </c>
      <c r="C3" s="372"/>
      <c r="D3" s="372"/>
      <c r="E3" s="372"/>
      <c r="F3" s="372"/>
      <c r="G3" s="372"/>
      <c r="H3" s="372"/>
      <c r="I3" s="372"/>
      <c r="J3" s="372"/>
      <c r="K3" s="372"/>
      <c r="L3" s="372"/>
      <c r="M3" s="372"/>
      <c r="N3" s="372"/>
      <c r="O3" s="372"/>
      <c r="P3" s="372"/>
      <c r="Q3" s="372"/>
      <c r="R3" s="372"/>
      <c r="S3" s="372"/>
      <c r="T3" s="372"/>
      <c r="U3" s="372"/>
      <c r="V3" s="372"/>
      <c r="W3" s="372"/>
      <c r="X3" s="372"/>
      <c r="Y3" s="372"/>
    </row>
    <row r="4" spans="2:25" s="298" customFormat="1" ht="21" customHeight="1">
      <c r="B4" s="380" t="s">
        <v>2730</v>
      </c>
      <c r="C4" s="381"/>
      <c r="D4" s="381"/>
      <c r="E4" s="381"/>
      <c r="F4" s="381"/>
      <c r="G4" s="381"/>
      <c r="H4" s="381"/>
      <c r="I4" s="381"/>
      <c r="J4" s="381"/>
      <c r="K4" s="381"/>
      <c r="L4" s="381"/>
      <c r="M4" s="382"/>
      <c r="N4" s="373" t="s">
        <v>2731</v>
      </c>
      <c r="O4" s="373"/>
      <c r="P4" s="373"/>
      <c r="Q4" s="374"/>
      <c r="R4" s="374"/>
      <c r="S4" s="374"/>
      <c r="T4" s="373"/>
      <c r="U4" s="373"/>
      <c r="V4" s="373"/>
      <c r="W4" s="373"/>
      <c r="X4" s="373"/>
      <c r="Y4" s="373"/>
    </row>
    <row r="5" spans="2:25" s="299" customFormat="1" ht="50.25" customHeight="1">
      <c r="B5" s="312" t="s">
        <v>2732</v>
      </c>
      <c r="C5" s="229" t="s">
        <v>2733</v>
      </c>
      <c r="D5" s="312" t="s">
        <v>2734</v>
      </c>
      <c r="E5" s="313" t="s">
        <v>2791</v>
      </c>
      <c r="F5" s="313" t="s">
        <v>2792</v>
      </c>
      <c r="G5" s="313" t="s">
        <v>2790</v>
      </c>
      <c r="H5" s="312" t="s">
        <v>2732</v>
      </c>
      <c r="I5" s="229" t="s">
        <v>2733</v>
      </c>
      <c r="J5" s="312" t="s">
        <v>2734</v>
      </c>
      <c r="K5" s="313" t="s">
        <v>2791</v>
      </c>
      <c r="L5" s="313" t="s">
        <v>2792</v>
      </c>
      <c r="M5" s="313"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11</v>
      </c>
      <c r="F6" s="318">
        <f>CKCT19.2!AK35</f>
        <v>4</v>
      </c>
      <c r="G6" s="322">
        <f>CKCT19.1!AL33</f>
        <v>2</v>
      </c>
      <c r="H6" s="300">
        <v>16</v>
      </c>
      <c r="I6" s="309" t="s">
        <v>2741</v>
      </c>
      <c r="J6" s="203">
        <v>34</v>
      </c>
      <c r="K6" s="314">
        <f>TBN19.2!AJ41</f>
        <v>54</v>
      </c>
      <c r="L6" s="318">
        <f>TBN19.2!AK41</f>
        <v>19</v>
      </c>
      <c r="M6" s="322">
        <f>TBN19.2!AL41</f>
        <v>12</v>
      </c>
      <c r="N6" s="300">
        <v>1</v>
      </c>
      <c r="O6" s="302" t="s">
        <v>2737</v>
      </c>
      <c r="P6" s="300">
        <v>21</v>
      </c>
      <c r="Q6" s="315">
        <f>CKCT20.1!AJ28</f>
        <v>33</v>
      </c>
      <c r="R6" s="319">
        <f>CKCT20.1!AK28</f>
        <v>4</v>
      </c>
      <c r="S6" s="323">
        <f>CKCT20.1!AL28</f>
        <v>3</v>
      </c>
      <c r="T6" s="300">
        <v>16</v>
      </c>
      <c r="U6" s="302" t="s">
        <v>2756</v>
      </c>
      <c r="V6" s="300">
        <v>32</v>
      </c>
      <c r="W6" s="315">
        <f>'TQW20'!AJ39</f>
        <v>36</v>
      </c>
      <c r="X6" s="319">
        <f>'TQW20'!AK39</f>
        <v>5</v>
      </c>
      <c r="Y6" s="323">
        <f>'TQW20'!AL39</f>
        <v>7</v>
      </c>
    </row>
    <row r="7" spans="2:25" s="303" customFormat="1" ht="21" customHeight="1">
      <c r="B7" s="300">
        <v>2</v>
      </c>
      <c r="C7" s="301" t="s">
        <v>2740</v>
      </c>
      <c r="D7" s="304">
        <v>28</v>
      </c>
      <c r="E7" s="314">
        <f>CKCT19.2!AJ35</f>
        <v>37</v>
      </c>
      <c r="F7" s="318">
        <f>CKCT19.2!AK35</f>
        <v>4</v>
      </c>
      <c r="G7" s="322">
        <f>CKCT19.2!AL35</f>
        <v>0</v>
      </c>
      <c r="H7" s="300">
        <v>17</v>
      </c>
      <c r="I7" s="309" t="s">
        <v>2745</v>
      </c>
      <c r="J7" s="203">
        <v>28</v>
      </c>
      <c r="K7" s="314">
        <f>ĐCN19!AJ35</f>
        <v>13</v>
      </c>
      <c r="L7" s="318">
        <f>ĐCN19!AK35</f>
        <v>6</v>
      </c>
      <c r="M7" s="322">
        <f>ĐCN19!AL35</f>
        <v>5</v>
      </c>
      <c r="N7" s="300">
        <v>2</v>
      </c>
      <c r="O7" s="302" t="s">
        <v>2742</v>
      </c>
      <c r="P7" s="300">
        <v>24</v>
      </c>
      <c r="Q7" s="315">
        <f>CKCT20.2!AJ31</f>
        <v>2</v>
      </c>
      <c r="R7" s="319">
        <f>CKCT20.2!AK31</f>
        <v>0</v>
      </c>
      <c r="S7" s="323">
        <f>CKCT20.2!AL31</f>
        <v>1</v>
      </c>
      <c r="T7" s="300">
        <v>17</v>
      </c>
      <c r="U7" s="302" t="s">
        <v>2760</v>
      </c>
      <c r="V7" s="300">
        <v>19</v>
      </c>
      <c r="W7" s="315">
        <f>CĐT20!AJ26</f>
        <v>1</v>
      </c>
      <c r="X7" s="319">
        <f>CĐT20!AK26</f>
        <v>3</v>
      </c>
      <c r="Y7" s="323">
        <f>CĐT20!AL26</f>
        <v>3</v>
      </c>
    </row>
    <row r="8" spans="2:25" s="303" customFormat="1" ht="21" customHeight="1">
      <c r="B8" s="300">
        <v>3</v>
      </c>
      <c r="C8" s="301" t="s">
        <v>2744</v>
      </c>
      <c r="D8" s="304">
        <v>29</v>
      </c>
      <c r="E8" s="314">
        <f>'CKĐL 19.1'!AJ36</f>
        <v>39</v>
      </c>
      <c r="F8" s="318">
        <f>'CKĐL 19.1'!AK36</f>
        <v>2</v>
      </c>
      <c r="G8" s="322">
        <f>'CKĐL 19.1'!AL36</f>
        <v>5</v>
      </c>
      <c r="H8" s="300">
        <v>18</v>
      </c>
      <c r="I8" s="309" t="s">
        <v>2749</v>
      </c>
      <c r="J8" s="203">
        <v>21</v>
      </c>
      <c r="K8" s="314">
        <f>TKTT19!AJ28</f>
        <v>14</v>
      </c>
      <c r="L8" s="318">
        <f>TKTT19!AK28</f>
        <v>6</v>
      </c>
      <c r="M8" s="322">
        <f>TKTT19!AL28</f>
        <v>12</v>
      </c>
      <c r="N8" s="300">
        <v>3</v>
      </c>
      <c r="O8" s="302" t="s">
        <v>2746</v>
      </c>
      <c r="P8" s="300">
        <v>35</v>
      </c>
      <c r="Q8" s="315">
        <f>'CKĐL 20.1'!AJ42</f>
        <v>103</v>
      </c>
      <c r="R8" s="319">
        <f>'CKĐL 20.1'!AK42</f>
        <v>6</v>
      </c>
      <c r="S8" s="323">
        <f>'CKĐL 20.1'!AL42</f>
        <v>11</v>
      </c>
      <c r="T8" s="300">
        <v>18</v>
      </c>
      <c r="U8" s="302" t="s">
        <v>2764</v>
      </c>
      <c r="V8" s="300">
        <v>33</v>
      </c>
      <c r="W8" s="315">
        <f>'TKĐH 20.1'!AJ40</f>
        <v>43</v>
      </c>
      <c r="X8" s="319">
        <f>'TKĐH 20.1'!AK40</f>
        <v>22</v>
      </c>
      <c r="Y8" s="323">
        <f>'TKĐH 20.1'!AL40</f>
        <v>8</v>
      </c>
    </row>
    <row r="9" spans="2:25" s="303" customFormat="1" ht="21" customHeight="1">
      <c r="B9" s="300">
        <v>4</v>
      </c>
      <c r="C9" s="301" t="s">
        <v>2748</v>
      </c>
      <c r="D9" s="304">
        <v>28</v>
      </c>
      <c r="E9" s="314">
        <f>'CKĐL 19.2'!AJ36</f>
        <v>0</v>
      </c>
      <c r="F9" s="318">
        <f>'CKĐL 19.2'!AK36</f>
        <v>5</v>
      </c>
      <c r="G9" s="322">
        <f>'CKĐL 19.2'!AL36</f>
        <v>2</v>
      </c>
      <c r="H9" s="300">
        <v>19</v>
      </c>
      <c r="I9" s="309" t="s">
        <v>2754</v>
      </c>
      <c r="J9" s="203">
        <v>27</v>
      </c>
      <c r="K9" s="314">
        <f>THUD19.1!AJ34</f>
        <v>13</v>
      </c>
      <c r="L9" s="318">
        <f>THUD19.1!AK34</f>
        <v>1</v>
      </c>
      <c r="M9" s="322">
        <f>THUD19.1!AL34</f>
        <v>16</v>
      </c>
      <c r="N9" s="300">
        <v>4</v>
      </c>
      <c r="O9" s="302" t="s">
        <v>2750</v>
      </c>
      <c r="P9" s="300">
        <v>33</v>
      </c>
      <c r="Q9" s="315">
        <f>CKĐL20.2!AJ40</f>
        <v>49</v>
      </c>
      <c r="R9" s="319">
        <f>CKĐL20.2!AK40</f>
        <v>15</v>
      </c>
      <c r="S9" s="323">
        <f>CKĐL20.2!AL40</f>
        <v>10</v>
      </c>
      <c r="T9" s="300">
        <v>19</v>
      </c>
      <c r="U9" s="302" t="s">
        <v>2767</v>
      </c>
      <c r="V9" s="300">
        <v>27</v>
      </c>
      <c r="W9" s="315">
        <f>'TKĐH 20.2'!AJ34</f>
        <v>29</v>
      </c>
      <c r="X9" s="319">
        <f>'TKĐH 20.2'!AK34</f>
        <v>0</v>
      </c>
      <c r="Y9" s="323">
        <f>'TKĐH 20.2'!AL34</f>
        <v>2</v>
      </c>
    </row>
    <row r="10" spans="2:25" s="303" customFormat="1" ht="21" customHeight="1">
      <c r="B10" s="300">
        <v>5</v>
      </c>
      <c r="C10" s="301" t="s">
        <v>2753</v>
      </c>
      <c r="D10" s="304">
        <v>25</v>
      </c>
      <c r="E10" s="314">
        <f>'CKĐL 19.3'!AJ32</f>
        <v>18</v>
      </c>
      <c r="F10" s="318">
        <f>'CKĐL 19.3'!AK32</f>
        <v>12</v>
      </c>
      <c r="G10" s="322">
        <f>'CKĐL 19.3'!AL32</f>
        <v>9</v>
      </c>
      <c r="H10" s="300">
        <v>20</v>
      </c>
      <c r="I10" s="309" t="s">
        <v>2758</v>
      </c>
      <c r="J10" s="311">
        <v>25</v>
      </c>
      <c r="K10" s="314">
        <f>THUD19.2!AJ32</f>
        <v>35</v>
      </c>
      <c r="L10" s="318">
        <f>THUD19.2!AK32</f>
        <v>3</v>
      </c>
      <c r="M10" s="322">
        <f>THUD19.2!AL32</f>
        <v>1</v>
      </c>
      <c r="N10" s="300">
        <v>5</v>
      </c>
      <c r="O10" s="302" t="s">
        <v>2755</v>
      </c>
      <c r="P10" s="300">
        <v>28</v>
      </c>
      <c r="Q10" s="315">
        <f>'CKĐL 20.3'!AJ35</f>
        <v>10</v>
      </c>
      <c r="R10" s="319">
        <f>'CKĐL 20.3'!AK35</f>
        <v>30</v>
      </c>
      <c r="S10" s="323">
        <f>'CKĐL 20.3'!AL35</f>
        <v>5</v>
      </c>
      <c r="T10" s="300">
        <v>20</v>
      </c>
      <c r="U10" s="302" t="s">
        <v>2771</v>
      </c>
      <c r="V10" s="300">
        <v>30</v>
      </c>
      <c r="W10" s="317">
        <f>TKĐH20.3!AJ37</f>
        <v>30</v>
      </c>
      <c r="X10" s="321">
        <f>TKĐH20.3!AK37</f>
        <v>4</v>
      </c>
      <c r="Y10" s="325">
        <f>TKĐH20.3!AL37</f>
        <v>24</v>
      </c>
    </row>
    <row r="11" spans="2:25" s="303" customFormat="1" ht="21" customHeight="1">
      <c r="B11" s="300">
        <v>6</v>
      </c>
      <c r="C11" s="301" t="s">
        <v>2757</v>
      </c>
      <c r="D11" s="304">
        <v>23</v>
      </c>
      <c r="E11" s="314">
        <f>'CKĐL 19.4'!AJ30</f>
        <v>10</v>
      </c>
      <c r="F11" s="318">
        <f>'CKĐL 19.4'!AK30</f>
        <v>0</v>
      </c>
      <c r="G11" s="322">
        <f>'CKĐL 19.4'!AL30</f>
        <v>4</v>
      </c>
      <c r="H11" s="300">
        <v>21</v>
      </c>
      <c r="I11" s="309" t="s">
        <v>2762</v>
      </c>
      <c r="J11" s="203">
        <v>27</v>
      </c>
      <c r="K11" s="315">
        <f>THUD19.3!AJ34</f>
        <v>29</v>
      </c>
      <c r="L11" s="319">
        <f>THUD19.3!AK34</f>
        <v>1</v>
      </c>
      <c r="M11" s="323">
        <f>THUD19.3!AL34</f>
        <v>23</v>
      </c>
      <c r="N11" s="300">
        <v>6</v>
      </c>
      <c r="O11" s="302" t="s">
        <v>2759</v>
      </c>
      <c r="P11" s="300">
        <v>34</v>
      </c>
      <c r="Q11" s="315">
        <f>'CKĐL 20.4'!AJ41</f>
        <v>27</v>
      </c>
      <c r="R11" s="319">
        <f>'CKĐL 20.4'!AK41</f>
        <v>8</v>
      </c>
      <c r="S11" s="323">
        <f>'CKĐL 20.4'!AL41</f>
        <v>13</v>
      </c>
      <c r="T11" s="300">
        <v>21</v>
      </c>
      <c r="U11" s="302" t="s">
        <v>2775</v>
      </c>
      <c r="V11" s="300">
        <v>26</v>
      </c>
      <c r="W11" s="317">
        <f>'ĐCN 20.1'!AJ33</f>
        <v>14</v>
      </c>
      <c r="X11" s="321">
        <f>'ĐCN 20.1'!AK33</f>
        <v>0</v>
      </c>
      <c r="Y11" s="325">
        <f>'ĐCN 20.1'!AL33</f>
        <v>10</v>
      </c>
    </row>
    <row r="12" spans="2:25" s="303" customFormat="1" ht="21" customHeight="1">
      <c r="B12" s="300">
        <v>7</v>
      </c>
      <c r="C12" s="301" t="s">
        <v>2761</v>
      </c>
      <c r="D12" s="304">
        <v>24</v>
      </c>
      <c r="E12" s="314">
        <f>KTDN19.1!AJ32</f>
        <v>16</v>
      </c>
      <c r="F12" s="318">
        <f>KTDN19.1!AK32</f>
        <v>10</v>
      </c>
      <c r="G12" s="322">
        <f>KTDN19.1!AL32</f>
        <v>2</v>
      </c>
      <c r="H12" s="300">
        <v>22</v>
      </c>
      <c r="I12" s="309" t="s">
        <v>2769</v>
      </c>
      <c r="J12" s="203">
        <v>17</v>
      </c>
      <c r="K12" s="314">
        <f>CĐT19!AJ24</f>
        <v>12</v>
      </c>
      <c r="L12" s="318">
        <f>CĐT19!AK24</f>
        <v>3</v>
      </c>
      <c r="M12" s="322">
        <f>CĐT19!AL24</f>
        <v>0</v>
      </c>
      <c r="N12" s="300">
        <v>7</v>
      </c>
      <c r="O12" s="302" t="s">
        <v>2763</v>
      </c>
      <c r="P12" s="300">
        <v>36</v>
      </c>
      <c r="Q12" s="315">
        <f>BHST20.1!AJ43</f>
        <v>65</v>
      </c>
      <c r="R12" s="319">
        <f>BHST20.1!AK43</f>
        <v>5</v>
      </c>
      <c r="S12" s="323">
        <f>BHST20.1!AL43</f>
        <v>8</v>
      </c>
      <c r="T12" s="300">
        <v>22</v>
      </c>
      <c r="U12" s="302" t="s">
        <v>2779</v>
      </c>
      <c r="V12" s="300">
        <v>24</v>
      </c>
      <c r="W12" s="317">
        <f>'ĐCN 20.2'!AJ31</f>
        <v>22</v>
      </c>
      <c r="X12" s="321">
        <f>'ĐCN 20.2'!AK31</f>
        <v>5</v>
      </c>
      <c r="Y12" s="325">
        <f>'ĐCN 20.2'!AL31</f>
        <v>0</v>
      </c>
    </row>
    <row r="13" spans="2:25" s="303" customFormat="1" ht="21" customHeight="1">
      <c r="B13" s="300">
        <v>8</v>
      </c>
      <c r="C13" s="301" t="s">
        <v>2765</v>
      </c>
      <c r="D13" s="304">
        <v>22</v>
      </c>
      <c r="E13" s="314">
        <f>KTDN19.2!AJ29</f>
        <v>0</v>
      </c>
      <c r="F13" s="318">
        <f>KTDN19.2!AK29</f>
        <v>21</v>
      </c>
      <c r="G13" s="322">
        <f>KTDN19.1!AL32</f>
        <v>2</v>
      </c>
      <c r="H13" s="300">
        <v>23</v>
      </c>
      <c r="I13" s="309" t="s">
        <v>2773</v>
      </c>
      <c r="J13" s="203">
        <v>27</v>
      </c>
      <c r="K13" s="314">
        <f>TQW19.1!AJ34</f>
        <v>29</v>
      </c>
      <c r="L13" s="318">
        <f>TQW19.1!AK34</f>
        <v>1</v>
      </c>
      <c r="M13" s="322">
        <f>TQW19.1!AL34</f>
        <v>4</v>
      </c>
      <c r="N13" s="300">
        <v>8</v>
      </c>
      <c r="O13" s="302" t="s">
        <v>2766</v>
      </c>
      <c r="P13" s="300">
        <v>39</v>
      </c>
      <c r="Q13" s="315">
        <f>BHST20.2!AJ46</f>
        <v>22</v>
      </c>
      <c r="R13" s="319">
        <f>BHST20.2!AK46</f>
        <v>4</v>
      </c>
      <c r="S13" s="323">
        <f>BHST20.2!AL46</f>
        <v>2</v>
      </c>
      <c r="T13" s="300">
        <v>23</v>
      </c>
      <c r="U13" s="302" t="s">
        <v>2783</v>
      </c>
      <c r="V13" s="300">
        <v>20</v>
      </c>
      <c r="W13" s="317">
        <f>TKTT20!AJ27</f>
        <v>10</v>
      </c>
      <c r="X13" s="321">
        <f>TKTT20!AK27</f>
        <v>5</v>
      </c>
      <c r="Y13" s="325">
        <f>TKTT20!AL27</f>
        <v>0</v>
      </c>
    </row>
    <row r="14" spans="2:25" s="303" customFormat="1" ht="21" customHeight="1">
      <c r="B14" s="300">
        <v>9</v>
      </c>
      <c r="C14" s="301" t="s">
        <v>2768</v>
      </c>
      <c r="D14" s="304">
        <v>25</v>
      </c>
      <c r="E14" s="314">
        <f>LGT19.1!AJ32</f>
        <v>23</v>
      </c>
      <c r="F14" s="318">
        <f>LGT19.1!AK32</f>
        <v>3</v>
      </c>
      <c r="G14" s="322">
        <f>LGT19.1!AL32</f>
        <v>4</v>
      </c>
      <c r="H14" s="300">
        <v>24</v>
      </c>
      <c r="I14" s="309" t="s">
        <v>2777</v>
      </c>
      <c r="J14" s="203">
        <v>22</v>
      </c>
      <c r="K14" s="314">
        <f>TQW19.2!AJ29</f>
        <v>25</v>
      </c>
      <c r="L14" s="318">
        <f>TQW19.2!AK29</f>
        <v>0</v>
      </c>
      <c r="M14" s="322">
        <f>TQW19.2!AL29</f>
        <v>0</v>
      </c>
      <c r="N14" s="300">
        <v>9</v>
      </c>
      <c r="O14" s="302" t="s">
        <v>2770</v>
      </c>
      <c r="P14" s="300">
        <v>24</v>
      </c>
      <c r="Q14" s="315">
        <f>KTDN20.1!AJ31</f>
        <v>31</v>
      </c>
      <c r="R14" s="319">
        <f>KTDN20.1!AK31</f>
        <v>0</v>
      </c>
      <c r="S14" s="323">
        <f>KTDN20.1!AL31</f>
        <v>4</v>
      </c>
      <c r="T14" s="300">
        <v>24</v>
      </c>
      <c r="U14" s="302" t="s">
        <v>2786</v>
      </c>
      <c r="V14" s="300">
        <v>33</v>
      </c>
      <c r="W14" s="317">
        <f>TBN20.1!AJ40</f>
        <v>29</v>
      </c>
      <c r="X14" s="321">
        <f>TBN20.1!AK40</f>
        <v>1</v>
      </c>
      <c r="Y14" s="325">
        <f>TBN20.1!AL40</f>
        <v>1</v>
      </c>
    </row>
    <row r="15" spans="2:25" s="303" customFormat="1" ht="21" customHeight="1">
      <c r="B15" s="300">
        <v>10</v>
      </c>
      <c r="C15" s="301" t="s">
        <v>2772</v>
      </c>
      <c r="D15" s="304">
        <v>25</v>
      </c>
      <c r="E15" s="314">
        <f>LGT19.2!AJ30</f>
        <v>0</v>
      </c>
      <c r="F15" s="318">
        <f>LGT19.2!AK30</f>
        <v>0</v>
      </c>
      <c r="G15" s="322">
        <f>LGT19.2!AL30</f>
        <v>0</v>
      </c>
      <c r="H15" s="300">
        <v>25</v>
      </c>
      <c r="I15" s="310" t="s">
        <v>2781</v>
      </c>
      <c r="J15" s="203">
        <v>10</v>
      </c>
      <c r="K15" s="314">
        <f>'ĐTCN 19'!AJ17</f>
        <v>14</v>
      </c>
      <c r="L15" s="318">
        <f>'ĐTCN 19'!AK17</f>
        <v>5</v>
      </c>
      <c r="M15" s="322">
        <f>'ĐTCN 19'!AL17</f>
        <v>1</v>
      </c>
      <c r="N15" s="300">
        <v>10</v>
      </c>
      <c r="O15" s="302" t="s">
        <v>2774</v>
      </c>
      <c r="P15" s="300">
        <v>24</v>
      </c>
      <c r="Q15" s="315">
        <f>KTDN20.2!AJ31</f>
        <v>6</v>
      </c>
      <c r="R15" s="319">
        <f>KTDN20.2!AK31</f>
        <v>14</v>
      </c>
      <c r="S15" s="323">
        <f>KTDN20.2!AL31</f>
        <v>0</v>
      </c>
      <c r="T15" s="300">
        <v>25</v>
      </c>
      <c r="U15" s="302" t="s">
        <v>2789</v>
      </c>
      <c r="V15" s="300">
        <v>33</v>
      </c>
      <c r="W15" s="317">
        <f>TBN20.2!AJ40</f>
        <v>28</v>
      </c>
      <c r="X15" s="321">
        <f>TBN20.2!AK40</f>
        <v>13</v>
      </c>
      <c r="Y15" s="325">
        <f>TBN20.2!AL40</f>
        <v>18</v>
      </c>
    </row>
    <row r="16" spans="2:25" s="303" customFormat="1" ht="21" customHeight="1">
      <c r="B16" s="300">
        <v>11</v>
      </c>
      <c r="C16" s="301" t="s">
        <v>2776</v>
      </c>
      <c r="D16" s="304">
        <v>18</v>
      </c>
      <c r="E16" s="314">
        <f>TCNH19!AJ26</f>
        <v>4</v>
      </c>
      <c r="F16" s="318">
        <f>TCNH19!AK26</f>
        <v>21</v>
      </c>
      <c r="G16" s="322">
        <f>TCNH19!AL26</f>
        <v>1</v>
      </c>
      <c r="H16" s="300">
        <v>26</v>
      </c>
      <c r="I16" s="309" t="s">
        <v>2785</v>
      </c>
      <c r="J16" s="203">
        <v>25</v>
      </c>
      <c r="K16" s="314">
        <f>PCMT19!AJ32</f>
        <v>13</v>
      </c>
      <c r="L16" s="318">
        <f>PCMT19!AK32</f>
        <v>11</v>
      </c>
      <c r="M16" s="322">
        <f>PCMT19!AL32</f>
        <v>0</v>
      </c>
      <c r="N16" s="300">
        <v>11</v>
      </c>
      <c r="O16" s="302" t="s">
        <v>2778</v>
      </c>
      <c r="P16" s="300">
        <v>26</v>
      </c>
      <c r="Q16" s="315">
        <f>TCNH20!AJ33</f>
        <v>0</v>
      </c>
      <c r="R16" s="319">
        <f>TCNH20!AK33</f>
        <v>0</v>
      </c>
      <c r="S16" s="323">
        <f>TCNH20!AL33</f>
        <v>0</v>
      </c>
      <c r="T16" s="300">
        <v>26</v>
      </c>
      <c r="U16" s="302" t="s">
        <v>2739</v>
      </c>
      <c r="V16" s="300">
        <v>36</v>
      </c>
      <c r="W16" s="317">
        <f>TBN20.3!AJ44</f>
        <v>19</v>
      </c>
      <c r="X16" s="321">
        <f>TBN20.3!AK44</f>
        <v>0</v>
      </c>
      <c r="Y16" s="325">
        <f>TBN20.3!AL44</f>
        <v>1</v>
      </c>
    </row>
    <row r="17" spans="2:25" s="303" customFormat="1" ht="21" customHeight="1">
      <c r="B17" s="300">
        <v>12</v>
      </c>
      <c r="C17" s="301" t="s">
        <v>2780</v>
      </c>
      <c r="D17" s="304">
        <v>26</v>
      </c>
      <c r="E17" s="314">
        <f>BHST19!AJ33</f>
        <v>11</v>
      </c>
      <c r="F17" s="318">
        <f>BHST19!AK33</f>
        <v>7</v>
      </c>
      <c r="G17" s="322">
        <f>BHST19!AL33</f>
        <v>6</v>
      </c>
      <c r="H17" s="386"/>
      <c r="I17" s="387"/>
      <c r="J17" s="387"/>
      <c r="K17" s="387"/>
      <c r="L17" s="387"/>
      <c r="M17" s="388"/>
      <c r="N17" s="300">
        <v>12</v>
      </c>
      <c r="O17" s="302" t="s">
        <v>2782</v>
      </c>
      <c r="P17" s="300">
        <v>39</v>
      </c>
      <c r="Q17" s="315">
        <f>'LGT20'!AJ46</f>
        <v>4</v>
      </c>
      <c r="R17" s="319">
        <f>'LGT20'!AK46</f>
        <v>17</v>
      </c>
      <c r="S17" s="323">
        <f>'LGT20'!AL46</f>
        <v>39</v>
      </c>
      <c r="T17" s="300">
        <v>27</v>
      </c>
      <c r="U17" s="302" t="s">
        <v>2743</v>
      </c>
      <c r="V17" s="300">
        <v>25</v>
      </c>
      <c r="W17" s="317">
        <f>CSSD20.1!AJ32</f>
        <v>9</v>
      </c>
      <c r="X17" s="321">
        <f>CSSD20.1!AK32</f>
        <v>6</v>
      </c>
      <c r="Y17" s="325">
        <f>CSSD20.1!AL32</f>
        <v>8</v>
      </c>
    </row>
    <row r="18" spans="2:25" s="303" customFormat="1" ht="21" customHeight="1">
      <c r="B18" s="300">
        <v>13</v>
      </c>
      <c r="C18" s="301" t="s">
        <v>2784</v>
      </c>
      <c r="D18" s="304">
        <v>19</v>
      </c>
      <c r="E18" s="314">
        <f>XNK19.1!AJ26</f>
        <v>30</v>
      </c>
      <c r="F18" s="318">
        <f>XNK19.1!AK26</f>
        <v>24</v>
      </c>
      <c r="G18" s="322">
        <f>XNK19.1!AL26</f>
        <v>3</v>
      </c>
      <c r="H18" s="389"/>
      <c r="I18" s="390"/>
      <c r="J18" s="390"/>
      <c r="K18" s="390"/>
      <c r="L18" s="390"/>
      <c r="M18" s="391"/>
      <c r="N18" s="300">
        <v>13</v>
      </c>
      <c r="O18" s="302" t="s">
        <v>2788</v>
      </c>
      <c r="P18" s="300">
        <v>36</v>
      </c>
      <c r="Q18" s="315">
        <f>'THUD 20.2'!AJ43</f>
        <v>11</v>
      </c>
      <c r="R18" s="319">
        <f>'THUD 20.2'!AK43</f>
        <v>8</v>
      </c>
      <c r="S18" s="323">
        <f>'THUD 20.2'!AL43</f>
        <v>3</v>
      </c>
      <c r="T18" s="300">
        <v>28</v>
      </c>
      <c r="U18" s="302" t="s">
        <v>2747</v>
      </c>
      <c r="V18" s="300">
        <v>29</v>
      </c>
      <c r="W18" s="317">
        <f>CSSD20.2!AJ36</f>
        <v>5</v>
      </c>
      <c r="X18" s="321">
        <f>CSSD20.2!AK36</f>
        <v>4</v>
      </c>
      <c r="Y18" s="325">
        <f>CSSD20.2!AL36</f>
        <v>0</v>
      </c>
    </row>
    <row r="19" spans="2:25" s="303" customFormat="1" ht="21" customHeight="1">
      <c r="B19" s="300">
        <v>14</v>
      </c>
      <c r="C19" s="301" t="s">
        <v>2787</v>
      </c>
      <c r="D19" s="304">
        <v>19</v>
      </c>
      <c r="E19" s="314">
        <f>XNK19.2!AJ26</f>
        <v>12</v>
      </c>
      <c r="F19" s="318">
        <f>XNK19.2!AK26</f>
        <v>24</v>
      </c>
      <c r="G19" s="322">
        <f>XNK19.2!AL26</f>
        <v>7</v>
      </c>
      <c r="H19" s="389"/>
      <c r="I19" s="390"/>
      <c r="J19" s="390"/>
      <c r="K19" s="390"/>
      <c r="L19" s="390"/>
      <c r="M19" s="391"/>
      <c r="N19" s="300">
        <v>14</v>
      </c>
      <c r="O19" s="302" t="s">
        <v>2738</v>
      </c>
      <c r="P19" s="300">
        <v>37</v>
      </c>
      <c r="Q19" s="315">
        <f>THUD20.3!AJ44</f>
        <v>16</v>
      </c>
      <c r="R19" s="319">
        <f>THUD20.3!AK44</f>
        <v>9</v>
      </c>
      <c r="S19" s="323">
        <f>THUD20.3!AL44</f>
        <v>16</v>
      </c>
      <c r="T19" s="300">
        <v>29</v>
      </c>
      <c r="U19" s="302" t="s">
        <v>2752</v>
      </c>
      <c r="V19" s="300">
        <v>26</v>
      </c>
      <c r="W19" s="317">
        <f>CSSD20.3!AJ37</f>
        <v>2</v>
      </c>
      <c r="X19" s="321">
        <f>CSSD20.3!AK37</f>
        <v>1</v>
      </c>
      <c r="Y19" s="325">
        <f>CSSD20.3!AL37</f>
        <v>0</v>
      </c>
    </row>
    <row r="20" spans="2:25" s="303" customFormat="1" ht="21" customHeight="1">
      <c r="B20" s="300">
        <v>15</v>
      </c>
      <c r="C20" s="309" t="s">
        <v>2736</v>
      </c>
      <c r="D20" s="203">
        <v>35</v>
      </c>
      <c r="E20" s="314">
        <f>TBN19.1!AJ42</f>
        <v>22</v>
      </c>
      <c r="F20" s="318">
        <f>TBN19.1!AK42</f>
        <v>11</v>
      </c>
      <c r="G20" s="322">
        <f>TBN19.1!AL42</f>
        <v>5</v>
      </c>
      <c r="H20" s="392"/>
      <c r="I20" s="393"/>
      <c r="J20" s="393"/>
      <c r="K20" s="393"/>
      <c r="L20" s="393"/>
      <c r="M20" s="394"/>
      <c r="N20" s="300">
        <v>15</v>
      </c>
      <c r="O20" s="302" t="s">
        <v>2751</v>
      </c>
      <c r="P20" s="300">
        <v>23</v>
      </c>
      <c r="Q20" s="316">
        <f>PCMT20!AJ30</f>
        <v>41</v>
      </c>
      <c r="R20" s="320">
        <f>PCMT20!AK30</f>
        <v>1</v>
      </c>
      <c r="S20" s="324">
        <f>PCMT20!AL30</f>
        <v>8</v>
      </c>
      <c r="T20" s="396"/>
      <c r="U20" s="397"/>
      <c r="V20" s="397"/>
      <c r="W20" s="397"/>
      <c r="X20" s="397"/>
      <c r="Y20" s="398"/>
    </row>
    <row r="21" spans="2:25" s="305" customFormat="1" ht="19.5">
      <c r="B21" s="395" t="s">
        <v>2793</v>
      </c>
      <c r="C21" s="395"/>
      <c r="D21" s="395"/>
      <c r="E21" s="395"/>
      <c r="F21" s="395"/>
      <c r="G21" s="395"/>
      <c r="H21" s="395" t="s">
        <v>2794</v>
      </c>
      <c r="I21" s="395"/>
      <c r="J21" s="395"/>
      <c r="K21" s="395"/>
      <c r="L21" s="395"/>
      <c r="M21" s="395"/>
      <c r="N21" s="395" t="s">
        <v>2795</v>
      </c>
      <c r="O21" s="395"/>
      <c r="P21" s="395"/>
      <c r="Q21" s="395"/>
      <c r="R21" s="395"/>
      <c r="S21" s="395"/>
      <c r="T21" s="395" t="s">
        <v>2796</v>
      </c>
      <c r="U21" s="395"/>
      <c r="V21" s="395"/>
      <c r="W21" s="395"/>
      <c r="X21" s="395"/>
      <c r="Y21" s="395"/>
    </row>
    <row r="22" spans="2:25" s="328" customFormat="1" ht="23.25">
      <c r="B22" s="363" t="str">
        <f>"Tổng HS vắng không phép "&amp;SUM(E6:E11)+SUM(Q6:Q11)</f>
        <v>Tổng HS vắng không phép 339</v>
      </c>
      <c r="C22" s="364"/>
      <c r="D22" s="364"/>
      <c r="E22" s="364"/>
      <c r="F22" s="364"/>
      <c r="G22" s="365"/>
      <c r="H22" s="363" t="str">
        <f>"Tổng HS vắng không phép " &amp;SUM(E12:E19)+SUM(Q12:Q17)</f>
        <v>Tổng HS vắng không phép 224</v>
      </c>
      <c r="I22" s="364"/>
      <c r="J22" s="364"/>
      <c r="K22" s="364"/>
      <c r="L22" s="364"/>
      <c r="M22" s="365"/>
      <c r="N22" s="363" t="str">
        <f>"Tổng HS vắng không phép "&amp; SUM(K9:K16)+SUM(Q18:Q20)+SUM(W6:W10)</f>
        <v>Tổng HS vắng không phép 377</v>
      </c>
      <c r="O22" s="364"/>
      <c r="P22" s="364"/>
      <c r="Q22" s="364"/>
      <c r="R22" s="364"/>
      <c r="S22" s="365"/>
      <c r="T22" s="399" t="str">
        <f>"Tổng HS vắng không phép "&amp;SUM(K6:K8)+SUM(W11:W19)+E20</f>
        <v>Tổng HS vắng không phép 241</v>
      </c>
      <c r="U22" s="399"/>
      <c r="V22" s="399"/>
      <c r="W22" s="399"/>
      <c r="X22" s="399"/>
      <c r="Y22" s="399"/>
    </row>
    <row r="23" spans="2:25" ht="19.5">
      <c r="B23" s="366" t="str">
        <f>"Tổng HS vắng có phép "&amp;SUM(F6:F11)+SUM(R6:R11)</f>
        <v>Tổng HS vắng có phép 90</v>
      </c>
      <c r="C23" s="367"/>
      <c r="D23" s="367"/>
      <c r="E23" s="367"/>
      <c r="F23" s="367"/>
      <c r="G23" s="368"/>
      <c r="H23" s="366" t="str">
        <f>"Tổng HS vắng có phép " &amp;SUM(F13:F19)+SUM(R12:R17)</f>
        <v>Tổng HS vắng có phép 140</v>
      </c>
      <c r="I23" s="367"/>
      <c r="J23" s="367"/>
      <c r="K23" s="367"/>
      <c r="L23" s="367"/>
      <c r="M23" s="368"/>
      <c r="N23" s="366" t="str">
        <f>"Tổng HS vắng có phép "&amp; SUM(L9:L16)+SUM(R18:R20)+SUM(X6:X10)</f>
        <v>Tổng HS vắng có phép 77</v>
      </c>
      <c r="O23" s="367"/>
      <c r="P23" s="367"/>
      <c r="Q23" s="367"/>
      <c r="R23" s="367"/>
      <c r="S23" s="368"/>
      <c r="T23" s="400" t="str">
        <f>"Tổng HS vắng có phép "&amp;SUM(L6:L8)+SUM(X11:X19)+F20</f>
        <v>Tổng HS vắng có phép 77</v>
      </c>
      <c r="U23" s="400"/>
      <c r="V23" s="400"/>
      <c r="W23" s="400"/>
      <c r="X23" s="400"/>
      <c r="Y23" s="400"/>
    </row>
    <row r="24" spans="2:25" ht="19.5">
      <c r="B24" s="402" t="str">
        <f>"Tổng HS đi học trễ "&amp;SUM(G6:G11)+SUM(S6:S11)</f>
        <v>Tổng HS đi học trễ 65</v>
      </c>
      <c r="C24" s="403"/>
      <c r="D24" s="403"/>
      <c r="E24" s="403"/>
      <c r="F24" s="403"/>
      <c r="G24" s="404"/>
      <c r="H24" s="402" t="str">
        <f>"Tổng HS đi học trễ " &amp;SUM(G12:G19)+SUM(S12:S17)</f>
        <v>Tổng HS đi học trễ 78</v>
      </c>
      <c r="I24" s="403"/>
      <c r="J24" s="403"/>
      <c r="K24" s="403"/>
      <c r="L24" s="403"/>
      <c r="M24" s="404"/>
      <c r="N24" s="402" t="str">
        <f>"Tổng HS đi học trễ "&amp; SUM(L9:L16)+SUM(S18:S20)+SUM(Y6:Y10)</f>
        <v>Tổng HS đi học trễ 96</v>
      </c>
      <c r="O24" s="403"/>
      <c r="P24" s="403"/>
      <c r="Q24" s="403"/>
      <c r="R24" s="403"/>
      <c r="S24" s="404"/>
      <c r="T24" s="401" t="str">
        <f>"Tổng HS đi học trễ "&amp;SUM(M6:M8)+SUM(X11:Y19)+G20</f>
        <v>Tổng HS đi học trễ 107</v>
      </c>
      <c r="U24" s="401"/>
      <c r="V24" s="401"/>
      <c r="W24" s="401"/>
      <c r="X24" s="401"/>
      <c r="Y24" s="401"/>
    </row>
    <row r="25" spans="2:25" ht="25.5" customHeight="1">
      <c r="B25" s="383" t="str">
        <f>"Tổng số buổi học sinh vắng học không phép trong tháng 01: " &amp;SUM(E6:E20)+SUM(K6:K16)+SUM(Q6:Q20)+SUM(W6:W19)</f>
        <v>Tổng số buổi học sinh vắng học không phép trong tháng 01: 1181</v>
      </c>
      <c r="C25" s="384"/>
      <c r="D25" s="384"/>
      <c r="E25" s="384"/>
      <c r="F25" s="384"/>
      <c r="G25" s="384"/>
      <c r="H25" s="384"/>
      <c r="I25" s="384"/>
      <c r="J25" s="384"/>
      <c r="K25" s="384"/>
      <c r="L25" s="384"/>
      <c r="M25" s="384"/>
      <c r="N25" s="384"/>
      <c r="O25" s="384"/>
      <c r="P25" s="384"/>
      <c r="Q25" s="384"/>
      <c r="R25" s="384"/>
      <c r="S25" s="384"/>
      <c r="T25" s="384"/>
      <c r="U25" s="384"/>
      <c r="V25" s="384"/>
      <c r="W25" s="384"/>
      <c r="X25" s="384"/>
      <c r="Y25" s="385"/>
    </row>
    <row r="26" spans="2:25" ht="20.25">
      <c r="B26" s="378" t="str">
        <f>"Tổng số buổi học sinh vắng học có phép trong tháng 01: " &amp;SUM(F6:F20)+SUM(L6:L16)+SUM(R6:R20)+SUM(X6:X19)</f>
        <v>Tổng số buổi học sinh vắng học có phép trong tháng 01: 394</v>
      </c>
      <c r="C26" s="379"/>
      <c r="D26" s="379"/>
      <c r="E26" s="379"/>
      <c r="F26" s="379"/>
      <c r="G26" s="379"/>
      <c r="H26" s="379"/>
      <c r="I26" s="379"/>
      <c r="J26" s="379"/>
      <c r="K26" s="379"/>
      <c r="L26" s="379"/>
      <c r="M26" s="379"/>
      <c r="N26" s="379"/>
      <c r="O26" s="379"/>
      <c r="P26" s="379"/>
      <c r="Q26" s="379"/>
      <c r="R26" s="379"/>
      <c r="S26" s="379"/>
      <c r="T26" s="350"/>
      <c r="U26" s="350"/>
      <c r="V26" s="350"/>
      <c r="W26" s="350"/>
      <c r="X26" s="350"/>
      <c r="Y26" s="351"/>
    </row>
    <row r="27" spans="2:25" ht="20.25">
      <c r="B27" s="375" t="str">
        <f>"Tổng số buổi học sinh đi học trễ trong tháng 01: " &amp;SUM(G6:G20)+SUM(M6:M16)+SUM(S6:S20)+SUM(Y6:Y19)</f>
        <v>Tổng số buổi học sinh đi học trễ trong tháng 01: 331</v>
      </c>
      <c r="C27" s="376"/>
      <c r="D27" s="376"/>
      <c r="E27" s="376"/>
      <c r="F27" s="376"/>
      <c r="G27" s="376"/>
      <c r="H27" s="376"/>
      <c r="I27" s="376"/>
      <c r="J27" s="376"/>
      <c r="K27" s="376"/>
      <c r="L27" s="376"/>
      <c r="M27" s="376"/>
      <c r="N27" s="376"/>
      <c r="O27" s="376"/>
      <c r="P27" s="376"/>
      <c r="Q27" s="376"/>
      <c r="R27" s="376"/>
      <c r="S27" s="376"/>
      <c r="T27" s="376"/>
      <c r="U27" s="376"/>
      <c r="V27" s="376"/>
      <c r="W27" s="376"/>
      <c r="X27" s="376"/>
      <c r="Y27" s="377"/>
    </row>
    <row r="28" spans="2:25">
      <c r="O28" s="297"/>
    </row>
    <row r="30" spans="2:25">
      <c r="C30" s="297"/>
      <c r="D30" s="297"/>
      <c r="E30" s="297"/>
      <c r="F30" s="297"/>
      <c r="G30" s="297"/>
      <c r="H30" s="297"/>
      <c r="O30" s="297"/>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41"/>
  <sheetViews>
    <sheetView topLeftCell="A10" zoomScale="98" zoomScaleNormal="98" workbookViewId="0">
      <selection activeCell="T31" sqref="T31"/>
    </sheetView>
  </sheetViews>
  <sheetFormatPr defaultRowHeight="15.75"/>
  <cols>
    <col min="1" max="1" width="6" bestFit="1" customWidth="1"/>
    <col min="2" max="2" width="18.5" bestFit="1" customWidth="1"/>
    <col min="3" max="3" width="23.6640625" customWidth="1"/>
    <col min="4" max="4" width="10.33203125" customWidth="1"/>
    <col min="5" max="10" width="4" customWidth="1"/>
    <col min="11" max="11" width="4" style="121" customWidth="1"/>
    <col min="12" max="35" width="4" customWidth="1"/>
    <col min="36" max="36" width="4.5" bestFit="1" customWidth="1"/>
    <col min="37" max="38" width="4" bestFit="1"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22.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3" t="s">
        <v>643</v>
      </c>
      <c r="C7" s="74" t="s">
        <v>644</v>
      </c>
      <c r="D7" s="75" t="s">
        <v>61</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COUNTIF(E7:AI7,"T")+2*COUNTIF(E7:AI7,"2T")+2*COUNTIF(E7:AI7,"T2")+COUNTIF(E7:AI7,"PT")+COUNTIF(E7:AI7,"TP")+COUNTIF(E7:AI7,"TK")</f>
        <v>0</v>
      </c>
    </row>
    <row r="8" spans="1:38" s="1" customFormat="1" ht="21" customHeight="1">
      <c r="A8" s="5">
        <v>2</v>
      </c>
      <c r="B8" s="73">
        <v>2010120035</v>
      </c>
      <c r="C8" s="74" t="s">
        <v>848</v>
      </c>
      <c r="D8" s="75" t="s">
        <v>40</v>
      </c>
      <c r="E8" s="110"/>
      <c r="F8" s="110"/>
      <c r="G8" s="110"/>
      <c r="H8" s="110"/>
      <c r="I8" s="110"/>
      <c r="J8" s="111"/>
      <c r="K8" s="110"/>
      <c r="L8" s="110" t="s">
        <v>6</v>
      </c>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6" si="2">COUNTIF(E8:AI8,"K")+2*COUNTIF(E8:AI8,"2K")+COUNTIF(E8:AI8,"TK")+COUNTIF(E8:AI8,"KT")+COUNTIF(E8:AI8,"PK")+COUNTIF(E8:AI8,"KP")+2*COUNTIF(E8:AI8,"K2")</f>
        <v>1</v>
      </c>
      <c r="AK8" s="361">
        <f t="shared" ref="AK8:AK36" si="3">COUNTIF(F8:AJ8,"P")+2*COUNTIF(F8:AJ8,"2P")+COUNTIF(F8:AJ8,"TP")+COUNTIF(F8:AJ8,"PT")+COUNTIF(F8:AJ8,"PK")+COUNTIF(F8:AJ8,"KP")+2*COUNTIF(F8:AJ8,"P2")</f>
        <v>0</v>
      </c>
      <c r="AL8" s="361">
        <f t="shared" ref="AL8:AL36" si="4">COUNTIF(E8:AI8,"T")+2*COUNTIF(E8:AI8,"2T")+2*COUNTIF(E8:AI8,"T2")+COUNTIF(E8:AI8,"PT")+COUNTIF(E8:AI8,"TP")+COUNTIF(E8:AI8,"TK")</f>
        <v>0</v>
      </c>
    </row>
    <row r="9" spans="1:38" s="1" customFormat="1" ht="21" customHeight="1">
      <c r="A9" s="5">
        <v>3</v>
      </c>
      <c r="B9" s="73" t="s">
        <v>653</v>
      </c>
      <c r="C9" s="74" t="s">
        <v>95</v>
      </c>
      <c r="D9" s="75" t="s">
        <v>134</v>
      </c>
      <c r="E9" s="110"/>
      <c r="F9" s="110"/>
      <c r="G9" s="110"/>
      <c r="H9" s="110"/>
      <c r="I9" s="110"/>
      <c r="J9" s="111"/>
      <c r="K9" s="110"/>
      <c r="L9" s="110"/>
      <c r="M9" s="112"/>
      <c r="N9" s="110"/>
      <c r="O9" s="110"/>
      <c r="P9" s="110"/>
      <c r="Q9" s="110"/>
      <c r="R9" s="110" t="s">
        <v>6</v>
      </c>
      <c r="S9" s="110"/>
      <c r="T9" s="110"/>
      <c r="U9" s="110"/>
      <c r="V9" s="110"/>
      <c r="W9" s="110"/>
      <c r="X9" s="110"/>
      <c r="Y9" s="110"/>
      <c r="Z9" s="110"/>
      <c r="AA9" s="110"/>
      <c r="AB9" s="110"/>
      <c r="AC9" s="110"/>
      <c r="AD9" s="110"/>
      <c r="AE9" s="110"/>
      <c r="AF9" s="110"/>
      <c r="AG9" s="110"/>
      <c r="AH9" s="110"/>
      <c r="AI9" s="110"/>
      <c r="AJ9" s="19">
        <f t="shared" si="2"/>
        <v>1</v>
      </c>
      <c r="AK9" s="361">
        <f t="shared" si="3"/>
        <v>0</v>
      </c>
      <c r="AL9" s="361">
        <f t="shared" si="4"/>
        <v>0</v>
      </c>
    </row>
    <row r="10" spans="1:38" s="1" customFormat="1" ht="21" customHeight="1">
      <c r="A10" s="5">
        <v>4</v>
      </c>
      <c r="B10" s="73" t="s">
        <v>853</v>
      </c>
      <c r="C10" s="74" t="s">
        <v>854</v>
      </c>
      <c r="D10" s="75" t="s">
        <v>136</v>
      </c>
      <c r="E10" s="110"/>
      <c r="F10" s="110"/>
      <c r="G10" s="110"/>
      <c r="H10" s="110"/>
      <c r="I10" s="110"/>
      <c r="J10" s="111"/>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61">
        <f t="shared" si="3"/>
        <v>0</v>
      </c>
      <c r="AL10" s="361">
        <f t="shared" si="4"/>
        <v>0</v>
      </c>
    </row>
    <row r="11" spans="1:38" s="1" customFormat="1" ht="21" customHeight="1">
      <c r="A11" s="5">
        <v>5</v>
      </c>
      <c r="B11" s="73" t="s">
        <v>855</v>
      </c>
      <c r="C11" s="74" t="s">
        <v>856</v>
      </c>
      <c r="D11" s="75" t="s">
        <v>136</v>
      </c>
      <c r="E11" s="110"/>
      <c r="F11" s="110"/>
      <c r="G11" s="110"/>
      <c r="H11" s="110"/>
      <c r="I11" s="110"/>
      <c r="J11" s="111"/>
      <c r="K11" s="110"/>
      <c r="L11" s="110" t="s">
        <v>8</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61">
        <f t="shared" si="3"/>
        <v>0</v>
      </c>
      <c r="AL11" s="361">
        <f t="shared" si="4"/>
        <v>1</v>
      </c>
    </row>
    <row r="12" spans="1:38" s="1" customFormat="1" ht="21" customHeight="1">
      <c r="A12" s="5">
        <v>6</v>
      </c>
      <c r="B12" s="73" t="s">
        <v>654</v>
      </c>
      <c r="C12" s="74" t="s">
        <v>655</v>
      </c>
      <c r="D12" s="75" t="s">
        <v>75</v>
      </c>
      <c r="E12" s="110"/>
      <c r="F12" s="110"/>
      <c r="G12" s="110"/>
      <c r="H12" s="110"/>
      <c r="I12" s="110"/>
      <c r="J12" s="111"/>
      <c r="K12" s="110"/>
      <c r="L12" s="110"/>
      <c r="M12" s="112"/>
      <c r="N12" s="110"/>
      <c r="O12" s="110"/>
      <c r="P12" s="110"/>
      <c r="Q12" s="110"/>
      <c r="R12" s="110"/>
      <c r="S12" s="110" t="s">
        <v>6</v>
      </c>
      <c r="T12" s="110" t="s">
        <v>6</v>
      </c>
      <c r="U12" s="110"/>
      <c r="V12" s="110"/>
      <c r="W12" s="110"/>
      <c r="X12" s="110"/>
      <c r="Y12" s="110"/>
      <c r="Z12" s="110"/>
      <c r="AA12" s="110"/>
      <c r="AB12" s="110"/>
      <c r="AC12" s="110"/>
      <c r="AD12" s="110"/>
      <c r="AE12" s="110"/>
      <c r="AF12" s="110"/>
      <c r="AG12" s="110"/>
      <c r="AH12" s="110"/>
      <c r="AI12" s="110"/>
      <c r="AJ12" s="19">
        <f t="shared" si="2"/>
        <v>2</v>
      </c>
      <c r="AK12" s="361">
        <f t="shared" si="3"/>
        <v>0</v>
      </c>
      <c r="AL12" s="361">
        <f t="shared" si="4"/>
        <v>0</v>
      </c>
    </row>
    <row r="13" spans="1:38" s="1" customFormat="1" ht="21" customHeight="1">
      <c r="A13" s="5">
        <v>7</v>
      </c>
      <c r="B13" s="73">
        <v>2010120040</v>
      </c>
      <c r="C13" s="74" t="s">
        <v>77</v>
      </c>
      <c r="D13" s="75" t="s">
        <v>75</v>
      </c>
      <c r="E13" s="110"/>
      <c r="F13" s="110"/>
      <c r="G13" s="110"/>
      <c r="H13" s="110"/>
      <c r="I13" s="110"/>
      <c r="J13" s="111"/>
      <c r="K13" s="110"/>
      <c r="L13" s="110"/>
      <c r="M13" s="112"/>
      <c r="N13" s="110"/>
      <c r="O13" s="110"/>
      <c r="P13" s="110" t="s">
        <v>2866</v>
      </c>
      <c r="Q13" s="110"/>
      <c r="R13" s="110"/>
      <c r="S13" s="110" t="s">
        <v>6</v>
      </c>
      <c r="T13" s="110" t="s">
        <v>6</v>
      </c>
      <c r="U13" s="110"/>
      <c r="V13" s="110"/>
      <c r="W13" s="110"/>
      <c r="X13" s="110"/>
      <c r="Y13" s="110"/>
      <c r="Z13" s="110"/>
      <c r="AA13" s="110"/>
      <c r="AB13" s="110"/>
      <c r="AC13" s="110"/>
      <c r="AD13" s="110"/>
      <c r="AE13" s="110"/>
      <c r="AF13" s="110"/>
      <c r="AG13" s="110"/>
      <c r="AH13" s="110"/>
      <c r="AI13" s="110"/>
      <c r="AJ13" s="19">
        <f t="shared" si="2"/>
        <v>3</v>
      </c>
      <c r="AK13" s="361">
        <f t="shared" si="3"/>
        <v>0</v>
      </c>
      <c r="AL13" s="361">
        <f t="shared" si="4"/>
        <v>1</v>
      </c>
    </row>
    <row r="14" spans="1:38" s="1" customFormat="1" ht="21" customHeight="1">
      <c r="A14" s="5">
        <v>8</v>
      </c>
      <c r="B14" s="73" t="s">
        <v>657</v>
      </c>
      <c r="C14" s="74" t="s">
        <v>658</v>
      </c>
      <c r="D14" s="75" t="s">
        <v>14</v>
      </c>
      <c r="E14" s="110"/>
      <c r="F14" s="110"/>
      <c r="G14" s="110"/>
      <c r="H14" s="110"/>
      <c r="I14" s="110"/>
      <c r="J14" s="111"/>
      <c r="K14" s="110"/>
      <c r="L14" s="110"/>
      <c r="M14" s="112"/>
      <c r="N14" s="110"/>
      <c r="O14" s="110"/>
      <c r="P14" s="110"/>
      <c r="Q14" s="110"/>
      <c r="R14" s="110"/>
      <c r="S14" s="110"/>
      <c r="T14" s="110" t="s">
        <v>8</v>
      </c>
      <c r="U14" s="110"/>
      <c r="V14" s="110"/>
      <c r="W14" s="110"/>
      <c r="X14" s="110"/>
      <c r="Y14" s="110"/>
      <c r="Z14" s="110"/>
      <c r="AA14" s="110"/>
      <c r="AB14" s="110"/>
      <c r="AC14" s="110"/>
      <c r="AD14" s="110"/>
      <c r="AE14" s="110"/>
      <c r="AF14" s="110"/>
      <c r="AG14" s="110"/>
      <c r="AH14" s="110"/>
      <c r="AI14" s="110"/>
      <c r="AJ14" s="19">
        <f t="shared" si="2"/>
        <v>0</v>
      </c>
      <c r="AK14" s="361">
        <f t="shared" si="3"/>
        <v>0</v>
      </c>
      <c r="AL14" s="361">
        <f t="shared" si="4"/>
        <v>1</v>
      </c>
    </row>
    <row r="15" spans="1:38" s="1" customFormat="1" ht="21" customHeight="1">
      <c r="A15" s="5">
        <v>9</v>
      </c>
      <c r="B15" s="73" t="s">
        <v>859</v>
      </c>
      <c r="C15" s="74" t="s">
        <v>860</v>
      </c>
      <c r="D15" s="75" t="s">
        <v>14</v>
      </c>
      <c r="E15" s="110"/>
      <c r="F15" s="110"/>
      <c r="G15" s="110"/>
      <c r="H15" s="110"/>
      <c r="I15" s="110"/>
      <c r="J15" s="111"/>
      <c r="K15" s="110" t="s">
        <v>6</v>
      </c>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61">
        <f t="shared" si="3"/>
        <v>0</v>
      </c>
      <c r="AL15" s="361">
        <f t="shared" si="4"/>
        <v>0</v>
      </c>
    </row>
    <row r="16" spans="1:38" s="1" customFormat="1" ht="21" customHeight="1">
      <c r="A16" s="5">
        <v>10</v>
      </c>
      <c r="B16" s="73" t="s">
        <v>861</v>
      </c>
      <c r="C16" s="74" t="s">
        <v>862</v>
      </c>
      <c r="D16" s="75" t="s">
        <v>114</v>
      </c>
      <c r="E16" s="110"/>
      <c r="F16" s="110"/>
      <c r="G16" s="110"/>
      <c r="H16" s="110"/>
      <c r="I16" s="110" t="s">
        <v>6</v>
      </c>
      <c r="J16" s="111"/>
      <c r="K16" s="110" t="s">
        <v>6</v>
      </c>
      <c r="L16" s="110" t="s">
        <v>8</v>
      </c>
      <c r="M16" s="112"/>
      <c r="N16" s="110"/>
      <c r="O16" s="110"/>
      <c r="P16" s="110" t="s">
        <v>2868</v>
      </c>
      <c r="Q16" s="110"/>
      <c r="R16" s="110"/>
      <c r="S16" s="110"/>
      <c r="T16" s="110"/>
      <c r="U16" s="110"/>
      <c r="V16" s="110"/>
      <c r="W16" s="110"/>
      <c r="X16" s="110"/>
      <c r="Y16" s="110"/>
      <c r="Z16" s="110"/>
      <c r="AA16" s="110"/>
      <c r="AB16" s="110"/>
      <c r="AC16" s="110"/>
      <c r="AD16" s="110"/>
      <c r="AE16" s="110"/>
      <c r="AF16" s="110"/>
      <c r="AG16" s="110"/>
      <c r="AH16" s="110"/>
      <c r="AI16" s="110"/>
      <c r="AJ16" s="19">
        <f t="shared" si="2"/>
        <v>3</v>
      </c>
      <c r="AK16" s="361">
        <f t="shared" si="3"/>
        <v>1</v>
      </c>
      <c r="AL16" s="361">
        <f t="shared" si="4"/>
        <v>1</v>
      </c>
    </row>
    <row r="17" spans="1:41" s="1" customFormat="1" ht="21" customHeight="1">
      <c r="A17" s="5">
        <v>11</v>
      </c>
      <c r="B17" s="73">
        <v>2010120038</v>
      </c>
      <c r="C17" s="74" t="s">
        <v>886</v>
      </c>
      <c r="D17" s="75" t="s">
        <v>887</v>
      </c>
      <c r="E17" s="110"/>
      <c r="F17" s="110"/>
      <c r="G17" s="110"/>
      <c r="H17" s="110"/>
      <c r="I17" s="110"/>
      <c r="J17" s="111"/>
      <c r="K17" s="110" t="s">
        <v>8</v>
      </c>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61">
        <f t="shared" si="3"/>
        <v>0</v>
      </c>
      <c r="AL17" s="361">
        <f t="shared" si="4"/>
        <v>1</v>
      </c>
    </row>
    <row r="18" spans="1:41" s="1" customFormat="1" ht="21" customHeight="1">
      <c r="A18" s="5">
        <v>12</v>
      </c>
      <c r="B18" s="73" t="s">
        <v>863</v>
      </c>
      <c r="C18" s="74" t="s">
        <v>864</v>
      </c>
      <c r="D18" s="75" t="s">
        <v>94</v>
      </c>
      <c r="E18" s="110"/>
      <c r="F18" s="110"/>
      <c r="G18" s="110"/>
      <c r="H18" s="110"/>
      <c r="I18" s="110" t="s">
        <v>6</v>
      </c>
      <c r="J18" s="111"/>
      <c r="K18" s="110"/>
      <c r="L18" s="110" t="s">
        <v>6</v>
      </c>
      <c r="M18" s="112"/>
      <c r="N18" s="110"/>
      <c r="O18" s="110"/>
      <c r="P18" s="110" t="s">
        <v>2806</v>
      </c>
      <c r="Q18" s="110"/>
      <c r="R18" s="110" t="s">
        <v>6</v>
      </c>
      <c r="S18" s="110"/>
      <c r="T18" s="110"/>
      <c r="U18" s="110"/>
      <c r="V18" s="110"/>
      <c r="W18" s="110"/>
      <c r="X18" s="110"/>
      <c r="Y18" s="110"/>
      <c r="Z18" s="110"/>
      <c r="AA18" s="110"/>
      <c r="AB18" s="110"/>
      <c r="AC18" s="110"/>
      <c r="AD18" s="110"/>
      <c r="AE18" s="110"/>
      <c r="AF18" s="110"/>
      <c r="AG18" s="110"/>
      <c r="AH18" s="110"/>
      <c r="AI18" s="110"/>
      <c r="AJ18" s="19">
        <f t="shared" si="2"/>
        <v>5</v>
      </c>
      <c r="AK18" s="361">
        <f t="shared" si="3"/>
        <v>0</v>
      </c>
      <c r="AL18" s="361">
        <f t="shared" si="4"/>
        <v>0</v>
      </c>
      <c r="AM18" s="16"/>
      <c r="AN18"/>
      <c r="AO18"/>
    </row>
    <row r="19" spans="1:41" s="1" customFormat="1" ht="21" customHeight="1">
      <c r="A19" s="5">
        <v>13</v>
      </c>
      <c r="B19" s="73">
        <v>2010120039</v>
      </c>
      <c r="C19" s="74" t="s">
        <v>888</v>
      </c>
      <c r="D19" s="75" t="s">
        <v>52</v>
      </c>
      <c r="E19" s="110"/>
      <c r="F19" s="110"/>
      <c r="G19" s="110"/>
      <c r="H19" s="110"/>
      <c r="I19" s="110" t="s">
        <v>8</v>
      </c>
      <c r="J19" s="111"/>
      <c r="K19" s="110"/>
      <c r="L19" s="110" t="s">
        <v>8</v>
      </c>
      <c r="M19" s="112"/>
      <c r="N19" s="110"/>
      <c r="O19" s="110"/>
      <c r="P19" s="110" t="s">
        <v>2866</v>
      </c>
      <c r="Q19" s="110"/>
      <c r="R19" s="110"/>
      <c r="S19" s="110" t="s">
        <v>7</v>
      </c>
      <c r="T19" s="110" t="s">
        <v>7</v>
      </c>
      <c r="U19" s="110"/>
      <c r="V19" s="110"/>
      <c r="W19" s="110"/>
      <c r="X19" s="110"/>
      <c r="Y19" s="110"/>
      <c r="Z19" s="110"/>
      <c r="AA19" s="110"/>
      <c r="AB19" s="110"/>
      <c r="AC19" s="110"/>
      <c r="AD19" s="110"/>
      <c r="AE19" s="110"/>
      <c r="AF19" s="110"/>
      <c r="AG19" s="110"/>
      <c r="AH19" s="110"/>
      <c r="AI19" s="110"/>
      <c r="AJ19" s="19">
        <f t="shared" si="2"/>
        <v>1</v>
      </c>
      <c r="AK19" s="361">
        <f t="shared" si="3"/>
        <v>2</v>
      </c>
      <c r="AL19" s="361">
        <f t="shared" si="4"/>
        <v>3</v>
      </c>
    </row>
    <row r="20" spans="1:41" s="1" customFormat="1" ht="21" customHeight="1">
      <c r="A20" s="5">
        <v>14</v>
      </c>
      <c r="B20" s="73" t="s">
        <v>663</v>
      </c>
      <c r="C20" s="74" t="s">
        <v>664</v>
      </c>
      <c r="D20" s="75" t="s">
        <v>52</v>
      </c>
      <c r="E20" s="110"/>
      <c r="F20" s="110"/>
      <c r="G20" s="110"/>
      <c r="H20" s="110"/>
      <c r="I20" s="110"/>
      <c r="J20" s="111"/>
      <c r="K20" s="110" t="s">
        <v>6</v>
      </c>
      <c r="L20" s="110" t="s">
        <v>8</v>
      </c>
      <c r="M20" s="112"/>
      <c r="N20" s="110"/>
      <c r="O20" s="110"/>
      <c r="P20" s="110" t="s">
        <v>2806</v>
      </c>
      <c r="Q20" s="110"/>
      <c r="R20" s="110" t="s">
        <v>6</v>
      </c>
      <c r="S20" s="110" t="s">
        <v>6</v>
      </c>
      <c r="T20" s="110" t="s">
        <v>6</v>
      </c>
      <c r="U20" s="110"/>
      <c r="V20" s="110"/>
      <c r="W20" s="110"/>
      <c r="X20" s="110"/>
      <c r="Y20" s="110"/>
      <c r="Z20" s="110"/>
      <c r="AA20" s="110"/>
      <c r="AB20" s="110"/>
      <c r="AC20" s="110"/>
      <c r="AD20" s="110"/>
      <c r="AE20" s="110"/>
      <c r="AF20" s="110"/>
      <c r="AG20" s="110"/>
      <c r="AH20" s="110"/>
      <c r="AI20" s="110"/>
      <c r="AJ20" s="19">
        <f t="shared" si="2"/>
        <v>6</v>
      </c>
      <c r="AK20" s="361">
        <f t="shared" si="3"/>
        <v>0</v>
      </c>
      <c r="AL20" s="361">
        <f t="shared" si="4"/>
        <v>1</v>
      </c>
    </row>
    <row r="21" spans="1:41" s="1" customFormat="1" ht="21" customHeight="1">
      <c r="A21" s="5">
        <v>15</v>
      </c>
      <c r="B21" s="73" t="s">
        <v>665</v>
      </c>
      <c r="C21" s="74" t="s">
        <v>102</v>
      </c>
      <c r="D21" s="75" t="s">
        <v>666</v>
      </c>
      <c r="E21" s="110"/>
      <c r="F21" s="110"/>
      <c r="G21" s="110"/>
      <c r="H21" s="110"/>
      <c r="I21" s="110"/>
      <c r="J21" s="111"/>
      <c r="K21" s="110"/>
      <c r="L21" s="110"/>
      <c r="M21" s="112"/>
      <c r="N21" s="110"/>
      <c r="O21" s="110"/>
      <c r="P21" s="110"/>
      <c r="Q21" s="110"/>
      <c r="R21" s="110"/>
      <c r="S21" s="110"/>
      <c r="T21" s="110" t="s">
        <v>6</v>
      </c>
      <c r="U21" s="110"/>
      <c r="V21" s="110"/>
      <c r="W21" s="110"/>
      <c r="X21" s="110"/>
      <c r="Y21" s="110"/>
      <c r="Z21" s="110"/>
      <c r="AA21" s="110"/>
      <c r="AB21" s="110"/>
      <c r="AC21" s="110"/>
      <c r="AD21" s="110"/>
      <c r="AE21" s="110"/>
      <c r="AF21" s="110"/>
      <c r="AG21" s="110"/>
      <c r="AH21" s="110"/>
      <c r="AI21" s="110"/>
      <c r="AJ21" s="19">
        <f t="shared" si="2"/>
        <v>1</v>
      </c>
      <c r="AK21" s="361">
        <f t="shared" si="3"/>
        <v>0</v>
      </c>
      <c r="AL21" s="361">
        <f t="shared" si="4"/>
        <v>0</v>
      </c>
    </row>
    <row r="22" spans="1:41" s="1" customFormat="1" ht="21" customHeight="1">
      <c r="A22" s="5">
        <v>16</v>
      </c>
      <c r="B22" s="73" t="s">
        <v>865</v>
      </c>
      <c r="C22" s="74" t="s">
        <v>889</v>
      </c>
      <c r="D22" s="75" t="s">
        <v>103</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61">
        <f t="shared" si="3"/>
        <v>0</v>
      </c>
      <c r="AL22" s="361">
        <f t="shared" si="4"/>
        <v>0</v>
      </c>
    </row>
    <row r="23" spans="1:41" s="1" customFormat="1" ht="21" customHeight="1">
      <c r="A23" s="5">
        <v>17</v>
      </c>
      <c r="B23" s="73" t="s">
        <v>672</v>
      </c>
      <c r="C23" s="74" t="s">
        <v>673</v>
      </c>
      <c r="D23" s="75" t="s">
        <v>55</v>
      </c>
      <c r="E23" s="110"/>
      <c r="F23" s="110"/>
      <c r="G23" s="110"/>
      <c r="H23" s="110"/>
      <c r="I23" s="110"/>
      <c r="J23" s="111"/>
      <c r="K23" s="110"/>
      <c r="L23" s="110" t="s">
        <v>8</v>
      </c>
      <c r="M23" s="112"/>
      <c r="N23" s="110"/>
      <c r="O23" s="110"/>
      <c r="P23" s="110"/>
      <c r="Q23" s="110"/>
      <c r="R23" s="110" t="s">
        <v>8</v>
      </c>
      <c r="S23" s="110"/>
      <c r="T23" s="110"/>
      <c r="U23" s="110"/>
      <c r="V23" s="110"/>
      <c r="W23" s="110"/>
      <c r="X23" s="110"/>
      <c r="Y23" s="110"/>
      <c r="Z23" s="110"/>
      <c r="AA23" s="110"/>
      <c r="AB23" s="110"/>
      <c r="AC23" s="110"/>
      <c r="AD23" s="110"/>
      <c r="AE23" s="110"/>
      <c r="AF23" s="110"/>
      <c r="AG23" s="110"/>
      <c r="AH23" s="110"/>
      <c r="AI23" s="110"/>
      <c r="AJ23" s="19">
        <f t="shared" si="2"/>
        <v>0</v>
      </c>
      <c r="AK23" s="361">
        <f t="shared" si="3"/>
        <v>0</v>
      </c>
      <c r="AL23" s="361">
        <f t="shared" si="4"/>
        <v>2</v>
      </c>
    </row>
    <row r="24" spans="1:41" s="1" customFormat="1" ht="21" customHeight="1">
      <c r="A24" s="5">
        <v>18</v>
      </c>
      <c r="B24" s="73" t="s">
        <v>868</v>
      </c>
      <c r="C24" s="74" t="s">
        <v>869</v>
      </c>
      <c r="D24" s="75" t="s">
        <v>363</v>
      </c>
      <c r="E24" s="110"/>
      <c r="F24" s="110"/>
      <c r="G24" s="110"/>
      <c r="H24" s="110"/>
      <c r="I24" s="110" t="s">
        <v>8</v>
      </c>
      <c r="J24" s="111"/>
      <c r="K24" s="110"/>
      <c r="L24" s="110"/>
      <c r="M24" s="112"/>
      <c r="N24" s="110"/>
      <c r="O24" s="110"/>
      <c r="P24" s="110"/>
      <c r="Q24" s="110"/>
      <c r="R24" s="110"/>
      <c r="S24" s="110" t="s">
        <v>7</v>
      </c>
      <c r="T24" s="110"/>
      <c r="U24" s="110"/>
      <c r="V24" s="110"/>
      <c r="W24" s="110"/>
      <c r="X24" s="110"/>
      <c r="Y24" s="110"/>
      <c r="Z24" s="110"/>
      <c r="AA24" s="110"/>
      <c r="AB24" s="110"/>
      <c r="AC24" s="110"/>
      <c r="AD24" s="110"/>
      <c r="AE24" s="110"/>
      <c r="AF24" s="110"/>
      <c r="AG24" s="110"/>
      <c r="AH24" s="110"/>
      <c r="AI24" s="110"/>
      <c r="AJ24" s="19">
        <f t="shared" si="2"/>
        <v>0</v>
      </c>
      <c r="AK24" s="361">
        <f t="shared" si="3"/>
        <v>1</v>
      </c>
      <c r="AL24" s="361">
        <f t="shared" si="4"/>
        <v>1</v>
      </c>
    </row>
    <row r="25" spans="1:41" s="1" customFormat="1" ht="21" customHeight="1">
      <c r="A25" s="5">
        <v>19</v>
      </c>
      <c r="B25" s="73" t="s">
        <v>678</v>
      </c>
      <c r="C25" s="74" t="s">
        <v>670</v>
      </c>
      <c r="D25" s="75" t="s">
        <v>281</v>
      </c>
      <c r="E25" s="110"/>
      <c r="F25" s="110"/>
      <c r="G25" s="110"/>
      <c r="H25" s="110"/>
      <c r="I25" s="110"/>
      <c r="J25" s="111"/>
      <c r="K25" s="110"/>
      <c r="L25" s="110" t="s">
        <v>8</v>
      </c>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61">
        <f t="shared" si="3"/>
        <v>0</v>
      </c>
      <c r="AL25" s="361">
        <f t="shared" si="4"/>
        <v>1</v>
      </c>
    </row>
    <row r="26" spans="1:41" s="1" customFormat="1" ht="21" customHeight="1">
      <c r="A26" s="5">
        <v>20</v>
      </c>
      <c r="B26" s="73" t="s">
        <v>679</v>
      </c>
      <c r="C26" s="74" t="s">
        <v>680</v>
      </c>
      <c r="D26" s="75" t="s">
        <v>681</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61">
        <f t="shared" si="3"/>
        <v>0</v>
      </c>
      <c r="AL26" s="361">
        <f t="shared" si="4"/>
        <v>0</v>
      </c>
    </row>
    <row r="27" spans="1:41" s="1" customFormat="1" ht="21" customHeight="1">
      <c r="A27" s="5">
        <v>21</v>
      </c>
      <c r="B27" s="73" t="s">
        <v>688</v>
      </c>
      <c r="C27" s="74" t="s">
        <v>133</v>
      </c>
      <c r="D27" s="75" t="s">
        <v>44</v>
      </c>
      <c r="E27" s="110"/>
      <c r="F27" s="110"/>
      <c r="G27" s="110"/>
      <c r="H27" s="110"/>
      <c r="I27" s="110" t="s">
        <v>6</v>
      </c>
      <c r="J27" s="111"/>
      <c r="K27" s="110"/>
      <c r="L27" s="110"/>
      <c r="M27" s="112"/>
      <c r="N27" s="110"/>
      <c r="O27" s="110"/>
      <c r="P27" s="110"/>
      <c r="Q27" s="110"/>
      <c r="R27" s="110" t="s">
        <v>8</v>
      </c>
      <c r="S27" s="110"/>
      <c r="T27" s="110"/>
      <c r="U27" s="110"/>
      <c r="V27" s="110"/>
      <c r="W27" s="110"/>
      <c r="X27" s="110"/>
      <c r="Y27" s="110"/>
      <c r="Z27" s="110"/>
      <c r="AA27" s="110"/>
      <c r="AB27" s="110"/>
      <c r="AC27" s="110"/>
      <c r="AD27" s="110"/>
      <c r="AE27" s="110"/>
      <c r="AF27" s="110"/>
      <c r="AG27" s="110"/>
      <c r="AH27" s="110"/>
      <c r="AI27" s="110"/>
      <c r="AJ27" s="19">
        <f t="shared" si="2"/>
        <v>1</v>
      </c>
      <c r="AK27" s="361">
        <f t="shared" si="3"/>
        <v>0</v>
      </c>
      <c r="AL27" s="361">
        <f t="shared" si="4"/>
        <v>1</v>
      </c>
    </row>
    <row r="28" spans="1:41" s="1" customFormat="1" ht="21" customHeight="1">
      <c r="A28" s="5">
        <v>22</v>
      </c>
      <c r="B28" s="73" t="s">
        <v>873</v>
      </c>
      <c r="C28" s="74" t="s">
        <v>874</v>
      </c>
      <c r="D28" s="75" t="s">
        <v>45</v>
      </c>
      <c r="E28" s="110"/>
      <c r="F28" s="110"/>
      <c r="G28" s="110"/>
      <c r="H28" s="110"/>
      <c r="I28" s="110"/>
      <c r="J28" s="111"/>
      <c r="K28" s="110"/>
      <c r="L28" s="110"/>
      <c r="M28" s="112"/>
      <c r="N28" s="110"/>
      <c r="O28" s="110"/>
      <c r="P28" s="110" t="s">
        <v>6</v>
      </c>
      <c r="Q28" s="110"/>
      <c r="R28" s="110"/>
      <c r="S28" s="110"/>
      <c r="T28" s="110" t="s">
        <v>8</v>
      </c>
      <c r="U28" s="110"/>
      <c r="V28" s="110"/>
      <c r="W28" s="110"/>
      <c r="X28" s="110"/>
      <c r="Y28" s="110"/>
      <c r="Z28" s="110"/>
      <c r="AA28" s="110"/>
      <c r="AB28" s="110"/>
      <c r="AC28" s="110"/>
      <c r="AD28" s="110"/>
      <c r="AE28" s="110"/>
      <c r="AF28" s="110"/>
      <c r="AG28" s="110"/>
      <c r="AH28" s="110"/>
      <c r="AI28" s="110"/>
      <c r="AJ28" s="19">
        <f t="shared" si="2"/>
        <v>1</v>
      </c>
      <c r="AK28" s="361">
        <f t="shared" si="3"/>
        <v>0</v>
      </c>
      <c r="AL28" s="361">
        <f t="shared" si="4"/>
        <v>1</v>
      </c>
    </row>
    <row r="29" spans="1:41" s="1" customFormat="1" ht="21.75" customHeight="1">
      <c r="A29" s="5">
        <v>23</v>
      </c>
      <c r="B29" s="73" t="s">
        <v>691</v>
      </c>
      <c r="C29" s="74" t="s">
        <v>692</v>
      </c>
      <c r="D29" s="75" t="s">
        <v>693</v>
      </c>
      <c r="E29" s="105"/>
      <c r="F29" s="100"/>
      <c r="G29" s="99"/>
      <c r="H29" s="99"/>
      <c r="I29" s="100"/>
      <c r="J29" s="99"/>
      <c r="K29" s="99"/>
      <c r="L29" s="99"/>
      <c r="M29" s="100"/>
      <c r="N29" s="99"/>
      <c r="O29" s="99"/>
      <c r="P29" s="99"/>
      <c r="Q29" s="99"/>
      <c r="R29" s="99"/>
      <c r="S29" s="99"/>
      <c r="T29" s="99"/>
      <c r="U29" s="99"/>
      <c r="V29" s="99"/>
      <c r="W29" s="100"/>
      <c r="X29" s="100"/>
      <c r="Y29" s="100"/>
      <c r="Z29" s="99"/>
      <c r="AA29" s="100"/>
      <c r="AB29" s="99"/>
      <c r="AC29" s="100"/>
      <c r="AD29" s="99"/>
      <c r="AE29" s="99"/>
      <c r="AF29" s="99"/>
      <c r="AG29" s="99"/>
      <c r="AH29" s="99"/>
      <c r="AI29" s="99"/>
      <c r="AJ29" s="19">
        <f t="shared" si="2"/>
        <v>0</v>
      </c>
      <c r="AK29" s="361">
        <f t="shared" si="3"/>
        <v>0</v>
      </c>
      <c r="AL29" s="361">
        <f t="shared" si="4"/>
        <v>0</v>
      </c>
    </row>
    <row r="30" spans="1:41" s="1" customFormat="1" ht="21" customHeight="1">
      <c r="A30" s="5">
        <v>24</v>
      </c>
      <c r="B30" s="73" t="s">
        <v>879</v>
      </c>
      <c r="C30" s="74" t="s">
        <v>880</v>
      </c>
      <c r="D30" s="75" t="s">
        <v>327</v>
      </c>
      <c r="E30" s="105"/>
      <c r="F30" s="100"/>
      <c r="G30" s="99"/>
      <c r="H30" s="99"/>
      <c r="I30" s="100"/>
      <c r="J30" s="99"/>
      <c r="K30" s="99" t="s">
        <v>8</v>
      </c>
      <c r="L30" s="99"/>
      <c r="M30" s="100"/>
      <c r="N30" s="99"/>
      <c r="O30" s="99"/>
      <c r="P30" s="99"/>
      <c r="Q30" s="99"/>
      <c r="R30" s="99"/>
      <c r="S30" s="99"/>
      <c r="T30" s="99"/>
      <c r="U30" s="99"/>
      <c r="V30" s="99"/>
      <c r="W30" s="100"/>
      <c r="X30" s="100"/>
      <c r="Y30" s="100"/>
      <c r="Z30" s="99"/>
      <c r="AA30" s="100"/>
      <c r="AB30" s="99"/>
      <c r="AC30" s="100"/>
      <c r="AD30" s="99"/>
      <c r="AE30" s="99"/>
      <c r="AF30" s="99"/>
      <c r="AG30" s="99"/>
      <c r="AH30" s="99"/>
      <c r="AI30" s="99"/>
      <c r="AJ30" s="19">
        <f t="shared" si="2"/>
        <v>0</v>
      </c>
      <c r="AK30" s="361">
        <f t="shared" si="3"/>
        <v>0</v>
      </c>
      <c r="AL30" s="361">
        <f t="shared" si="4"/>
        <v>1</v>
      </c>
    </row>
    <row r="31" spans="1:41" s="1" customFormat="1" ht="21" customHeight="1">
      <c r="A31" s="5">
        <v>25</v>
      </c>
      <c r="B31" s="73">
        <v>2010120036</v>
      </c>
      <c r="C31" s="74" t="s">
        <v>884</v>
      </c>
      <c r="D31" s="75" t="s">
        <v>885</v>
      </c>
      <c r="E31" s="94"/>
      <c r="F31" s="95"/>
      <c r="G31" s="96"/>
      <c r="H31" s="96"/>
      <c r="I31" s="95"/>
      <c r="J31" s="96"/>
      <c r="K31" s="96"/>
      <c r="L31" s="96"/>
      <c r="M31" s="100"/>
      <c r="N31" s="96"/>
      <c r="O31" s="96"/>
      <c r="P31" s="96"/>
      <c r="Q31" s="96"/>
      <c r="R31" s="96"/>
      <c r="S31" s="96" t="s">
        <v>6</v>
      </c>
      <c r="T31" s="96" t="s">
        <v>8</v>
      </c>
      <c r="U31" s="96"/>
      <c r="V31" s="96"/>
      <c r="W31" s="95"/>
      <c r="X31" s="95"/>
      <c r="Y31" s="95"/>
      <c r="Z31" s="96"/>
      <c r="AA31" s="95"/>
      <c r="AB31" s="96"/>
      <c r="AC31" s="95"/>
      <c r="AD31" s="96"/>
      <c r="AE31" s="96"/>
      <c r="AF31" s="96"/>
      <c r="AG31" s="96"/>
      <c r="AH31" s="96"/>
      <c r="AI31" s="96"/>
      <c r="AJ31" s="19">
        <f t="shared" si="2"/>
        <v>1</v>
      </c>
      <c r="AK31" s="361">
        <f t="shared" si="3"/>
        <v>0</v>
      </c>
      <c r="AL31" s="361">
        <f t="shared" si="4"/>
        <v>1</v>
      </c>
    </row>
    <row r="32" spans="1:41" s="1" customFormat="1" ht="21" customHeight="1">
      <c r="A32" s="5">
        <v>26</v>
      </c>
      <c r="B32" s="73" t="s">
        <v>698</v>
      </c>
      <c r="C32" s="74" t="s">
        <v>699</v>
      </c>
      <c r="D32" s="75" t="s">
        <v>700</v>
      </c>
      <c r="E32" s="94"/>
      <c r="F32" s="95"/>
      <c r="G32" s="96"/>
      <c r="H32" s="96"/>
      <c r="I32" s="95"/>
      <c r="J32" s="96"/>
      <c r="K32" s="96"/>
      <c r="L32" s="96" t="s">
        <v>8</v>
      </c>
      <c r="M32" s="100"/>
      <c r="N32" s="96"/>
      <c r="O32" s="96"/>
      <c r="P32" s="96"/>
      <c r="Q32" s="96"/>
      <c r="R32" s="96" t="s">
        <v>8</v>
      </c>
      <c r="S32" s="96"/>
      <c r="T32" s="96"/>
      <c r="U32" s="96"/>
      <c r="V32" s="96"/>
      <c r="W32" s="95"/>
      <c r="X32" s="95"/>
      <c r="Y32" s="95"/>
      <c r="Z32" s="96"/>
      <c r="AA32" s="95"/>
      <c r="AB32" s="96"/>
      <c r="AC32" s="95"/>
      <c r="AD32" s="96"/>
      <c r="AE32" s="96"/>
      <c r="AF32" s="96"/>
      <c r="AG32" s="96"/>
      <c r="AH32" s="96"/>
      <c r="AI32" s="96"/>
      <c r="AJ32" s="19">
        <f t="shared" si="2"/>
        <v>0</v>
      </c>
      <c r="AK32" s="361">
        <f t="shared" si="3"/>
        <v>0</v>
      </c>
      <c r="AL32" s="361">
        <f t="shared" si="4"/>
        <v>2</v>
      </c>
    </row>
    <row r="33" spans="1:40" s="1" customFormat="1" ht="21" customHeight="1">
      <c r="A33" s="5">
        <v>27</v>
      </c>
      <c r="B33" s="73" t="s">
        <v>701</v>
      </c>
      <c r="C33" s="74" t="s">
        <v>702</v>
      </c>
      <c r="D33" s="75" t="s">
        <v>455</v>
      </c>
      <c r="E33" s="105"/>
      <c r="F33" s="100"/>
      <c r="G33" s="99"/>
      <c r="H33" s="99"/>
      <c r="I33" s="100"/>
      <c r="J33" s="99"/>
      <c r="K33" s="99"/>
      <c r="L33" s="99"/>
      <c r="M33" s="100"/>
      <c r="N33" s="99"/>
      <c r="O33" s="99"/>
      <c r="P33" s="99"/>
      <c r="Q33" s="99"/>
      <c r="R33" s="99" t="s">
        <v>8</v>
      </c>
      <c r="S33" s="99"/>
      <c r="T33" s="99" t="s">
        <v>8</v>
      </c>
      <c r="U33" s="99"/>
      <c r="V33" s="99"/>
      <c r="W33" s="100"/>
      <c r="X33" s="100"/>
      <c r="Y33" s="100"/>
      <c r="Z33" s="99"/>
      <c r="AA33" s="100"/>
      <c r="AB33" s="99"/>
      <c r="AC33" s="100"/>
      <c r="AD33" s="99"/>
      <c r="AE33" s="99"/>
      <c r="AF33" s="99"/>
      <c r="AG33" s="99"/>
      <c r="AH33" s="99"/>
      <c r="AI33" s="99"/>
      <c r="AJ33" s="19">
        <f t="shared" si="2"/>
        <v>0</v>
      </c>
      <c r="AK33" s="361">
        <f t="shared" si="3"/>
        <v>0</v>
      </c>
      <c r="AL33" s="361">
        <f t="shared" si="4"/>
        <v>2</v>
      </c>
    </row>
    <row r="34" spans="1:40" s="1" customFormat="1" ht="21" customHeight="1">
      <c r="A34" s="5">
        <v>28</v>
      </c>
      <c r="B34" s="73" t="s">
        <v>703</v>
      </c>
      <c r="C34" s="74" t="s">
        <v>335</v>
      </c>
      <c r="D34" s="75" t="s">
        <v>68</v>
      </c>
      <c r="E34" s="105"/>
      <c r="F34" s="100"/>
      <c r="G34" s="99"/>
      <c r="H34" s="99"/>
      <c r="I34" s="100"/>
      <c r="J34" s="99"/>
      <c r="K34" s="99" t="s">
        <v>8</v>
      </c>
      <c r="L34" s="99"/>
      <c r="M34" s="100"/>
      <c r="N34" s="99"/>
      <c r="O34" s="99"/>
      <c r="P34" s="99"/>
      <c r="Q34" s="99"/>
      <c r="R34" s="99"/>
      <c r="S34" s="99"/>
      <c r="T34" s="99" t="s">
        <v>6</v>
      </c>
      <c r="U34" s="99"/>
      <c r="V34" s="99"/>
      <c r="W34" s="100"/>
      <c r="X34" s="100"/>
      <c r="Y34" s="100"/>
      <c r="Z34" s="99"/>
      <c r="AA34" s="100"/>
      <c r="AB34" s="99"/>
      <c r="AC34" s="100"/>
      <c r="AD34" s="99"/>
      <c r="AE34" s="99"/>
      <c r="AF34" s="99"/>
      <c r="AG34" s="99"/>
      <c r="AH34" s="99"/>
      <c r="AI34" s="99"/>
      <c r="AJ34" s="19">
        <f t="shared" si="2"/>
        <v>1</v>
      </c>
      <c r="AK34" s="361">
        <f t="shared" si="3"/>
        <v>0</v>
      </c>
      <c r="AL34" s="361">
        <f t="shared" si="4"/>
        <v>1</v>
      </c>
    </row>
    <row r="35" spans="1:40" ht="21" customHeight="1">
      <c r="A35" s="5">
        <v>29</v>
      </c>
      <c r="B35" s="73" t="s">
        <v>704</v>
      </c>
      <c r="C35" s="74" t="s">
        <v>705</v>
      </c>
      <c r="D35" s="75" t="s">
        <v>68</v>
      </c>
      <c r="E35" s="105"/>
      <c r="F35" s="100"/>
      <c r="G35" s="99"/>
      <c r="H35" s="99"/>
      <c r="I35" s="100"/>
      <c r="J35" s="99"/>
      <c r="K35" s="99"/>
      <c r="L35" s="99" t="s">
        <v>8</v>
      </c>
      <c r="M35" s="100"/>
      <c r="N35" s="99"/>
      <c r="O35" s="99"/>
      <c r="P35" s="99"/>
      <c r="Q35" s="99"/>
      <c r="R35" s="99"/>
      <c r="S35" s="99"/>
      <c r="T35" s="99" t="s">
        <v>8</v>
      </c>
      <c r="U35" s="99"/>
      <c r="V35" s="99"/>
      <c r="W35" s="100"/>
      <c r="X35" s="100"/>
      <c r="Y35" s="100"/>
      <c r="Z35" s="99"/>
      <c r="AA35" s="100"/>
      <c r="AB35" s="99"/>
      <c r="AC35" s="100"/>
      <c r="AD35" s="99"/>
      <c r="AE35" s="99"/>
      <c r="AF35" s="99"/>
      <c r="AG35" s="99"/>
      <c r="AH35" s="99"/>
      <c r="AI35" s="99"/>
      <c r="AJ35" s="19">
        <f t="shared" si="2"/>
        <v>0</v>
      </c>
      <c r="AK35" s="361">
        <f t="shared" si="3"/>
        <v>0</v>
      </c>
      <c r="AL35" s="361">
        <f t="shared" si="4"/>
        <v>2</v>
      </c>
    </row>
    <row r="36" spans="1:40" ht="21" customHeight="1">
      <c r="A36" s="5">
        <v>30</v>
      </c>
      <c r="B36" s="73" t="s">
        <v>708</v>
      </c>
      <c r="C36" s="74" t="s">
        <v>709</v>
      </c>
      <c r="D36" s="75" t="s">
        <v>89</v>
      </c>
      <c r="E36" s="94"/>
      <c r="F36" s="95"/>
      <c r="G36" s="96"/>
      <c r="H36" s="96"/>
      <c r="I36" s="95" t="s">
        <v>6</v>
      </c>
      <c r="J36" s="96"/>
      <c r="K36" s="96"/>
      <c r="L36" s="96"/>
      <c r="M36" s="100"/>
      <c r="N36" s="96"/>
      <c r="O36" s="96"/>
      <c r="P36" s="96"/>
      <c r="Q36" s="96"/>
      <c r="R36" s="96"/>
      <c r="S36" s="96"/>
      <c r="T36" s="96"/>
      <c r="U36" s="96"/>
      <c r="V36" s="96"/>
      <c r="W36" s="95"/>
      <c r="X36" s="95"/>
      <c r="Y36" s="95"/>
      <c r="Z36" s="96"/>
      <c r="AA36" s="95"/>
      <c r="AB36" s="96"/>
      <c r="AC36" s="95"/>
      <c r="AD36" s="96"/>
      <c r="AE36" s="96"/>
      <c r="AF36" s="96"/>
      <c r="AG36" s="96"/>
      <c r="AH36" s="96"/>
      <c r="AI36" s="96"/>
      <c r="AJ36" s="19">
        <f t="shared" si="2"/>
        <v>1</v>
      </c>
      <c r="AK36" s="361">
        <f t="shared" si="3"/>
        <v>0</v>
      </c>
      <c r="AL36" s="361">
        <f t="shared" si="4"/>
        <v>0</v>
      </c>
    </row>
    <row r="37" spans="1:40"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14">
        <f>SUM(AJ7:AJ36)</f>
        <v>30</v>
      </c>
      <c r="AK37" s="114">
        <f>SUM(AK7:AK36)</f>
        <v>4</v>
      </c>
      <c r="AL37" s="114">
        <f>SUM(AL7:AL36)</f>
        <v>24</v>
      </c>
    </row>
    <row r="38" spans="1:40" s="25" customFormat="1" ht="21" customHeight="1">
      <c r="A38" s="440" t="s">
        <v>2804</v>
      </c>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2"/>
      <c r="AM38" s="338"/>
      <c r="AN38" s="338"/>
    </row>
    <row r="39" spans="1:40" ht="19.5">
      <c r="C39" s="443"/>
      <c r="D39" s="443"/>
      <c r="E39" s="443"/>
      <c r="F39" s="443"/>
      <c r="G39" s="443"/>
      <c r="H39" s="18"/>
      <c r="I39" s="18"/>
      <c r="J39" s="18"/>
      <c r="K39" s="360"/>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0" ht="19.5">
      <c r="C40" s="443"/>
      <c r="D40" s="443"/>
      <c r="E40" s="443"/>
      <c r="H40" s="18"/>
      <c r="I40" s="18"/>
      <c r="J40" s="18"/>
      <c r="K40" s="360"/>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0" ht="19.5">
      <c r="C41" s="443"/>
      <c r="D41" s="443"/>
      <c r="E41" s="16"/>
      <c r="H41" s="18"/>
      <c r="I41" s="18"/>
      <c r="J41" s="18"/>
      <c r="K41" s="360"/>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0">
    <mergeCell ref="C41:D41"/>
    <mergeCell ref="A37:AI37"/>
    <mergeCell ref="C39:G39"/>
    <mergeCell ref="C40:E40"/>
    <mergeCell ref="A38:AL38"/>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6">
    <cfRule type="expression" dxfId="1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1"/>
  <sheetViews>
    <sheetView topLeftCell="A7" zoomScaleNormal="100" workbookViewId="0">
      <selection activeCell="T23" sqref="T23"/>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44">
        <v>1</v>
      </c>
      <c r="B7" s="62" t="s">
        <v>132</v>
      </c>
      <c r="C7" s="63" t="s">
        <v>133</v>
      </c>
      <c r="D7" s="64" t="s">
        <v>37</v>
      </c>
      <c r="E7" s="85"/>
      <c r="F7" s="85"/>
      <c r="G7" s="85"/>
      <c r="H7" s="85"/>
      <c r="I7" s="85"/>
      <c r="J7" s="85"/>
      <c r="K7" s="85"/>
      <c r="L7" s="85"/>
      <c r="M7" s="85"/>
      <c r="N7" s="85"/>
      <c r="O7" s="85"/>
      <c r="P7" s="85"/>
      <c r="Q7" s="85"/>
      <c r="R7" s="85"/>
      <c r="S7" s="85"/>
      <c r="T7" s="85"/>
      <c r="U7" s="140"/>
      <c r="V7" s="85"/>
      <c r="W7" s="85"/>
      <c r="X7" s="85"/>
      <c r="Y7" s="85"/>
      <c r="Z7" s="85"/>
      <c r="AA7" s="85"/>
      <c r="AB7" s="85"/>
      <c r="AC7" s="85"/>
      <c r="AD7" s="85"/>
      <c r="AE7" s="85"/>
      <c r="AF7" s="85"/>
      <c r="AG7" s="85"/>
      <c r="AH7" s="85"/>
      <c r="AI7" s="85"/>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69" customFormat="1" ht="21" customHeight="1">
      <c r="A8" s="66">
        <v>2</v>
      </c>
      <c r="B8" s="62" t="s">
        <v>135</v>
      </c>
      <c r="C8" s="63" t="s">
        <v>57</v>
      </c>
      <c r="D8" s="64" t="s">
        <v>136</v>
      </c>
      <c r="E8" s="85"/>
      <c r="F8" s="85" t="s">
        <v>7</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1</v>
      </c>
      <c r="AL8" s="336">
        <f t="shared" ref="AL8:AL33" si="4">COUNTIF(E8:AI8,"T")+2*COUNTIF(E8:AI8,"2T")+2*COUNTIF(E8:AI8,"T2")+COUNTIF(E8:AI8,"PT")+COUNTIF(E8:AI8,"TP")</f>
        <v>0</v>
      </c>
    </row>
    <row r="9" spans="1:38" s="70" customFormat="1" ht="21" customHeight="1">
      <c r="A9" s="77">
        <v>3</v>
      </c>
      <c r="B9" s="62" t="s">
        <v>137</v>
      </c>
      <c r="C9" s="63" t="s">
        <v>138</v>
      </c>
      <c r="D9" s="64" t="s">
        <v>70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69" customFormat="1" ht="21" customHeight="1">
      <c r="A10" s="77">
        <v>4</v>
      </c>
      <c r="B10" s="62" t="s">
        <v>139</v>
      </c>
      <c r="C10" s="63" t="s">
        <v>140</v>
      </c>
      <c r="D10" s="64" t="s">
        <v>50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9">
        <f t="shared" si="2"/>
        <v>0</v>
      </c>
      <c r="AK10" s="336">
        <f t="shared" si="3"/>
        <v>0</v>
      </c>
      <c r="AL10" s="336">
        <f t="shared" si="4"/>
        <v>0</v>
      </c>
    </row>
    <row r="11" spans="1:38" s="69" customFormat="1" ht="21" customHeight="1">
      <c r="A11" s="77">
        <v>5</v>
      </c>
      <c r="B11" s="62" t="s">
        <v>141</v>
      </c>
      <c r="C11" s="63" t="s">
        <v>142</v>
      </c>
      <c r="D11" s="64" t="s">
        <v>14</v>
      </c>
      <c r="E11" s="85"/>
      <c r="F11" s="85"/>
      <c r="G11" s="85"/>
      <c r="H11" s="85" t="s">
        <v>6</v>
      </c>
      <c r="I11" s="85"/>
      <c r="J11" s="85"/>
      <c r="K11" s="85"/>
      <c r="L11" s="85"/>
      <c r="M11" s="85"/>
      <c r="N11" s="85"/>
      <c r="O11" s="85" t="s">
        <v>6</v>
      </c>
      <c r="P11" s="85" t="s">
        <v>8</v>
      </c>
      <c r="Q11" s="85"/>
      <c r="R11" s="85"/>
      <c r="S11" s="85"/>
      <c r="T11" s="85"/>
      <c r="U11" s="85"/>
      <c r="V11" s="85"/>
      <c r="W11" s="85"/>
      <c r="X11" s="85"/>
      <c r="Y11" s="85"/>
      <c r="Z11" s="85"/>
      <c r="AA11" s="85"/>
      <c r="AB11" s="85"/>
      <c r="AC11" s="85"/>
      <c r="AD11" s="85"/>
      <c r="AE11" s="85"/>
      <c r="AF11" s="85"/>
      <c r="AG11" s="85"/>
      <c r="AH11" s="85"/>
      <c r="AI11" s="85"/>
      <c r="AJ11" s="19">
        <f t="shared" si="2"/>
        <v>2</v>
      </c>
      <c r="AK11" s="336">
        <f t="shared" si="3"/>
        <v>0</v>
      </c>
      <c r="AL11" s="336">
        <f t="shared" si="4"/>
        <v>1</v>
      </c>
    </row>
    <row r="12" spans="1:38" s="69" customFormat="1" ht="21" customHeight="1">
      <c r="A12" s="77">
        <v>6</v>
      </c>
      <c r="B12" s="62" t="s">
        <v>143</v>
      </c>
      <c r="C12" s="63" t="s">
        <v>144</v>
      </c>
      <c r="D12" s="64" t="s">
        <v>14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9">
        <f t="shared" si="2"/>
        <v>0</v>
      </c>
      <c r="AK12" s="336">
        <f t="shared" si="3"/>
        <v>0</v>
      </c>
      <c r="AL12" s="336">
        <f t="shared" si="4"/>
        <v>0</v>
      </c>
    </row>
    <row r="13" spans="1:38" s="69" customFormat="1" ht="21" customHeight="1">
      <c r="A13" s="77">
        <v>7</v>
      </c>
      <c r="B13" s="62" t="s">
        <v>145</v>
      </c>
      <c r="C13" s="63" t="s">
        <v>146</v>
      </c>
      <c r="D13" s="64" t="s">
        <v>41</v>
      </c>
      <c r="E13" s="85"/>
      <c r="F13" s="85"/>
      <c r="G13" s="85"/>
      <c r="H13" s="85"/>
      <c r="I13" s="85"/>
      <c r="J13" s="85"/>
      <c r="K13" s="85"/>
      <c r="L13" s="85"/>
      <c r="M13" s="85"/>
      <c r="N13" s="85"/>
      <c r="O13" s="85" t="s">
        <v>8</v>
      </c>
      <c r="P13" s="85"/>
      <c r="Q13" s="85"/>
      <c r="R13" s="85"/>
      <c r="S13" s="85"/>
      <c r="T13" s="85"/>
      <c r="U13" s="85"/>
      <c r="V13" s="85"/>
      <c r="W13" s="85"/>
      <c r="X13" s="85"/>
      <c r="Y13" s="85"/>
      <c r="Z13" s="85"/>
      <c r="AA13" s="85"/>
      <c r="AB13" s="85"/>
      <c r="AC13" s="85"/>
      <c r="AD13" s="85"/>
      <c r="AE13" s="85"/>
      <c r="AF13" s="85"/>
      <c r="AG13" s="85"/>
      <c r="AH13" s="85"/>
      <c r="AI13" s="85"/>
      <c r="AJ13" s="19">
        <f t="shared" si="2"/>
        <v>0</v>
      </c>
      <c r="AK13" s="336">
        <f t="shared" si="3"/>
        <v>0</v>
      </c>
      <c r="AL13" s="336">
        <f t="shared" si="4"/>
        <v>1</v>
      </c>
    </row>
    <row r="14" spans="1:38" s="69" customFormat="1" ht="21" customHeight="1">
      <c r="A14" s="77">
        <v>8</v>
      </c>
      <c r="B14" s="62" t="s">
        <v>147</v>
      </c>
      <c r="C14" s="63" t="s">
        <v>148</v>
      </c>
      <c r="D14" s="64" t="s">
        <v>92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9">
        <f t="shared" si="2"/>
        <v>0</v>
      </c>
      <c r="AK14" s="336">
        <f t="shared" si="3"/>
        <v>0</v>
      </c>
      <c r="AL14" s="336">
        <f t="shared" si="4"/>
        <v>0</v>
      </c>
    </row>
    <row r="15" spans="1:38" s="69" customFormat="1" ht="21" customHeight="1">
      <c r="A15" s="77">
        <v>9</v>
      </c>
      <c r="B15" s="62" t="s">
        <v>149</v>
      </c>
      <c r="C15" s="63" t="s">
        <v>71</v>
      </c>
      <c r="D15" s="64" t="s">
        <v>150</v>
      </c>
      <c r="E15" s="85"/>
      <c r="F15" s="85"/>
      <c r="G15" s="85"/>
      <c r="H15" s="85"/>
      <c r="I15" s="85"/>
      <c r="J15" s="85"/>
      <c r="K15" s="85"/>
      <c r="L15" s="85"/>
      <c r="M15" s="85"/>
      <c r="N15" s="85"/>
      <c r="O15" s="85"/>
      <c r="P15" s="85"/>
      <c r="Q15" s="85"/>
      <c r="R15" s="85"/>
      <c r="S15" s="85" t="s">
        <v>8</v>
      </c>
      <c r="T15" s="85"/>
      <c r="U15" s="85"/>
      <c r="V15" s="85"/>
      <c r="W15" s="85"/>
      <c r="X15" s="85"/>
      <c r="Y15" s="85"/>
      <c r="Z15" s="85"/>
      <c r="AA15" s="85"/>
      <c r="AB15" s="85"/>
      <c r="AC15" s="85"/>
      <c r="AD15" s="85"/>
      <c r="AE15" s="85"/>
      <c r="AF15" s="85"/>
      <c r="AG15" s="85"/>
      <c r="AH15" s="85"/>
      <c r="AI15" s="85"/>
      <c r="AJ15" s="19">
        <f t="shared" si="2"/>
        <v>0</v>
      </c>
      <c r="AK15" s="336">
        <f t="shared" si="3"/>
        <v>0</v>
      </c>
      <c r="AL15" s="336">
        <f t="shared" si="4"/>
        <v>1</v>
      </c>
    </row>
    <row r="16" spans="1:38" s="69" customFormat="1" ht="21" customHeight="1">
      <c r="A16" s="77">
        <v>10</v>
      </c>
      <c r="B16" s="62" t="s">
        <v>153</v>
      </c>
      <c r="C16" s="63" t="s">
        <v>154</v>
      </c>
      <c r="D16" s="64" t="s">
        <v>52</v>
      </c>
      <c r="E16" s="85"/>
      <c r="F16" s="85"/>
      <c r="G16" s="85"/>
      <c r="H16" s="85" t="s">
        <v>6</v>
      </c>
      <c r="I16" s="85"/>
      <c r="J16" s="85" t="s">
        <v>6</v>
      </c>
      <c r="K16" s="85" t="s">
        <v>6</v>
      </c>
      <c r="L16" s="85"/>
      <c r="M16" s="85"/>
      <c r="N16" s="85"/>
      <c r="O16" s="85"/>
      <c r="P16" s="85"/>
      <c r="Q16" s="85" t="s">
        <v>8</v>
      </c>
      <c r="R16" s="85"/>
      <c r="S16" s="85"/>
      <c r="T16" s="85"/>
      <c r="U16" s="85"/>
      <c r="V16" s="85"/>
      <c r="W16" s="85"/>
      <c r="X16" s="85"/>
      <c r="Y16" s="85"/>
      <c r="Z16" s="85"/>
      <c r="AA16" s="85"/>
      <c r="AB16" s="85"/>
      <c r="AC16" s="85"/>
      <c r="AD16" s="85"/>
      <c r="AE16" s="85"/>
      <c r="AF16" s="85"/>
      <c r="AG16" s="85"/>
      <c r="AH16" s="85"/>
      <c r="AI16" s="85"/>
      <c r="AJ16" s="19">
        <f t="shared" si="2"/>
        <v>3</v>
      </c>
      <c r="AK16" s="336">
        <f t="shared" si="3"/>
        <v>0</v>
      </c>
      <c r="AL16" s="336">
        <f t="shared" si="4"/>
        <v>1</v>
      </c>
    </row>
    <row r="17" spans="1:38" s="69" customFormat="1" ht="21" customHeight="1">
      <c r="A17" s="77">
        <v>11</v>
      </c>
      <c r="B17" s="62" t="s">
        <v>151</v>
      </c>
      <c r="C17" s="63" t="s">
        <v>152</v>
      </c>
      <c r="D17" s="64" t="s">
        <v>52</v>
      </c>
      <c r="E17" s="85"/>
      <c r="F17" s="85"/>
      <c r="G17" s="85"/>
      <c r="H17" s="85"/>
      <c r="I17" s="85" t="s">
        <v>8</v>
      </c>
      <c r="J17" s="85"/>
      <c r="K17" s="85" t="s">
        <v>8</v>
      </c>
      <c r="L17" s="85"/>
      <c r="M17" s="85" t="s">
        <v>8</v>
      </c>
      <c r="N17" s="85"/>
      <c r="O17" s="85"/>
      <c r="P17" s="85" t="s">
        <v>8</v>
      </c>
      <c r="Q17" s="85"/>
      <c r="R17" s="85"/>
      <c r="S17" s="85"/>
      <c r="T17" s="85"/>
      <c r="U17" s="85"/>
      <c r="V17" s="85"/>
      <c r="W17" s="85"/>
      <c r="X17" s="85"/>
      <c r="Y17" s="85"/>
      <c r="Z17" s="85"/>
      <c r="AA17" s="85"/>
      <c r="AB17" s="85"/>
      <c r="AC17" s="85"/>
      <c r="AD17" s="85"/>
      <c r="AE17" s="85"/>
      <c r="AF17" s="85"/>
      <c r="AG17" s="85"/>
      <c r="AH17" s="85"/>
      <c r="AI17" s="85"/>
      <c r="AJ17" s="19">
        <f t="shared" si="2"/>
        <v>0</v>
      </c>
      <c r="AK17" s="336">
        <f t="shared" si="3"/>
        <v>0</v>
      </c>
      <c r="AL17" s="336">
        <f t="shared" si="4"/>
        <v>4</v>
      </c>
    </row>
    <row r="18" spans="1:38" s="69" customFormat="1" ht="21" customHeight="1">
      <c r="A18" s="77">
        <v>12</v>
      </c>
      <c r="B18" s="62" t="s">
        <v>157</v>
      </c>
      <c r="C18" s="63" t="s">
        <v>158</v>
      </c>
      <c r="D18" s="64" t="s">
        <v>85</v>
      </c>
      <c r="E18" s="85"/>
      <c r="F18" s="85"/>
      <c r="G18" s="85"/>
      <c r="H18" s="85"/>
      <c r="I18" s="85"/>
      <c r="J18" s="85"/>
      <c r="K18" s="85"/>
      <c r="L18" s="85"/>
      <c r="M18" s="85"/>
      <c r="N18" s="85"/>
      <c r="O18" s="85" t="s">
        <v>8</v>
      </c>
      <c r="P18" s="85"/>
      <c r="Q18" s="85"/>
      <c r="R18" s="85"/>
      <c r="S18" s="85"/>
      <c r="T18" s="85"/>
      <c r="U18" s="85"/>
      <c r="V18" s="85"/>
      <c r="W18" s="85"/>
      <c r="X18" s="85"/>
      <c r="Y18" s="85"/>
      <c r="Z18" s="85"/>
      <c r="AA18" s="85"/>
      <c r="AB18" s="85"/>
      <c r="AC18" s="85"/>
      <c r="AD18" s="85"/>
      <c r="AE18" s="85"/>
      <c r="AF18" s="85"/>
      <c r="AG18" s="85"/>
      <c r="AH18" s="85"/>
      <c r="AI18" s="85"/>
      <c r="AJ18" s="19">
        <f t="shared" si="2"/>
        <v>0</v>
      </c>
      <c r="AK18" s="336">
        <f t="shared" si="3"/>
        <v>0</v>
      </c>
      <c r="AL18" s="336">
        <f t="shared" si="4"/>
        <v>1</v>
      </c>
    </row>
    <row r="19" spans="1:38" s="69" customFormat="1" ht="21" customHeight="1">
      <c r="A19" s="77">
        <v>13</v>
      </c>
      <c r="B19" s="62" t="s">
        <v>159</v>
      </c>
      <c r="C19" s="63" t="s">
        <v>160</v>
      </c>
      <c r="D19" s="64" t="s">
        <v>42</v>
      </c>
      <c r="E19" s="85"/>
      <c r="F19" s="85"/>
      <c r="G19" s="85"/>
      <c r="H19" s="85"/>
      <c r="I19" s="85"/>
      <c r="J19" s="85"/>
      <c r="K19" s="85"/>
      <c r="L19" s="85"/>
      <c r="M19" s="85"/>
      <c r="N19" s="85"/>
      <c r="O19" s="85"/>
      <c r="P19" s="85"/>
      <c r="Q19" s="85"/>
      <c r="R19" s="85" t="s">
        <v>8</v>
      </c>
      <c r="S19" s="85" t="s">
        <v>8</v>
      </c>
      <c r="T19" s="85"/>
      <c r="U19" s="85"/>
      <c r="V19" s="85"/>
      <c r="W19" s="85"/>
      <c r="X19" s="85"/>
      <c r="Y19" s="85"/>
      <c r="Z19" s="85"/>
      <c r="AA19" s="85"/>
      <c r="AB19" s="85"/>
      <c r="AC19" s="85"/>
      <c r="AD19" s="85"/>
      <c r="AE19" s="85"/>
      <c r="AF19" s="85"/>
      <c r="AG19" s="85"/>
      <c r="AH19" s="85"/>
      <c r="AI19" s="85"/>
      <c r="AJ19" s="19">
        <f t="shared" si="2"/>
        <v>0</v>
      </c>
      <c r="AK19" s="336">
        <f t="shared" si="3"/>
        <v>0</v>
      </c>
      <c r="AL19" s="336">
        <f t="shared" si="4"/>
        <v>2</v>
      </c>
    </row>
    <row r="20" spans="1:38" s="69" customFormat="1" ht="21" customHeight="1">
      <c r="A20" s="77">
        <v>14</v>
      </c>
      <c r="B20" s="62" t="s">
        <v>163</v>
      </c>
      <c r="C20" s="63" t="s">
        <v>164</v>
      </c>
      <c r="D20" s="64" t="s">
        <v>106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9">
        <f t="shared" si="2"/>
        <v>0</v>
      </c>
      <c r="AK20" s="336">
        <f t="shared" si="3"/>
        <v>0</v>
      </c>
      <c r="AL20" s="336">
        <f t="shared" si="4"/>
        <v>0</v>
      </c>
    </row>
    <row r="21" spans="1:38" s="70" customFormat="1" ht="21" customHeight="1">
      <c r="A21" s="77">
        <v>15</v>
      </c>
      <c r="B21" s="62" t="s">
        <v>165</v>
      </c>
      <c r="C21" s="63" t="s">
        <v>166</v>
      </c>
      <c r="D21" s="64" t="s">
        <v>167</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69" customFormat="1" ht="21" customHeight="1">
      <c r="A22" s="77">
        <v>16</v>
      </c>
      <c r="B22" s="62" t="s">
        <v>168</v>
      </c>
      <c r="C22" s="63" t="s">
        <v>169</v>
      </c>
      <c r="D22" s="64" t="s">
        <v>170</v>
      </c>
      <c r="E22" s="85"/>
      <c r="F22" s="85"/>
      <c r="G22" s="85"/>
      <c r="H22" s="85"/>
      <c r="I22" s="85"/>
      <c r="J22" s="85"/>
      <c r="K22" s="85"/>
      <c r="L22" s="85"/>
      <c r="M22" s="85"/>
      <c r="N22" s="85"/>
      <c r="O22" s="85" t="s">
        <v>6</v>
      </c>
      <c r="P22" s="85"/>
      <c r="Q22" s="85"/>
      <c r="R22" s="85"/>
      <c r="S22" s="85"/>
      <c r="T22" s="85"/>
      <c r="U22" s="85"/>
      <c r="V22" s="85"/>
      <c r="W22" s="85"/>
      <c r="X22" s="85"/>
      <c r="Y22" s="85"/>
      <c r="Z22" s="85"/>
      <c r="AA22" s="85"/>
      <c r="AB22" s="85"/>
      <c r="AC22" s="85"/>
      <c r="AD22" s="85"/>
      <c r="AE22" s="85"/>
      <c r="AF22" s="85"/>
      <c r="AG22" s="85"/>
      <c r="AH22" s="85"/>
      <c r="AI22" s="85"/>
      <c r="AJ22" s="19">
        <f t="shared" si="2"/>
        <v>1</v>
      </c>
      <c r="AK22" s="336">
        <f t="shared" si="3"/>
        <v>0</v>
      </c>
      <c r="AL22" s="336">
        <f t="shared" si="4"/>
        <v>0</v>
      </c>
    </row>
    <row r="23" spans="1:38" s="69" customFormat="1" ht="21" customHeight="1">
      <c r="A23" s="77">
        <v>17</v>
      </c>
      <c r="B23" s="62" t="s">
        <v>171</v>
      </c>
      <c r="C23" s="63" t="s">
        <v>64</v>
      </c>
      <c r="D23" s="64" t="s">
        <v>55</v>
      </c>
      <c r="E23" s="85"/>
      <c r="F23" s="85" t="s">
        <v>6</v>
      </c>
      <c r="G23" s="85"/>
      <c r="H23" s="85" t="s">
        <v>6</v>
      </c>
      <c r="I23" s="85"/>
      <c r="J23" s="85"/>
      <c r="K23" s="85" t="s">
        <v>8</v>
      </c>
      <c r="L23" s="85"/>
      <c r="M23" s="85" t="s">
        <v>2806</v>
      </c>
      <c r="N23" s="85"/>
      <c r="O23" s="85" t="s">
        <v>6</v>
      </c>
      <c r="P23" s="85"/>
      <c r="Q23" s="85"/>
      <c r="R23" s="85" t="s">
        <v>8</v>
      </c>
      <c r="S23" s="85" t="s">
        <v>6</v>
      </c>
      <c r="T23" s="85" t="s">
        <v>6</v>
      </c>
      <c r="U23" s="85"/>
      <c r="V23" s="85"/>
      <c r="W23" s="85"/>
      <c r="X23" s="85"/>
      <c r="Y23" s="85"/>
      <c r="Z23" s="85"/>
      <c r="AA23" s="85"/>
      <c r="AB23" s="85"/>
      <c r="AC23" s="85"/>
      <c r="AD23" s="85"/>
      <c r="AE23" s="85"/>
      <c r="AF23" s="85"/>
      <c r="AG23" s="85"/>
      <c r="AH23" s="85"/>
      <c r="AI23" s="85"/>
      <c r="AJ23" s="19">
        <f t="shared" si="2"/>
        <v>7</v>
      </c>
      <c r="AK23" s="336">
        <f t="shared" si="3"/>
        <v>0</v>
      </c>
      <c r="AL23" s="336">
        <f t="shared" si="4"/>
        <v>2</v>
      </c>
    </row>
    <row r="24" spans="1:38" s="1" customFormat="1" ht="21" customHeight="1">
      <c r="A24" s="77">
        <v>18</v>
      </c>
      <c r="B24" s="62" t="s">
        <v>172</v>
      </c>
      <c r="C24" s="63" t="s">
        <v>173</v>
      </c>
      <c r="D24" s="64" t="s">
        <v>56</v>
      </c>
      <c r="E24" s="85"/>
      <c r="F24" s="85" t="s">
        <v>8</v>
      </c>
      <c r="G24" s="85"/>
      <c r="H24" s="85"/>
      <c r="I24" s="85"/>
      <c r="J24" s="85"/>
      <c r="K24" s="85"/>
      <c r="L24" s="85"/>
      <c r="M24" s="85"/>
      <c r="N24" s="85"/>
      <c r="O24" s="85"/>
      <c r="P24" s="85"/>
      <c r="Q24" s="85"/>
      <c r="R24" s="85"/>
      <c r="S24" s="85"/>
      <c r="T24" s="85"/>
      <c r="U24" s="140"/>
      <c r="V24" s="85"/>
      <c r="W24" s="85"/>
      <c r="X24" s="85"/>
      <c r="Y24" s="85"/>
      <c r="Z24" s="85"/>
      <c r="AA24" s="85"/>
      <c r="AB24" s="85"/>
      <c r="AC24" s="85"/>
      <c r="AD24" s="85"/>
      <c r="AE24" s="85"/>
      <c r="AF24" s="85"/>
      <c r="AG24" s="85"/>
      <c r="AH24" s="85"/>
      <c r="AI24" s="85"/>
      <c r="AJ24" s="19">
        <f t="shared" si="2"/>
        <v>0</v>
      </c>
      <c r="AK24" s="336">
        <f t="shared" si="3"/>
        <v>0</v>
      </c>
      <c r="AL24" s="336">
        <f t="shared" si="4"/>
        <v>1</v>
      </c>
    </row>
    <row r="25" spans="1:38" s="1" customFormat="1" ht="21" customHeight="1">
      <c r="A25" s="77">
        <v>19</v>
      </c>
      <c r="B25" s="62" t="s">
        <v>174</v>
      </c>
      <c r="C25" s="63" t="s">
        <v>175</v>
      </c>
      <c r="D25" s="64" t="s">
        <v>43</v>
      </c>
      <c r="E25" s="85"/>
      <c r="F25" s="85"/>
      <c r="G25" s="85"/>
      <c r="H25" s="85"/>
      <c r="I25" s="85"/>
      <c r="J25" s="85"/>
      <c r="K25" s="85"/>
      <c r="L25" s="85"/>
      <c r="M25" s="85"/>
      <c r="N25" s="85"/>
      <c r="O25" s="85"/>
      <c r="P25" s="85"/>
      <c r="Q25" s="85"/>
      <c r="R25" s="85"/>
      <c r="S25" s="85" t="s">
        <v>8</v>
      </c>
      <c r="T25" s="85"/>
      <c r="U25" s="140"/>
      <c r="V25" s="85"/>
      <c r="W25" s="85"/>
      <c r="X25" s="85"/>
      <c r="Y25" s="85"/>
      <c r="Z25" s="85"/>
      <c r="AA25" s="85"/>
      <c r="AB25" s="85"/>
      <c r="AC25" s="85"/>
      <c r="AD25" s="85"/>
      <c r="AE25" s="85"/>
      <c r="AF25" s="85"/>
      <c r="AG25" s="85"/>
      <c r="AH25" s="85"/>
      <c r="AI25" s="85"/>
      <c r="AJ25" s="19">
        <f t="shared" si="2"/>
        <v>0</v>
      </c>
      <c r="AK25" s="336">
        <f t="shared" si="3"/>
        <v>0</v>
      </c>
      <c r="AL25" s="336">
        <f t="shared" si="4"/>
        <v>1</v>
      </c>
    </row>
    <row r="26" spans="1:38" s="1" customFormat="1" ht="21" customHeight="1">
      <c r="A26" s="77">
        <v>20</v>
      </c>
      <c r="B26" s="62" t="s">
        <v>176</v>
      </c>
      <c r="C26" s="63" t="s">
        <v>18</v>
      </c>
      <c r="D26" s="64" t="s">
        <v>98</v>
      </c>
      <c r="E26" s="85"/>
      <c r="F26" s="85"/>
      <c r="G26" s="85"/>
      <c r="H26" s="85"/>
      <c r="I26" s="85"/>
      <c r="J26" s="85"/>
      <c r="K26" s="85"/>
      <c r="L26" s="85"/>
      <c r="M26" s="85"/>
      <c r="N26" s="85"/>
      <c r="O26" s="85"/>
      <c r="P26" s="85"/>
      <c r="Q26" s="85"/>
      <c r="R26" s="85"/>
      <c r="S26" s="85"/>
      <c r="T26" s="85"/>
      <c r="U26" s="140"/>
      <c r="V26" s="85"/>
      <c r="W26" s="85"/>
      <c r="X26" s="85"/>
      <c r="Y26" s="85"/>
      <c r="Z26" s="85"/>
      <c r="AA26" s="85"/>
      <c r="AB26" s="85"/>
      <c r="AC26" s="85"/>
      <c r="AD26" s="85"/>
      <c r="AE26" s="85"/>
      <c r="AF26" s="85"/>
      <c r="AG26" s="85"/>
      <c r="AH26" s="85"/>
      <c r="AI26" s="85"/>
      <c r="AJ26" s="19">
        <f t="shared" si="2"/>
        <v>0</v>
      </c>
      <c r="AK26" s="336">
        <f t="shared" si="3"/>
        <v>0</v>
      </c>
      <c r="AL26" s="336">
        <f t="shared" si="4"/>
        <v>0</v>
      </c>
    </row>
    <row r="27" spans="1:38" s="1" customFormat="1" ht="21" customHeight="1">
      <c r="A27" s="77">
        <v>21</v>
      </c>
      <c r="B27" s="62" t="s">
        <v>177</v>
      </c>
      <c r="C27" s="63" t="s">
        <v>178</v>
      </c>
      <c r="D27" s="64" t="s">
        <v>112</v>
      </c>
      <c r="E27" s="85"/>
      <c r="F27" s="85"/>
      <c r="G27" s="85"/>
      <c r="H27" s="85"/>
      <c r="I27" s="85"/>
      <c r="J27" s="85"/>
      <c r="K27" s="85"/>
      <c r="L27" s="85"/>
      <c r="M27" s="85"/>
      <c r="N27" s="85"/>
      <c r="O27" s="85"/>
      <c r="P27" s="85"/>
      <c r="Q27" s="85"/>
      <c r="R27" s="85"/>
      <c r="S27" s="85"/>
      <c r="T27" s="85"/>
      <c r="U27" s="140"/>
      <c r="V27" s="85"/>
      <c r="W27" s="85"/>
      <c r="X27" s="85"/>
      <c r="Y27" s="85"/>
      <c r="Z27" s="85"/>
      <c r="AA27" s="85"/>
      <c r="AB27" s="85"/>
      <c r="AC27" s="85"/>
      <c r="AD27" s="85"/>
      <c r="AE27" s="85"/>
      <c r="AF27" s="85"/>
      <c r="AG27" s="85"/>
      <c r="AH27" s="85"/>
      <c r="AI27" s="85"/>
      <c r="AJ27" s="19">
        <f t="shared" si="2"/>
        <v>0</v>
      </c>
      <c r="AK27" s="336">
        <f t="shared" si="3"/>
        <v>0</v>
      </c>
      <c r="AL27" s="336">
        <f t="shared" si="4"/>
        <v>0</v>
      </c>
    </row>
    <row r="28" spans="1:38" s="1" customFormat="1" ht="21" customHeight="1">
      <c r="A28" s="77">
        <v>22</v>
      </c>
      <c r="B28" s="62" t="s">
        <v>179</v>
      </c>
      <c r="C28" s="63" t="s">
        <v>16</v>
      </c>
      <c r="D28" s="64" t="s">
        <v>180</v>
      </c>
      <c r="E28" s="85"/>
      <c r="F28" s="85"/>
      <c r="G28" s="85"/>
      <c r="H28" s="85"/>
      <c r="I28" s="85"/>
      <c r="J28" s="85"/>
      <c r="K28" s="85"/>
      <c r="L28" s="85"/>
      <c r="M28" s="85"/>
      <c r="N28" s="85"/>
      <c r="O28" s="85"/>
      <c r="P28" s="85"/>
      <c r="Q28" s="85"/>
      <c r="R28" s="85"/>
      <c r="S28" s="85"/>
      <c r="T28" s="85"/>
      <c r="U28" s="140"/>
      <c r="V28" s="85"/>
      <c r="W28" s="85"/>
      <c r="X28" s="85"/>
      <c r="Y28" s="85"/>
      <c r="Z28" s="85"/>
      <c r="AA28" s="85"/>
      <c r="AB28" s="85"/>
      <c r="AC28" s="85"/>
      <c r="AD28" s="85"/>
      <c r="AE28" s="85"/>
      <c r="AF28" s="85"/>
      <c r="AG28" s="85"/>
      <c r="AH28" s="85"/>
      <c r="AI28" s="85"/>
      <c r="AJ28" s="19">
        <f t="shared" si="2"/>
        <v>0</v>
      </c>
      <c r="AK28" s="336">
        <f t="shared" si="3"/>
        <v>0</v>
      </c>
      <c r="AL28" s="336">
        <f t="shared" si="4"/>
        <v>0</v>
      </c>
    </row>
    <row r="29" spans="1:38" s="1" customFormat="1" ht="21" customHeight="1">
      <c r="A29" s="77">
        <v>23</v>
      </c>
      <c r="B29" s="62" t="s">
        <v>181</v>
      </c>
      <c r="C29" s="63" t="s">
        <v>182</v>
      </c>
      <c r="D29" s="64" t="s">
        <v>46</v>
      </c>
      <c r="E29" s="85"/>
      <c r="F29" s="85"/>
      <c r="G29" s="85"/>
      <c r="H29" s="85"/>
      <c r="I29" s="85" t="s">
        <v>8</v>
      </c>
      <c r="J29" s="85"/>
      <c r="K29" s="85"/>
      <c r="L29" s="85"/>
      <c r="M29" s="85"/>
      <c r="N29" s="85"/>
      <c r="O29" s="85"/>
      <c r="P29" s="85"/>
      <c r="Q29" s="85"/>
      <c r="R29" s="85"/>
      <c r="S29" s="85"/>
      <c r="T29" s="85"/>
      <c r="U29" s="140"/>
      <c r="V29" s="85"/>
      <c r="W29" s="85"/>
      <c r="X29" s="85"/>
      <c r="Y29" s="85"/>
      <c r="Z29" s="85"/>
      <c r="AA29" s="85"/>
      <c r="AB29" s="85"/>
      <c r="AC29" s="85"/>
      <c r="AD29" s="85"/>
      <c r="AE29" s="85"/>
      <c r="AF29" s="85"/>
      <c r="AG29" s="85"/>
      <c r="AH29" s="85"/>
      <c r="AI29" s="85"/>
      <c r="AJ29" s="19">
        <f t="shared" si="2"/>
        <v>0</v>
      </c>
      <c r="AK29" s="336">
        <f t="shared" si="3"/>
        <v>0</v>
      </c>
      <c r="AL29" s="336">
        <f t="shared" si="4"/>
        <v>1</v>
      </c>
    </row>
    <row r="30" spans="1:38" s="1" customFormat="1" ht="21" customHeight="1">
      <c r="A30" s="77">
        <v>24</v>
      </c>
      <c r="B30" s="62" t="s">
        <v>183</v>
      </c>
      <c r="C30" s="63" t="s">
        <v>184</v>
      </c>
      <c r="D30" s="64" t="s">
        <v>185</v>
      </c>
      <c r="E30" s="85"/>
      <c r="F30" s="85"/>
      <c r="G30" s="85"/>
      <c r="H30" s="85"/>
      <c r="I30" s="85"/>
      <c r="J30" s="85"/>
      <c r="K30" s="85"/>
      <c r="L30" s="85"/>
      <c r="M30" s="85"/>
      <c r="N30" s="85"/>
      <c r="O30" s="85"/>
      <c r="P30" s="85"/>
      <c r="Q30" s="85"/>
      <c r="R30" s="85"/>
      <c r="S30" s="85"/>
      <c r="T30" s="85"/>
      <c r="U30" s="140"/>
      <c r="V30" s="85"/>
      <c r="W30" s="85"/>
      <c r="X30" s="85"/>
      <c r="Y30" s="85"/>
      <c r="Z30" s="85"/>
      <c r="AA30" s="85"/>
      <c r="AB30" s="85"/>
      <c r="AC30" s="85"/>
      <c r="AD30" s="85"/>
      <c r="AE30" s="85"/>
      <c r="AF30" s="85"/>
      <c r="AG30" s="85"/>
      <c r="AH30" s="85"/>
      <c r="AI30" s="85"/>
      <c r="AJ30" s="19">
        <f t="shared" si="2"/>
        <v>0</v>
      </c>
      <c r="AK30" s="336">
        <f t="shared" si="3"/>
        <v>0</v>
      </c>
      <c r="AL30" s="336">
        <f t="shared" si="4"/>
        <v>0</v>
      </c>
    </row>
    <row r="31" spans="1:38" s="1" customFormat="1" ht="21" customHeight="1">
      <c r="A31" s="77">
        <v>25</v>
      </c>
      <c r="B31" s="62" t="s">
        <v>186</v>
      </c>
      <c r="C31" s="63" t="s">
        <v>187</v>
      </c>
      <c r="D31" s="64" t="s">
        <v>68</v>
      </c>
      <c r="E31" s="85"/>
      <c r="F31" s="85"/>
      <c r="G31" s="85"/>
      <c r="H31" s="85"/>
      <c r="I31" s="85"/>
      <c r="J31" s="85"/>
      <c r="K31" s="85"/>
      <c r="L31" s="85"/>
      <c r="M31" s="85"/>
      <c r="N31" s="85"/>
      <c r="O31" s="85"/>
      <c r="P31" s="85"/>
      <c r="Q31" s="85"/>
      <c r="R31" s="85"/>
      <c r="S31" s="85"/>
      <c r="T31" s="85"/>
      <c r="U31" s="140"/>
      <c r="V31" s="85"/>
      <c r="W31" s="85"/>
      <c r="X31" s="85"/>
      <c r="Y31" s="85"/>
      <c r="Z31" s="85"/>
      <c r="AA31" s="85"/>
      <c r="AB31" s="85"/>
      <c r="AC31" s="85"/>
      <c r="AD31" s="85"/>
      <c r="AE31" s="85"/>
      <c r="AF31" s="85"/>
      <c r="AG31" s="85"/>
      <c r="AH31" s="85"/>
      <c r="AI31" s="85"/>
      <c r="AJ31" s="19">
        <f t="shared" si="2"/>
        <v>0</v>
      </c>
      <c r="AK31" s="336">
        <f t="shared" si="3"/>
        <v>0</v>
      </c>
      <c r="AL31" s="336">
        <f t="shared" si="4"/>
        <v>0</v>
      </c>
    </row>
    <row r="32" spans="1:38" s="1" customFormat="1" ht="21" customHeight="1">
      <c r="A32" s="77">
        <v>26</v>
      </c>
      <c r="B32" s="62" t="s">
        <v>188</v>
      </c>
      <c r="C32" s="63" t="s">
        <v>189</v>
      </c>
      <c r="D32" s="64" t="s">
        <v>100</v>
      </c>
      <c r="E32" s="85"/>
      <c r="F32" s="85"/>
      <c r="G32" s="85"/>
      <c r="H32" s="85"/>
      <c r="I32" s="85"/>
      <c r="J32" s="85"/>
      <c r="K32" s="85"/>
      <c r="L32" s="85"/>
      <c r="M32" s="85"/>
      <c r="N32" s="85"/>
      <c r="O32" s="85"/>
      <c r="P32" s="85"/>
      <c r="Q32" s="85"/>
      <c r="R32" s="85"/>
      <c r="S32" s="85"/>
      <c r="T32" s="85"/>
      <c r="U32" s="140"/>
      <c r="V32" s="85"/>
      <c r="W32" s="85"/>
      <c r="X32" s="85"/>
      <c r="Y32" s="85"/>
      <c r="Z32" s="85"/>
      <c r="AA32" s="85"/>
      <c r="AB32" s="85"/>
      <c r="AC32" s="85"/>
      <c r="AD32" s="85"/>
      <c r="AE32" s="85"/>
      <c r="AF32" s="85"/>
      <c r="AG32" s="85"/>
      <c r="AH32" s="85"/>
      <c r="AI32" s="85"/>
      <c r="AJ32" s="19">
        <f t="shared" si="2"/>
        <v>0</v>
      </c>
      <c r="AK32" s="336">
        <f t="shared" si="3"/>
        <v>0</v>
      </c>
      <c r="AL32" s="336">
        <f t="shared" si="4"/>
        <v>0</v>
      </c>
    </row>
    <row r="33" spans="1:41" s="69" customFormat="1" ht="21" customHeight="1">
      <c r="A33" s="77">
        <v>27</v>
      </c>
      <c r="B33" s="62" t="s">
        <v>155</v>
      </c>
      <c r="C33" s="63" t="s">
        <v>156</v>
      </c>
      <c r="D33" s="64" t="s">
        <v>122</v>
      </c>
      <c r="E33" s="459" t="s">
        <v>912</v>
      </c>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1"/>
      <c r="AJ33" s="19">
        <f t="shared" si="2"/>
        <v>0</v>
      </c>
      <c r="AK33" s="336">
        <f t="shared" si="3"/>
        <v>0</v>
      </c>
      <c r="AL33" s="336">
        <f t="shared" si="4"/>
        <v>0</v>
      </c>
    </row>
    <row r="34" spans="1:41"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SUM(AJ7:AJ32)</f>
        <v>13</v>
      </c>
      <c r="AK34" s="114">
        <f>SUM(AK7:AK32)</f>
        <v>1</v>
      </c>
      <c r="AL34" s="114">
        <f>SUM(AL7:AL32)</f>
        <v>16</v>
      </c>
      <c r="AM34" s="16"/>
      <c r="AN34"/>
      <c r="AO34"/>
    </row>
    <row r="35" spans="1:41"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c r="AN35" s="338"/>
    </row>
    <row r="36" spans="1:41" ht="15.75" customHeight="1">
      <c r="C36" s="43"/>
      <c r="D36" s="16"/>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1" ht="15.75" customHeight="1">
      <c r="C37" s="43"/>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5.75" customHeight="1">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5.75" customHeight="1">
      <c r="C39" s="443"/>
      <c r="D39" s="443"/>
      <c r="E39" s="443"/>
      <c r="F39" s="443"/>
      <c r="G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5.75" customHeight="1">
      <c r="C40" s="443"/>
      <c r="D40" s="443"/>
      <c r="E40" s="443"/>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5.75" customHeight="1">
      <c r="C41" s="443"/>
      <c r="D41" s="443"/>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2">
    <mergeCell ref="AJ5:AJ6"/>
    <mergeCell ref="C38:D38"/>
    <mergeCell ref="A34:AI34"/>
    <mergeCell ref="C40:E40"/>
    <mergeCell ref="C41:D41"/>
    <mergeCell ref="C39:G39"/>
    <mergeCell ref="AK5:AK6"/>
    <mergeCell ref="E33:AI33"/>
    <mergeCell ref="A35:AL35"/>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2">
    <cfRule type="expression" dxfId="151"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O39"/>
  <sheetViews>
    <sheetView zoomScale="85" zoomScaleNormal="85" workbookViewId="0">
      <selection activeCell="T16" sqref="T16"/>
    </sheetView>
  </sheetViews>
  <sheetFormatPr defaultRowHeight="15.75"/>
  <cols>
    <col min="1" max="1" width="7.33203125" customWidth="1"/>
    <col min="2" max="2" width="17" customWidth="1"/>
    <col min="3" max="3" width="21.33203125" customWidth="1"/>
    <col min="4" max="4" width="9.1640625" customWidth="1"/>
    <col min="5" max="35" width="4" customWidth="1"/>
    <col min="36" max="36" width="4.5" bestFit="1" customWidth="1"/>
    <col min="37" max="38" width="4" bestFit="1"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76">
        <v>1</v>
      </c>
      <c r="B7" s="115" t="s">
        <v>190</v>
      </c>
      <c r="C7" s="116" t="s">
        <v>191</v>
      </c>
      <c r="D7" s="117" t="s">
        <v>61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76">
        <v>2</v>
      </c>
      <c r="B8" s="115" t="s">
        <v>192</v>
      </c>
      <c r="C8" s="116" t="s">
        <v>193</v>
      </c>
      <c r="D8" s="117" t="s">
        <v>61</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1</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76">
        <v>3</v>
      </c>
      <c r="B9" s="115" t="s">
        <v>194</v>
      </c>
      <c r="C9" s="116" t="s">
        <v>121</v>
      </c>
      <c r="D9" s="117" t="s">
        <v>37</v>
      </c>
      <c r="E9" s="94"/>
      <c r="F9" s="96"/>
      <c r="G9" s="96"/>
      <c r="H9" s="96"/>
      <c r="I9" s="96"/>
      <c r="J9" s="96"/>
      <c r="K9" s="96"/>
      <c r="L9" s="96"/>
      <c r="M9" s="99"/>
      <c r="N9" s="96"/>
      <c r="O9" s="96" t="s">
        <v>6</v>
      </c>
      <c r="P9" s="96"/>
      <c r="Q9" s="96"/>
      <c r="R9" s="96"/>
      <c r="S9" s="96"/>
      <c r="T9" s="96"/>
      <c r="U9" s="96"/>
      <c r="V9" s="96"/>
      <c r="W9" s="96"/>
      <c r="X9" s="96"/>
      <c r="Y9" s="96"/>
      <c r="Z9" s="96"/>
      <c r="AA9" s="96"/>
      <c r="AB9" s="96"/>
      <c r="AC9" s="96"/>
      <c r="AD9" s="96"/>
      <c r="AE9" s="96"/>
      <c r="AF9" s="96"/>
      <c r="AG9" s="96"/>
      <c r="AH9" s="96"/>
      <c r="AI9" s="96"/>
      <c r="AJ9" s="19">
        <f t="shared" si="2"/>
        <v>1</v>
      </c>
      <c r="AK9" s="336">
        <f t="shared" si="3"/>
        <v>0</v>
      </c>
      <c r="AL9" s="336">
        <f t="shared" si="4"/>
        <v>0</v>
      </c>
    </row>
    <row r="10" spans="1:38" s="1" customFormat="1" ht="21" customHeight="1">
      <c r="A10" s="76">
        <v>4</v>
      </c>
      <c r="B10" s="115" t="s">
        <v>195</v>
      </c>
      <c r="C10" s="116" t="s">
        <v>196</v>
      </c>
      <c r="D10" s="117" t="s">
        <v>37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76">
        <v>5</v>
      </c>
      <c r="B11" s="115" t="s">
        <v>197</v>
      </c>
      <c r="C11" s="116" t="s">
        <v>198</v>
      </c>
      <c r="D11" s="117" t="s">
        <v>113</v>
      </c>
      <c r="E11" s="94"/>
      <c r="F11" s="96" t="s">
        <v>6</v>
      </c>
      <c r="G11" s="96"/>
      <c r="H11" s="96"/>
      <c r="I11" s="96"/>
      <c r="J11" s="96"/>
      <c r="K11" s="96"/>
      <c r="L11" s="96" t="s">
        <v>6</v>
      </c>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2</v>
      </c>
      <c r="AK11" s="336">
        <f t="shared" si="3"/>
        <v>0</v>
      </c>
      <c r="AL11" s="336">
        <f t="shared" si="4"/>
        <v>0</v>
      </c>
    </row>
    <row r="12" spans="1:38" s="1" customFormat="1" ht="21" customHeight="1">
      <c r="A12" s="76">
        <v>6</v>
      </c>
      <c r="B12" s="115" t="s">
        <v>199</v>
      </c>
      <c r="C12" s="116" t="s">
        <v>65</v>
      </c>
      <c r="D12" s="117" t="s">
        <v>29</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76">
        <v>7</v>
      </c>
      <c r="B13" s="115" t="s">
        <v>200</v>
      </c>
      <c r="C13" s="116" t="s">
        <v>80</v>
      </c>
      <c r="D13" s="117" t="s">
        <v>136</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76">
        <v>8</v>
      </c>
      <c r="B14" s="115" t="s">
        <v>201</v>
      </c>
      <c r="C14" s="116" t="s">
        <v>202</v>
      </c>
      <c r="D14" s="117" t="s">
        <v>117</v>
      </c>
      <c r="E14" s="118"/>
      <c r="F14" s="119" t="s">
        <v>6</v>
      </c>
      <c r="G14" s="119"/>
      <c r="H14" s="119"/>
      <c r="I14" s="119"/>
      <c r="J14" s="119"/>
      <c r="K14" s="119" t="s">
        <v>6</v>
      </c>
      <c r="L14" s="119" t="s">
        <v>2806</v>
      </c>
      <c r="M14" s="101" t="s">
        <v>6</v>
      </c>
      <c r="N14" s="119"/>
      <c r="O14" s="119" t="s">
        <v>6</v>
      </c>
      <c r="P14" s="119"/>
      <c r="Q14" s="119" t="s">
        <v>7</v>
      </c>
      <c r="R14" s="119" t="s">
        <v>6</v>
      </c>
      <c r="S14" s="119" t="s">
        <v>6</v>
      </c>
      <c r="T14" s="119" t="s">
        <v>6</v>
      </c>
      <c r="U14" s="119"/>
      <c r="V14" s="119"/>
      <c r="W14" s="119"/>
      <c r="X14" s="119"/>
      <c r="Y14" s="119"/>
      <c r="Z14" s="119"/>
      <c r="AA14" s="119"/>
      <c r="AB14" s="119"/>
      <c r="AC14" s="119"/>
      <c r="AD14" s="119"/>
      <c r="AE14" s="119"/>
      <c r="AF14" s="119"/>
      <c r="AG14" s="119"/>
      <c r="AH14" s="119"/>
      <c r="AI14" s="119"/>
      <c r="AJ14" s="19">
        <f t="shared" si="2"/>
        <v>9</v>
      </c>
      <c r="AK14" s="336">
        <f t="shared" si="3"/>
        <v>1</v>
      </c>
      <c r="AL14" s="336">
        <f t="shared" si="4"/>
        <v>0</v>
      </c>
    </row>
    <row r="15" spans="1:38" s="1" customFormat="1" ht="21" customHeight="1">
      <c r="A15" s="76">
        <v>9</v>
      </c>
      <c r="B15" s="115" t="s">
        <v>203</v>
      </c>
      <c r="C15" s="116" t="s">
        <v>204</v>
      </c>
      <c r="D15" s="117" t="s">
        <v>70</v>
      </c>
      <c r="E15" s="118"/>
      <c r="F15" s="119" t="s">
        <v>6</v>
      </c>
      <c r="G15" s="119"/>
      <c r="H15" s="119"/>
      <c r="I15" s="119"/>
      <c r="J15" s="119"/>
      <c r="K15" s="119" t="s">
        <v>6</v>
      </c>
      <c r="L15" s="119" t="s">
        <v>2806</v>
      </c>
      <c r="M15" s="101"/>
      <c r="N15" s="119"/>
      <c r="O15" s="119" t="s">
        <v>6</v>
      </c>
      <c r="P15" s="119"/>
      <c r="Q15" s="119"/>
      <c r="R15" s="119" t="s">
        <v>6</v>
      </c>
      <c r="S15" s="119"/>
      <c r="T15" s="119" t="s">
        <v>6</v>
      </c>
      <c r="U15" s="119"/>
      <c r="V15" s="119"/>
      <c r="W15" s="119"/>
      <c r="X15" s="119"/>
      <c r="Y15" s="119"/>
      <c r="Z15" s="119"/>
      <c r="AA15" s="119"/>
      <c r="AB15" s="119"/>
      <c r="AC15" s="119"/>
      <c r="AD15" s="119"/>
      <c r="AE15" s="119"/>
      <c r="AF15" s="119"/>
      <c r="AG15" s="119"/>
      <c r="AH15" s="119"/>
      <c r="AI15" s="119"/>
      <c r="AJ15" s="19">
        <f t="shared" si="2"/>
        <v>7</v>
      </c>
      <c r="AK15" s="336">
        <f t="shared" si="3"/>
        <v>0</v>
      </c>
      <c r="AL15" s="336">
        <f t="shared" si="4"/>
        <v>0</v>
      </c>
    </row>
    <row r="16" spans="1:38" s="1" customFormat="1" ht="21" customHeight="1">
      <c r="A16" s="76">
        <v>10</v>
      </c>
      <c r="B16" s="115" t="s">
        <v>205</v>
      </c>
      <c r="C16" s="116" t="s">
        <v>206</v>
      </c>
      <c r="D16" s="117" t="s">
        <v>14</v>
      </c>
      <c r="E16" s="94"/>
      <c r="F16" s="96"/>
      <c r="G16" s="96"/>
      <c r="H16" s="96"/>
      <c r="I16" s="96"/>
      <c r="J16" s="96" t="s">
        <v>6</v>
      </c>
      <c r="K16" s="96"/>
      <c r="L16" s="96"/>
      <c r="M16" s="99" t="s">
        <v>6</v>
      </c>
      <c r="N16" s="96"/>
      <c r="O16" s="96" t="s">
        <v>6</v>
      </c>
      <c r="P16" s="96"/>
      <c r="Q16" s="96"/>
      <c r="R16" s="96"/>
      <c r="S16" s="96"/>
      <c r="T16" s="96" t="s">
        <v>6</v>
      </c>
      <c r="U16" s="96"/>
      <c r="V16" s="96"/>
      <c r="W16" s="96"/>
      <c r="X16" s="96"/>
      <c r="Y16" s="96"/>
      <c r="Z16" s="96"/>
      <c r="AA16" s="96"/>
      <c r="AB16" s="96"/>
      <c r="AC16" s="96"/>
      <c r="AD16" s="96"/>
      <c r="AE16" s="96"/>
      <c r="AF16" s="96"/>
      <c r="AG16" s="96"/>
      <c r="AH16" s="96"/>
      <c r="AI16" s="96"/>
      <c r="AJ16" s="19">
        <f t="shared" si="2"/>
        <v>4</v>
      </c>
      <c r="AK16" s="336">
        <f t="shared" si="3"/>
        <v>0</v>
      </c>
      <c r="AL16" s="336">
        <f t="shared" si="4"/>
        <v>0</v>
      </c>
    </row>
    <row r="17" spans="1:41" s="1" customFormat="1" ht="21" customHeight="1">
      <c r="A17" s="76">
        <v>11</v>
      </c>
      <c r="B17" s="115" t="s">
        <v>208</v>
      </c>
      <c r="C17" s="116" t="s">
        <v>209</v>
      </c>
      <c r="D17" s="117" t="s">
        <v>92</v>
      </c>
      <c r="E17" s="94"/>
      <c r="F17" s="96"/>
      <c r="G17" s="96"/>
      <c r="H17" s="96"/>
      <c r="I17" s="96"/>
      <c r="J17" s="96"/>
      <c r="K17" s="96"/>
      <c r="L17" s="96" t="s">
        <v>6</v>
      </c>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1" customFormat="1" ht="21" customHeight="1">
      <c r="A18" s="76">
        <v>12</v>
      </c>
      <c r="B18" s="115" t="s">
        <v>210</v>
      </c>
      <c r="C18" s="116" t="s">
        <v>211</v>
      </c>
      <c r="D18" s="117" t="s">
        <v>212</v>
      </c>
      <c r="E18" s="94"/>
      <c r="F18" s="96"/>
      <c r="G18" s="96"/>
      <c r="H18" s="96"/>
      <c r="I18" s="96"/>
      <c r="J18" s="96"/>
      <c r="K18" s="96"/>
      <c r="L18" s="96" t="s">
        <v>6</v>
      </c>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row>
    <row r="19" spans="1:41" s="1" customFormat="1" ht="21" customHeight="1">
      <c r="A19" s="76">
        <v>13</v>
      </c>
      <c r="B19" s="115" t="s">
        <v>213</v>
      </c>
      <c r="C19" s="116" t="s">
        <v>214</v>
      </c>
      <c r="D19" s="117" t="s">
        <v>62</v>
      </c>
      <c r="E19" s="120"/>
      <c r="F19" s="120" t="s">
        <v>6</v>
      </c>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1</v>
      </c>
      <c r="AK19" s="336">
        <f t="shared" si="3"/>
        <v>0</v>
      </c>
      <c r="AL19" s="336">
        <f t="shared" si="4"/>
        <v>0</v>
      </c>
    </row>
    <row r="20" spans="1:41" s="1" customFormat="1" ht="21" customHeight="1">
      <c r="A20" s="76">
        <v>14</v>
      </c>
      <c r="B20" s="115" t="s">
        <v>215</v>
      </c>
      <c r="C20" s="116" t="s">
        <v>216</v>
      </c>
      <c r="D20" s="117" t="s">
        <v>108</v>
      </c>
      <c r="E20" s="94"/>
      <c r="F20" s="96" t="s">
        <v>6</v>
      </c>
      <c r="G20" s="96"/>
      <c r="H20" s="96"/>
      <c r="I20" s="96"/>
      <c r="J20" s="96"/>
      <c r="K20" s="96" t="s">
        <v>8</v>
      </c>
      <c r="L20" s="96" t="s">
        <v>6</v>
      </c>
      <c r="M20" s="99"/>
      <c r="N20" s="96"/>
      <c r="O20" s="96"/>
      <c r="P20" s="96"/>
      <c r="Q20" s="96"/>
      <c r="R20" s="96"/>
      <c r="S20" s="96"/>
      <c r="T20" s="96"/>
      <c r="U20" s="96"/>
      <c r="V20" s="96"/>
      <c r="W20" s="96"/>
      <c r="X20" s="96"/>
      <c r="Y20" s="96"/>
      <c r="Z20" s="96"/>
      <c r="AA20" s="96"/>
      <c r="AB20" s="96"/>
      <c r="AC20" s="96"/>
      <c r="AD20" s="96"/>
      <c r="AE20" s="96"/>
      <c r="AF20" s="96"/>
      <c r="AG20" s="96"/>
      <c r="AH20" s="96"/>
      <c r="AI20" s="96"/>
      <c r="AJ20" s="19">
        <f t="shared" si="2"/>
        <v>2</v>
      </c>
      <c r="AK20" s="336">
        <f t="shared" si="3"/>
        <v>0</v>
      </c>
      <c r="AL20" s="336">
        <f t="shared" si="4"/>
        <v>1</v>
      </c>
    </row>
    <row r="21" spans="1:41" s="1" customFormat="1" ht="21" customHeight="1">
      <c r="A21" s="76">
        <v>15</v>
      </c>
      <c r="B21" s="115" t="s">
        <v>217</v>
      </c>
      <c r="C21" s="116" t="s">
        <v>218</v>
      </c>
      <c r="D21" s="117" t="s">
        <v>32</v>
      </c>
      <c r="E21" s="94"/>
      <c r="F21" s="96"/>
      <c r="G21" s="96"/>
      <c r="H21" s="96"/>
      <c r="I21" s="96"/>
      <c r="J21" s="96"/>
      <c r="K21" s="96"/>
      <c r="L21" s="96" t="s">
        <v>6</v>
      </c>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row>
    <row r="22" spans="1:41" s="1" customFormat="1" ht="21" customHeight="1">
      <c r="A22" s="76">
        <v>16</v>
      </c>
      <c r="B22" s="115" t="s">
        <v>219</v>
      </c>
      <c r="C22" s="116" t="s">
        <v>220</v>
      </c>
      <c r="D22" s="117" t="s">
        <v>42</v>
      </c>
      <c r="E22" s="94"/>
      <c r="F22" s="96"/>
      <c r="G22" s="96"/>
      <c r="H22" s="96"/>
      <c r="I22" s="96"/>
      <c r="J22" s="96"/>
      <c r="K22" s="96"/>
      <c r="L22" s="96" t="s">
        <v>6</v>
      </c>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1</v>
      </c>
      <c r="AK22" s="336">
        <f t="shared" si="3"/>
        <v>0</v>
      </c>
      <c r="AL22" s="336">
        <f t="shared" si="4"/>
        <v>0</v>
      </c>
    </row>
    <row r="23" spans="1:41" s="1" customFormat="1" ht="21" customHeight="1">
      <c r="A23" s="76">
        <v>17</v>
      </c>
      <c r="B23" s="115" t="s">
        <v>221</v>
      </c>
      <c r="C23" s="116" t="s">
        <v>222</v>
      </c>
      <c r="D23" s="117" t="s">
        <v>87</v>
      </c>
      <c r="E23" s="94"/>
      <c r="F23" s="96"/>
      <c r="G23" s="96"/>
      <c r="H23" s="96"/>
      <c r="I23" s="96"/>
      <c r="J23" s="96"/>
      <c r="K23" s="96"/>
      <c r="L23" s="96"/>
      <c r="M23" s="99" t="s">
        <v>7</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41" s="1" customFormat="1" ht="21" customHeight="1">
      <c r="A24" s="76">
        <v>18</v>
      </c>
      <c r="B24" s="115" t="s">
        <v>223</v>
      </c>
      <c r="C24" s="116" t="s">
        <v>224</v>
      </c>
      <c r="D24" s="117" t="s">
        <v>78</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1" customFormat="1" ht="21" customHeight="1">
      <c r="A25" s="76">
        <v>19</v>
      </c>
      <c r="B25" s="115" t="s">
        <v>225</v>
      </c>
      <c r="C25" s="116" t="s">
        <v>226</v>
      </c>
      <c r="D25" s="117" t="s">
        <v>78</v>
      </c>
      <c r="E25" s="94"/>
      <c r="F25" s="96"/>
      <c r="G25" s="96"/>
      <c r="H25" s="96"/>
      <c r="I25" s="96"/>
      <c r="J25" s="96"/>
      <c r="K25" s="96"/>
      <c r="L25" s="96" t="s">
        <v>6</v>
      </c>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1" customFormat="1" ht="21" customHeight="1">
      <c r="A26" s="76">
        <v>20</v>
      </c>
      <c r="B26" s="115" t="s">
        <v>227</v>
      </c>
      <c r="C26" s="116" t="s">
        <v>228</v>
      </c>
      <c r="D26" s="117" t="s">
        <v>229</v>
      </c>
      <c r="E26" s="94"/>
      <c r="F26" s="96" t="s">
        <v>7</v>
      </c>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1" customFormat="1" ht="21" customHeight="1">
      <c r="A27" s="76">
        <v>21</v>
      </c>
      <c r="B27" s="115" t="s">
        <v>230</v>
      </c>
      <c r="C27" s="116" t="s">
        <v>231</v>
      </c>
      <c r="D27" s="117" t="s">
        <v>109</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1" customFormat="1" ht="21" customHeight="1">
      <c r="A28" s="76">
        <v>22</v>
      </c>
      <c r="B28" s="115" t="s">
        <v>232</v>
      </c>
      <c r="C28" s="116" t="s">
        <v>233</v>
      </c>
      <c r="D28" s="117" t="s">
        <v>234</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1" customFormat="1" ht="21" customHeight="1">
      <c r="A29" s="76">
        <v>23</v>
      </c>
      <c r="B29" s="115" t="s">
        <v>235</v>
      </c>
      <c r="C29" s="116" t="s">
        <v>236</v>
      </c>
      <c r="D29" s="117" t="s">
        <v>84</v>
      </c>
      <c r="E29" s="94"/>
      <c r="F29" s="96"/>
      <c r="G29" s="96"/>
      <c r="H29" s="96"/>
      <c r="I29" s="96"/>
      <c r="J29" s="96"/>
      <c r="K29" s="96"/>
      <c r="L29" s="96" t="s">
        <v>6</v>
      </c>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1" customFormat="1" ht="21" customHeight="1">
      <c r="A30" s="76">
        <v>24</v>
      </c>
      <c r="B30" s="115" t="s">
        <v>237</v>
      </c>
      <c r="C30" s="116" t="s">
        <v>238</v>
      </c>
      <c r="D30" s="117" t="s">
        <v>81</v>
      </c>
      <c r="E30" s="94"/>
      <c r="F30" s="96"/>
      <c r="G30" s="96"/>
      <c r="H30" s="96"/>
      <c r="I30" s="96"/>
      <c r="J30" s="96"/>
      <c r="K30" s="96"/>
      <c r="L30" s="96" t="s">
        <v>6</v>
      </c>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row>
    <row r="31" spans="1:41" s="1" customFormat="1" ht="21" customHeight="1">
      <c r="A31" s="76">
        <v>25</v>
      </c>
      <c r="B31" s="115" t="s">
        <v>239</v>
      </c>
      <c r="C31" s="116" t="s">
        <v>240</v>
      </c>
      <c r="D31" s="117" t="s">
        <v>241</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41"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35</v>
      </c>
      <c r="AK32" s="114">
        <f>SUM(AK7:AK31)</f>
        <v>3</v>
      </c>
      <c r="AL32" s="114">
        <f>SUM(AL7:AL31)</f>
        <v>1</v>
      </c>
      <c r="AM32" s="16"/>
      <c r="AN32"/>
      <c r="AO32"/>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40" ht="15.75" customHeight="1">
      <c r="C35" s="43"/>
      <c r="D35" s="16"/>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0" ht="15.75" customHeight="1">
      <c r="C36" s="443"/>
      <c r="D36" s="44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3"/>
      <c r="D37" s="443"/>
      <c r="E37" s="443"/>
      <c r="F37" s="443"/>
      <c r="G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43"/>
      <c r="D38" s="443"/>
      <c r="E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0" ht="15.75" customHeight="1">
      <c r="C39" s="443"/>
      <c r="D39" s="443"/>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C36:D36"/>
    <mergeCell ref="A32:AI32"/>
    <mergeCell ref="C38:E38"/>
    <mergeCell ref="C39:D39"/>
    <mergeCell ref="C37:G37"/>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48"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8"/>
  <sheetViews>
    <sheetView topLeftCell="A16" zoomScaleNormal="100" workbookViewId="0">
      <selection activeCell="AA26" sqref="AA26"/>
    </sheetView>
  </sheetViews>
  <sheetFormatPr defaultRowHeight="15.75"/>
  <cols>
    <col min="1" max="1" width="7.1640625" customWidth="1"/>
    <col min="2" max="2" width="16.33203125" style="121" customWidth="1"/>
    <col min="3" max="3" width="23.6640625" customWidth="1"/>
    <col min="4" max="4" width="10.33203125" customWidth="1"/>
    <col min="5" max="35" width="4" customWidth="1"/>
    <col min="36" max="38" width="7"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242</v>
      </c>
      <c r="C7" s="123" t="s">
        <v>110</v>
      </c>
      <c r="D7" s="124" t="s">
        <v>36</v>
      </c>
      <c r="E7" s="11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243</v>
      </c>
      <c r="C8" s="123" t="s">
        <v>244</v>
      </c>
      <c r="D8" s="124" t="s">
        <v>61</v>
      </c>
      <c r="E8" s="112"/>
      <c r="F8" s="99" t="s">
        <v>6</v>
      </c>
      <c r="G8" s="99"/>
      <c r="H8" s="99"/>
      <c r="I8" s="99"/>
      <c r="J8" s="99" t="s">
        <v>6</v>
      </c>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3" si="2">COUNTIF(E8:AI8,"K")+2*COUNTIF(E8:AI8,"2K")+COUNTIF(E8:AI8,"TK")+COUNTIF(E8:AI8,"KT")+COUNTIF(E8:AI8,"PK")+COUNTIF(E8:AI8,"KP")+2*COUNTIF(E8:AI8,"K2")</f>
        <v>2</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122" t="s">
        <v>245</v>
      </c>
      <c r="C9" s="123" t="s">
        <v>246</v>
      </c>
      <c r="D9" s="124" t="s">
        <v>247</v>
      </c>
      <c r="E9" s="112"/>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248</v>
      </c>
      <c r="C10" s="123" t="s">
        <v>249</v>
      </c>
      <c r="D10" s="124" t="s">
        <v>250</v>
      </c>
      <c r="E10" s="112"/>
      <c r="F10" s="99"/>
      <c r="G10" s="99"/>
      <c r="H10" s="99"/>
      <c r="I10" s="99" t="s">
        <v>6</v>
      </c>
      <c r="J10" s="99"/>
      <c r="K10" s="99"/>
      <c r="L10" s="99"/>
      <c r="M10" s="99"/>
      <c r="N10" s="99"/>
      <c r="O10" s="99"/>
      <c r="P10" s="99" t="s">
        <v>6</v>
      </c>
      <c r="Q10" s="99"/>
      <c r="R10" s="99" t="s">
        <v>6</v>
      </c>
      <c r="S10" s="99"/>
      <c r="T10" s="99"/>
      <c r="U10" s="99"/>
      <c r="V10" s="99"/>
      <c r="W10" s="99"/>
      <c r="X10" s="99"/>
      <c r="Y10" s="99"/>
      <c r="Z10" s="99"/>
      <c r="AA10" s="99"/>
      <c r="AB10" s="99"/>
      <c r="AC10" s="99"/>
      <c r="AD10" s="99"/>
      <c r="AE10" s="99"/>
      <c r="AF10" s="99"/>
      <c r="AG10" s="99"/>
      <c r="AH10" s="99"/>
      <c r="AI10" s="99"/>
      <c r="AJ10" s="19">
        <f t="shared" si="2"/>
        <v>3</v>
      </c>
      <c r="AK10" s="336">
        <f t="shared" si="3"/>
        <v>0</v>
      </c>
      <c r="AL10" s="336">
        <f t="shared" si="4"/>
        <v>0</v>
      </c>
    </row>
    <row r="11" spans="1:38" s="1" customFormat="1" ht="21" customHeight="1">
      <c r="A11" s="5">
        <v>5</v>
      </c>
      <c r="B11" s="125">
        <v>1910110117</v>
      </c>
      <c r="C11" s="123" t="s">
        <v>483</v>
      </c>
      <c r="D11" s="124" t="s">
        <v>83</v>
      </c>
      <c r="E11" s="112"/>
      <c r="F11" s="99" t="s">
        <v>6</v>
      </c>
      <c r="G11" s="99"/>
      <c r="H11" s="99"/>
      <c r="I11" s="99"/>
      <c r="J11" s="99" t="s">
        <v>6</v>
      </c>
      <c r="K11" s="99"/>
      <c r="L11" s="99"/>
      <c r="M11" s="99"/>
      <c r="N11" s="99"/>
      <c r="O11" s="99" t="s">
        <v>8</v>
      </c>
      <c r="P11" s="99"/>
      <c r="Q11" s="99"/>
      <c r="R11" s="99" t="s">
        <v>8</v>
      </c>
      <c r="S11" s="99"/>
      <c r="T11" s="99"/>
      <c r="U11" s="99"/>
      <c r="V11" s="99"/>
      <c r="W11" s="99"/>
      <c r="X11" s="99"/>
      <c r="Y11" s="99"/>
      <c r="Z11" s="99"/>
      <c r="AA11" s="99"/>
      <c r="AB11" s="99"/>
      <c r="AC11" s="99"/>
      <c r="AD11" s="99"/>
      <c r="AE11" s="99"/>
      <c r="AF11" s="99"/>
      <c r="AG11" s="99"/>
      <c r="AH11" s="99"/>
      <c r="AI11" s="99"/>
      <c r="AJ11" s="19">
        <f t="shared" si="2"/>
        <v>2</v>
      </c>
      <c r="AK11" s="336">
        <f t="shared" si="3"/>
        <v>0</v>
      </c>
      <c r="AL11" s="336">
        <f t="shared" si="4"/>
        <v>2</v>
      </c>
    </row>
    <row r="12" spans="1:38" s="1" customFormat="1" ht="21" customHeight="1">
      <c r="A12" s="5">
        <v>6</v>
      </c>
      <c r="B12" s="122" t="s">
        <v>252</v>
      </c>
      <c r="C12" s="123" t="s">
        <v>253</v>
      </c>
      <c r="D12" s="124" t="s">
        <v>40</v>
      </c>
      <c r="E12" s="11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254</v>
      </c>
      <c r="C13" s="123" t="s">
        <v>255</v>
      </c>
      <c r="D13" s="124" t="s">
        <v>48</v>
      </c>
      <c r="E13" s="112"/>
      <c r="F13" s="99" t="s">
        <v>8</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8" s="1" customFormat="1" ht="21" customHeight="1">
      <c r="A14" s="5">
        <v>8</v>
      </c>
      <c r="B14" s="122" t="s">
        <v>256</v>
      </c>
      <c r="C14" s="123" t="s">
        <v>131</v>
      </c>
      <c r="D14" s="124" t="s">
        <v>49</v>
      </c>
      <c r="E14" s="113"/>
      <c r="F14" s="101"/>
      <c r="G14" s="101"/>
      <c r="H14" s="101"/>
      <c r="I14" s="99"/>
      <c r="J14" s="101"/>
      <c r="K14" s="101"/>
      <c r="L14" s="101"/>
      <c r="M14" s="101"/>
      <c r="N14" s="101"/>
      <c r="O14" s="99"/>
      <c r="P14" s="101"/>
      <c r="Q14" s="101"/>
      <c r="R14" s="101"/>
      <c r="S14" s="101"/>
      <c r="T14" s="101"/>
      <c r="U14" s="101"/>
      <c r="V14" s="101"/>
      <c r="W14" s="101"/>
      <c r="X14" s="101"/>
      <c r="Y14" s="101"/>
      <c r="Z14" s="101"/>
      <c r="AA14" s="101"/>
      <c r="AB14" s="99"/>
      <c r="AC14" s="101"/>
      <c r="AD14" s="101"/>
      <c r="AE14" s="101"/>
      <c r="AF14" s="101"/>
      <c r="AG14" s="101"/>
      <c r="AH14" s="101"/>
      <c r="AI14" s="101"/>
      <c r="AJ14" s="19">
        <f t="shared" si="2"/>
        <v>0</v>
      </c>
      <c r="AK14" s="336">
        <f t="shared" si="3"/>
        <v>0</v>
      </c>
      <c r="AL14" s="336">
        <f t="shared" si="4"/>
        <v>0</v>
      </c>
    </row>
    <row r="15" spans="1:38" s="1" customFormat="1" ht="21" customHeight="1">
      <c r="A15" s="5">
        <v>9</v>
      </c>
      <c r="B15" s="122" t="s">
        <v>257</v>
      </c>
      <c r="C15" s="123" t="s">
        <v>128</v>
      </c>
      <c r="D15" s="124" t="s">
        <v>50</v>
      </c>
      <c r="E15" s="113"/>
      <c r="F15" s="101" t="s">
        <v>8</v>
      </c>
      <c r="G15" s="101"/>
      <c r="H15" s="101"/>
      <c r="I15" s="99"/>
      <c r="J15" s="101"/>
      <c r="K15" s="101"/>
      <c r="L15" s="101"/>
      <c r="M15" s="101"/>
      <c r="N15" s="101"/>
      <c r="O15" s="99"/>
      <c r="P15" s="101"/>
      <c r="Q15" s="101"/>
      <c r="R15" s="101"/>
      <c r="S15" s="101"/>
      <c r="T15" s="101"/>
      <c r="U15" s="101"/>
      <c r="V15" s="101"/>
      <c r="W15" s="101"/>
      <c r="X15" s="101"/>
      <c r="Y15" s="101"/>
      <c r="Z15" s="101"/>
      <c r="AA15" s="101"/>
      <c r="AB15" s="99"/>
      <c r="AC15" s="101"/>
      <c r="AD15" s="101"/>
      <c r="AE15" s="101"/>
      <c r="AF15" s="101"/>
      <c r="AG15" s="101"/>
      <c r="AH15" s="101"/>
      <c r="AI15" s="101"/>
      <c r="AJ15" s="19">
        <f t="shared" si="2"/>
        <v>0</v>
      </c>
      <c r="AK15" s="336">
        <f t="shared" si="3"/>
        <v>0</v>
      </c>
      <c r="AL15" s="336">
        <f t="shared" si="4"/>
        <v>1</v>
      </c>
    </row>
    <row r="16" spans="1:38" s="1" customFormat="1" ht="21" customHeight="1">
      <c r="A16" s="5">
        <v>10</v>
      </c>
      <c r="B16" s="122" t="s">
        <v>258</v>
      </c>
      <c r="C16" s="123" t="s">
        <v>111</v>
      </c>
      <c r="D16" s="124" t="s">
        <v>50</v>
      </c>
      <c r="E16" s="112"/>
      <c r="F16" s="99" t="s">
        <v>6</v>
      </c>
      <c r="G16" s="99"/>
      <c r="H16" s="99" t="s">
        <v>8</v>
      </c>
      <c r="I16" s="99"/>
      <c r="J16" s="99" t="s">
        <v>6</v>
      </c>
      <c r="K16" s="99"/>
      <c r="L16" s="99"/>
      <c r="M16" s="99"/>
      <c r="N16" s="99"/>
      <c r="O16" s="99"/>
      <c r="P16" s="99"/>
      <c r="Q16" s="99"/>
      <c r="R16" s="99" t="s">
        <v>2870</v>
      </c>
      <c r="S16" s="99"/>
      <c r="T16" s="99"/>
      <c r="U16" s="99"/>
      <c r="V16" s="99"/>
      <c r="W16" s="99"/>
      <c r="X16" s="99"/>
      <c r="Y16" s="99"/>
      <c r="Z16" s="99"/>
      <c r="AA16" s="99"/>
      <c r="AB16" s="99"/>
      <c r="AC16" s="99"/>
      <c r="AD16" s="99"/>
      <c r="AE16" s="99"/>
      <c r="AF16" s="99"/>
      <c r="AG16" s="99"/>
      <c r="AH16" s="99"/>
      <c r="AI16" s="99"/>
      <c r="AJ16" s="19">
        <f t="shared" si="2"/>
        <v>2</v>
      </c>
      <c r="AK16" s="336">
        <f t="shared" si="3"/>
        <v>0</v>
      </c>
      <c r="AL16" s="336">
        <f t="shared" si="4"/>
        <v>3</v>
      </c>
    </row>
    <row r="17" spans="1:38" s="1" customFormat="1" ht="21" customHeight="1">
      <c r="A17" s="5">
        <v>11</v>
      </c>
      <c r="B17" s="122" t="s">
        <v>259</v>
      </c>
      <c r="C17" s="123" t="s">
        <v>260</v>
      </c>
      <c r="D17" s="124" t="s">
        <v>75</v>
      </c>
      <c r="E17" s="112"/>
      <c r="F17" s="99" t="s">
        <v>6</v>
      </c>
      <c r="G17" s="99"/>
      <c r="H17" s="99"/>
      <c r="I17" s="99" t="s">
        <v>8</v>
      </c>
      <c r="J17" s="99" t="s">
        <v>8</v>
      </c>
      <c r="K17" s="99"/>
      <c r="L17" s="99" t="s">
        <v>6</v>
      </c>
      <c r="M17" s="99" t="s">
        <v>8</v>
      </c>
      <c r="N17" s="99"/>
      <c r="O17" s="99" t="s">
        <v>8</v>
      </c>
      <c r="P17" s="99" t="s">
        <v>8</v>
      </c>
      <c r="Q17" s="99"/>
      <c r="R17" s="99" t="s">
        <v>8</v>
      </c>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6</v>
      </c>
    </row>
    <row r="18" spans="1:38" s="1" customFormat="1" ht="21" customHeight="1">
      <c r="A18" s="5">
        <v>12</v>
      </c>
      <c r="B18" s="122" t="s">
        <v>261</v>
      </c>
      <c r="C18" s="123" t="s">
        <v>211</v>
      </c>
      <c r="D18" s="124" t="s">
        <v>92</v>
      </c>
      <c r="E18" s="112"/>
      <c r="F18" s="99"/>
      <c r="G18" s="99"/>
      <c r="H18" s="99"/>
      <c r="I18" s="99"/>
      <c r="J18" s="99" t="s">
        <v>8</v>
      </c>
      <c r="K18" s="99"/>
      <c r="L18" s="99"/>
      <c r="M18" s="99" t="s">
        <v>8</v>
      </c>
      <c r="N18" s="99"/>
      <c r="O18" s="99"/>
      <c r="P18" s="99"/>
      <c r="Q18" s="99"/>
      <c r="R18" s="99" t="s">
        <v>8</v>
      </c>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3</v>
      </c>
    </row>
    <row r="19" spans="1:38" s="1" customFormat="1" ht="21" customHeight="1">
      <c r="A19" s="5">
        <v>13</v>
      </c>
      <c r="B19" s="122" t="s">
        <v>262</v>
      </c>
      <c r="C19" s="123" t="s">
        <v>263</v>
      </c>
      <c r="D19" s="124" t="s">
        <v>94</v>
      </c>
      <c r="E19" s="112"/>
      <c r="F19" s="112"/>
      <c r="G19" s="112"/>
      <c r="H19" s="112"/>
      <c r="I19" s="99"/>
      <c r="J19" s="112"/>
      <c r="K19" s="112"/>
      <c r="L19" s="112"/>
      <c r="M19" s="112"/>
      <c r="N19" s="112"/>
      <c r="O19" s="99"/>
      <c r="P19" s="112"/>
      <c r="Q19" s="112"/>
      <c r="R19" s="112"/>
      <c r="S19" s="112"/>
      <c r="T19" s="112"/>
      <c r="U19" s="112"/>
      <c r="V19" s="112"/>
      <c r="W19" s="112"/>
      <c r="X19" s="112"/>
      <c r="Y19" s="112"/>
      <c r="Z19" s="112"/>
      <c r="AA19" s="112"/>
      <c r="AB19" s="99"/>
      <c r="AC19" s="112"/>
      <c r="AD19" s="112"/>
      <c r="AE19" s="112"/>
      <c r="AF19" s="112"/>
      <c r="AG19" s="112"/>
      <c r="AH19" s="112"/>
      <c r="AI19" s="112"/>
      <c r="AJ19" s="19">
        <f t="shared" si="2"/>
        <v>0</v>
      </c>
      <c r="AK19" s="336">
        <f t="shared" si="3"/>
        <v>0</v>
      </c>
      <c r="AL19" s="336">
        <f t="shared" si="4"/>
        <v>0</v>
      </c>
    </row>
    <row r="20" spans="1:38" s="1" customFormat="1" ht="21" customHeight="1">
      <c r="A20" s="5">
        <v>14</v>
      </c>
      <c r="B20" s="122" t="s">
        <v>264</v>
      </c>
      <c r="C20" s="123" t="s">
        <v>265</v>
      </c>
      <c r="D20" s="124" t="s">
        <v>122</v>
      </c>
      <c r="E20" s="11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1" customFormat="1" ht="21" customHeight="1">
      <c r="A21" s="5">
        <v>15</v>
      </c>
      <c r="B21" s="122" t="s">
        <v>266</v>
      </c>
      <c r="C21" s="123" t="s">
        <v>267</v>
      </c>
      <c r="D21" s="124" t="s">
        <v>86</v>
      </c>
      <c r="E21" s="112"/>
      <c r="F21" s="99"/>
      <c r="G21" s="99"/>
      <c r="H21" s="99" t="s">
        <v>8</v>
      </c>
      <c r="I21" s="99"/>
      <c r="J21" s="99" t="s">
        <v>8</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2</v>
      </c>
    </row>
    <row r="22" spans="1:38" s="1" customFormat="1" ht="21" customHeight="1">
      <c r="A22" s="5">
        <v>16</v>
      </c>
      <c r="B22" s="122" t="s">
        <v>268</v>
      </c>
      <c r="C22" s="123" t="s">
        <v>102</v>
      </c>
      <c r="D22" s="124" t="s">
        <v>269</v>
      </c>
      <c r="E22" s="11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1" customFormat="1" ht="21" customHeight="1">
      <c r="A23" s="5">
        <v>17</v>
      </c>
      <c r="B23" s="122" t="s">
        <v>270</v>
      </c>
      <c r="C23" s="123" t="s">
        <v>271</v>
      </c>
      <c r="D23" s="124" t="s">
        <v>28</v>
      </c>
      <c r="E23" s="112"/>
      <c r="F23" s="99"/>
      <c r="G23" s="99"/>
      <c r="H23" s="99"/>
      <c r="I23" s="99"/>
      <c r="J23" s="99"/>
      <c r="K23" s="99"/>
      <c r="L23" s="99"/>
      <c r="M23" s="99"/>
      <c r="N23" s="99"/>
      <c r="O23" s="99"/>
      <c r="P23" s="99"/>
      <c r="Q23" s="99"/>
      <c r="R23" s="99" t="s">
        <v>6</v>
      </c>
      <c r="S23" s="99"/>
      <c r="T23" s="99"/>
      <c r="U23" s="99"/>
      <c r="V23" s="99"/>
      <c r="W23" s="99"/>
      <c r="X23" s="99"/>
      <c r="Y23" s="99"/>
      <c r="Z23" s="99"/>
      <c r="AA23" s="99"/>
      <c r="AB23" s="99"/>
      <c r="AC23" s="99"/>
      <c r="AD23" s="99"/>
      <c r="AE23" s="99"/>
      <c r="AF23" s="99"/>
      <c r="AG23" s="99"/>
      <c r="AH23" s="99"/>
      <c r="AI23" s="99"/>
      <c r="AJ23" s="19">
        <f t="shared" si="2"/>
        <v>1</v>
      </c>
      <c r="AK23" s="336">
        <f t="shared" si="3"/>
        <v>0</v>
      </c>
      <c r="AL23" s="336">
        <f t="shared" si="4"/>
        <v>0</v>
      </c>
    </row>
    <row r="24" spans="1:38" s="1" customFormat="1" ht="21" customHeight="1">
      <c r="A24" s="5">
        <v>18</v>
      </c>
      <c r="B24" s="122" t="s">
        <v>272</v>
      </c>
      <c r="C24" s="123" t="s">
        <v>273</v>
      </c>
      <c r="D24" s="124" t="s">
        <v>274</v>
      </c>
      <c r="E24" s="112"/>
      <c r="F24" s="99" t="s">
        <v>6</v>
      </c>
      <c r="G24" s="99"/>
      <c r="H24" s="99" t="s">
        <v>6</v>
      </c>
      <c r="I24" s="99" t="s">
        <v>6</v>
      </c>
      <c r="J24" s="99" t="s">
        <v>6</v>
      </c>
      <c r="K24" s="99" t="s">
        <v>6</v>
      </c>
      <c r="L24" s="99" t="s">
        <v>6</v>
      </c>
      <c r="M24" s="99" t="s">
        <v>6</v>
      </c>
      <c r="N24" s="99"/>
      <c r="O24" s="99" t="s">
        <v>6</v>
      </c>
      <c r="P24" s="99" t="s">
        <v>6</v>
      </c>
      <c r="Q24" s="99"/>
      <c r="R24" s="99" t="s">
        <v>2806</v>
      </c>
      <c r="S24" s="99" t="s">
        <v>6</v>
      </c>
      <c r="T24" s="99"/>
      <c r="U24" s="99"/>
      <c r="V24" s="99"/>
      <c r="W24" s="99"/>
      <c r="X24" s="99"/>
      <c r="Y24" s="99"/>
      <c r="Z24" s="99"/>
      <c r="AA24" s="99"/>
      <c r="AB24" s="99"/>
      <c r="AC24" s="99"/>
      <c r="AD24" s="99"/>
      <c r="AE24" s="99"/>
      <c r="AF24" s="99"/>
      <c r="AG24" s="99"/>
      <c r="AH24" s="99"/>
      <c r="AI24" s="99"/>
      <c r="AJ24" s="19">
        <f t="shared" si="2"/>
        <v>12</v>
      </c>
      <c r="AK24" s="336">
        <f t="shared" si="3"/>
        <v>0</v>
      </c>
      <c r="AL24" s="336">
        <f t="shared" si="4"/>
        <v>0</v>
      </c>
    </row>
    <row r="25" spans="1:38" s="1" customFormat="1" ht="21" customHeight="1">
      <c r="A25" s="5">
        <v>19</v>
      </c>
      <c r="B25" s="122" t="s">
        <v>275</v>
      </c>
      <c r="C25" s="123" t="s">
        <v>276</v>
      </c>
      <c r="D25" s="124" t="s">
        <v>78</v>
      </c>
      <c r="E25" s="11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1" customFormat="1" ht="21" customHeight="1">
      <c r="A26" s="5">
        <v>20</v>
      </c>
      <c r="B26" s="122" t="s">
        <v>277</v>
      </c>
      <c r="C26" s="123" t="s">
        <v>278</v>
      </c>
      <c r="D26" s="124" t="s">
        <v>116</v>
      </c>
      <c r="E26" s="11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1" customFormat="1" ht="21" customHeight="1">
      <c r="A27" s="5">
        <v>21</v>
      </c>
      <c r="B27" s="122" t="s">
        <v>279</v>
      </c>
      <c r="C27" s="123" t="s">
        <v>280</v>
      </c>
      <c r="D27" s="124" t="s">
        <v>281</v>
      </c>
      <c r="E27" s="11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38" s="1" customFormat="1" ht="21" customHeight="1">
      <c r="A28" s="5">
        <v>22</v>
      </c>
      <c r="B28" s="122" t="s">
        <v>282</v>
      </c>
      <c r="C28" s="123" t="s">
        <v>130</v>
      </c>
      <c r="D28" s="126" t="s">
        <v>44</v>
      </c>
      <c r="E28" s="112"/>
      <c r="F28" s="99"/>
      <c r="G28" s="99"/>
      <c r="H28" s="99" t="s">
        <v>8</v>
      </c>
      <c r="I28" s="99"/>
      <c r="J28" s="99" t="s">
        <v>8</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2</v>
      </c>
    </row>
    <row r="29" spans="1:38" s="1" customFormat="1" ht="21" customHeight="1">
      <c r="A29" s="5">
        <v>23</v>
      </c>
      <c r="B29" s="122">
        <v>1910110118</v>
      </c>
      <c r="C29" s="123" t="s">
        <v>482</v>
      </c>
      <c r="D29" s="81" t="s">
        <v>44</v>
      </c>
      <c r="E29" s="112"/>
      <c r="F29" s="99" t="s">
        <v>6</v>
      </c>
      <c r="G29" s="99"/>
      <c r="H29" s="99"/>
      <c r="I29" s="99"/>
      <c r="J29" s="99" t="s">
        <v>6</v>
      </c>
      <c r="K29" s="99"/>
      <c r="L29" s="99"/>
      <c r="M29" s="99"/>
      <c r="N29" s="99"/>
      <c r="O29" s="99"/>
      <c r="P29" s="99"/>
      <c r="Q29" s="99"/>
      <c r="R29" s="99" t="s">
        <v>2870</v>
      </c>
      <c r="S29" s="99"/>
      <c r="T29" s="99"/>
      <c r="U29" s="99"/>
      <c r="V29" s="99"/>
      <c r="W29" s="99"/>
      <c r="X29" s="99"/>
      <c r="Y29" s="99"/>
      <c r="Z29" s="99"/>
      <c r="AA29" s="99"/>
      <c r="AB29" s="99"/>
      <c r="AC29" s="99"/>
      <c r="AD29" s="99"/>
      <c r="AE29" s="99"/>
      <c r="AF29" s="99"/>
      <c r="AG29" s="99"/>
      <c r="AH29" s="99"/>
      <c r="AI29" s="99"/>
      <c r="AJ29" s="19">
        <f t="shared" si="2"/>
        <v>2</v>
      </c>
      <c r="AK29" s="336">
        <f t="shared" si="3"/>
        <v>0</v>
      </c>
      <c r="AL29" s="336">
        <f t="shared" si="4"/>
        <v>2</v>
      </c>
    </row>
    <row r="30" spans="1:38" s="1" customFormat="1" ht="21" customHeight="1">
      <c r="A30" s="5">
        <v>24</v>
      </c>
      <c r="B30" s="122" t="s">
        <v>283</v>
      </c>
      <c r="C30" s="123" t="s">
        <v>284</v>
      </c>
      <c r="D30" s="81" t="s">
        <v>285</v>
      </c>
      <c r="E30" s="11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1" customFormat="1" ht="21" customHeight="1">
      <c r="A31" s="5">
        <v>25</v>
      </c>
      <c r="B31" s="122" t="s">
        <v>469</v>
      </c>
      <c r="C31" s="123" t="s">
        <v>251</v>
      </c>
      <c r="D31" s="127" t="s">
        <v>470</v>
      </c>
      <c r="E31" s="112"/>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38" s="1" customFormat="1" ht="21" customHeight="1">
      <c r="A32" s="5">
        <v>26</v>
      </c>
      <c r="B32" s="122" t="s">
        <v>286</v>
      </c>
      <c r="C32" s="123" t="s">
        <v>287</v>
      </c>
      <c r="D32" s="124" t="s">
        <v>68</v>
      </c>
      <c r="E32" s="112"/>
      <c r="F32" s="99"/>
      <c r="G32" s="99"/>
      <c r="H32" s="99"/>
      <c r="I32" s="99"/>
      <c r="J32" s="99" t="s">
        <v>8</v>
      </c>
      <c r="K32" s="99"/>
      <c r="L32" s="99"/>
      <c r="M32" s="99"/>
      <c r="N32" s="99"/>
      <c r="O32" s="99"/>
      <c r="P32" s="99"/>
      <c r="Q32" s="99"/>
      <c r="R32" s="99" t="s">
        <v>6</v>
      </c>
      <c r="S32" s="99" t="s">
        <v>7</v>
      </c>
      <c r="T32" s="99"/>
      <c r="U32" s="99"/>
      <c r="V32" s="99"/>
      <c r="W32" s="99"/>
      <c r="X32" s="99"/>
      <c r="Y32" s="99"/>
      <c r="Z32" s="99"/>
      <c r="AA32" s="99"/>
      <c r="AB32" s="99"/>
      <c r="AC32" s="99"/>
      <c r="AD32" s="99"/>
      <c r="AE32" s="99"/>
      <c r="AF32" s="99"/>
      <c r="AG32" s="99"/>
      <c r="AH32" s="99"/>
      <c r="AI32" s="99"/>
      <c r="AJ32" s="19">
        <f t="shared" si="2"/>
        <v>1</v>
      </c>
      <c r="AK32" s="336">
        <f t="shared" si="3"/>
        <v>1</v>
      </c>
      <c r="AL32" s="336">
        <f t="shared" si="4"/>
        <v>1</v>
      </c>
    </row>
    <row r="33" spans="1:40" s="1" customFormat="1" ht="21" customHeight="1">
      <c r="A33" s="5">
        <v>27</v>
      </c>
      <c r="B33" s="125" t="s">
        <v>288</v>
      </c>
      <c r="C33" s="128" t="s">
        <v>24</v>
      </c>
      <c r="D33" s="129" t="s">
        <v>125</v>
      </c>
      <c r="E33" s="112"/>
      <c r="F33" s="99" t="s">
        <v>6</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29</v>
      </c>
      <c r="AK34" s="114">
        <f>SUM(AK7:AK33)</f>
        <v>1</v>
      </c>
      <c r="AL34" s="114">
        <f>SUM(AL7:AL33)</f>
        <v>23</v>
      </c>
    </row>
    <row r="35" spans="1:40"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c r="AN35" s="338"/>
    </row>
    <row r="36" spans="1:40" ht="15.75" customHeight="1">
      <c r="C36" s="443"/>
      <c r="D36" s="443"/>
      <c r="E36" s="443"/>
      <c r="F36" s="443"/>
      <c r="G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3"/>
      <c r="D37" s="443"/>
      <c r="E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9.5">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34:AI34"/>
    <mergeCell ref="C37:E37"/>
    <mergeCell ref="C38:D38"/>
    <mergeCell ref="C36:G36"/>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7:AI33">
    <cfRule type="expression" dxfId="145" priority="3">
      <formula>IF(E$5="CN",1,0)</formula>
    </cfRule>
  </conditionalFormatting>
  <conditionalFormatting sqref="E6:AI33">
    <cfRule type="expression" dxfId="144" priority="1">
      <formula>IF(E$6="CN",1,0)</formula>
    </cfRule>
    <cfRule type="expression" dxfId="143"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38"/>
  <sheetViews>
    <sheetView topLeftCell="A16" zoomScaleNormal="100" workbookViewId="0">
      <selection activeCell="T30" sqref="T30"/>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289</v>
      </c>
      <c r="C7" s="80" t="s">
        <v>290</v>
      </c>
      <c r="D7" s="81" t="s">
        <v>291</v>
      </c>
      <c r="E7" s="94"/>
      <c r="F7" s="96"/>
      <c r="G7" s="96"/>
      <c r="H7" s="96"/>
      <c r="I7" s="96" t="s">
        <v>6</v>
      </c>
      <c r="J7" s="96"/>
      <c r="K7" s="96" t="s">
        <v>8</v>
      </c>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1" customFormat="1" ht="21" customHeight="1">
      <c r="A8" s="5">
        <v>2</v>
      </c>
      <c r="B8" s="79" t="s">
        <v>292</v>
      </c>
      <c r="C8" s="80" t="s">
        <v>471</v>
      </c>
      <c r="D8" s="81" t="s">
        <v>113</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3" si="2">COUNTIF(E8:AI8,"K")+2*COUNTIF(E8:AI8,"2K")+COUNTIF(E8:AI8,"TK")+COUNTIF(E8:AI8,"KT")+COUNTIF(E8:AI8,"PK")+COUNTIF(E8:AI8,"KP")+2*COUNTIF(E8:AI8,"K2")</f>
        <v>1</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79" t="s">
        <v>293</v>
      </c>
      <c r="C9" s="80" t="s">
        <v>294</v>
      </c>
      <c r="D9" s="81" t="s">
        <v>134</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5">
        <v>4</v>
      </c>
      <c r="B10" s="79" t="s">
        <v>295</v>
      </c>
      <c r="C10" s="80" t="s">
        <v>296</v>
      </c>
      <c r="D10" s="81" t="s">
        <v>27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5">
        <v>5</v>
      </c>
      <c r="B11" s="79" t="s">
        <v>298</v>
      </c>
      <c r="C11" s="80" t="s">
        <v>299</v>
      </c>
      <c r="D11" s="81" t="s">
        <v>300</v>
      </c>
      <c r="E11" s="94"/>
      <c r="F11" s="96"/>
      <c r="G11" s="96"/>
      <c r="H11" s="96"/>
      <c r="I11" s="96"/>
      <c r="J11" s="96"/>
      <c r="K11" s="96"/>
      <c r="L11" s="96"/>
      <c r="M11" s="99"/>
      <c r="N11" s="96"/>
      <c r="O11" s="96" t="s">
        <v>6</v>
      </c>
      <c r="P11" s="96"/>
      <c r="Q11" s="96"/>
      <c r="R11" s="96"/>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row>
    <row r="12" spans="1:38" s="1" customFormat="1" ht="21" customHeight="1">
      <c r="A12" s="5">
        <v>6</v>
      </c>
      <c r="B12" s="79" t="s">
        <v>301</v>
      </c>
      <c r="C12" s="80" t="s">
        <v>302</v>
      </c>
      <c r="D12" s="81" t="s">
        <v>126</v>
      </c>
      <c r="E12" s="94"/>
      <c r="F12" s="96"/>
      <c r="G12" s="96"/>
      <c r="H12" s="96"/>
      <c r="I12" s="96"/>
      <c r="J12" s="96"/>
      <c r="K12" s="96"/>
      <c r="L12" s="96"/>
      <c r="M12" s="99"/>
      <c r="N12" s="96"/>
      <c r="O12" s="96" t="s">
        <v>6</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1" customFormat="1" ht="21" customHeight="1">
      <c r="A13" s="5">
        <v>7</v>
      </c>
      <c r="B13" s="79" t="s">
        <v>303</v>
      </c>
      <c r="C13" s="80" t="s">
        <v>128</v>
      </c>
      <c r="D13" s="81" t="s">
        <v>150</v>
      </c>
      <c r="E13" s="94"/>
      <c r="F13" s="96"/>
      <c r="G13" s="96"/>
      <c r="H13" s="96"/>
      <c r="I13" s="96"/>
      <c r="J13" s="96"/>
      <c r="K13" s="96"/>
      <c r="L13" s="96"/>
      <c r="M13" s="99"/>
      <c r="N13" s="96"/>
      <c r="O13" s="96"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6">
        <f t="shared" si="3"/>
        <v>0</v>
      </c>
      <c r="AL13" s="336">
        <f t="shared" si="4"/>
        <v>0</v>
      </c>
    </row>
    <row r="14" spans="1:38" s="1" customFormat="1" ht="21" customHeight="1">
      <c r="A14" s="5">
        <v>8</v>
      </c>
      <c r="B14" s="79" t="s">
        <v>304</v>
      </c>
      <c r="C14" s="80" t="s">
        <v>77</v>
      </c>
      <c r="D14" s="81" t="s">
        <v>94</v>
      </c>
      <c r="E14" s="118"/>
      <c r="F14" s="119"/>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0</v>
      </c>
      <c r="AK14" s="336">
        <f t="shared" si="3"/>
        <v>0</v>
      </c>
      <c r="AL14" s="336">
        <f t="shared" si="4"/>
        <v>0</v>
      </c>
    </row>
    <row r="15" spans="1:38" s="1" customFormat="1" ht="21" customHeight="1">
      <c r="A15" s="5">
        <v>9</v>
      </c>
      <c r="B15" s="79" t="s">
        <v>305</v>
      </c>
      <c r="C15" s="80" t="s">
        <v>306</v>
      </c>
      <c r="D15" s="81" t="s">
        <v>94</v>
      </c>
      <c r="E15" s="118"/>
      <c r="F15" s="119"/>
      <c r="G15" s="119"/>
      <c r="H15" s="119"/>
      <c r="I15" s="119" t="s">
        <v>6</v>
      </c>
      <c r="J15" s="119"/>
      <c r="K15" s="119"/>
      <c r="L15" s="119" t="s">
        <v>6</v>
      </c>
      <c r="M15" s="101"/>
      <c r="N15" s="119"/>
      <c r="O15" s="119"/>
      <c r="P15" s="119"/>
      <c r="Q15" s="119"/>
      <c r="R15" s="119"/>
      <c r="S15" s="119" t="s">
        <v>6</v>
      </c>
      <c r="T15" s="119"/>
      <c r="U15" s="119"/>
      <c r="V15" s="119"/>
      <c r="W15" s="119"/>
      <c r="X15" s="119"/>
      <c r="Y15" s="119"/>
      <c r="Z15" s="119"/>
      <c r="AA15" s="119"/>
      <c r="AB15" s="119"/>
      <c r="AC15" s="119"/>
      <c r="AD15" s="119"/>
      <c r="AE15" s="119"/>
      <c r="AF15" s="119"/>
      <c r="AG15" s="119"/>
      <c r="AH15" s="119"/>
      <c r="AI15" s="119"/>
      <c r="AJ15" s="19">
        <f t="shared" si="2"/>
        <v>3</v>
      </c>
      <c r="AK15" s="336">
        <f t="shared" si="3"/>
        <v>0</v>
      </c>
      <c r="AL15" s="336">
        <f t="shared" si="4"/>
        <v>0</v>
      </c>
    </row>
    <row r="16" spans="1:38" s="1" customFormat="1" ht="21" customHeight="1">
      <c r="A16" s="5">
        <v>10</v>
      </c>
      <c r="B16" s="79" t="s">
        <v>307</v>
      </c>
      <c r="C16" s="80" t="s">
        <v>308</v>
      </c>
      <c r="D16" s="81" t="s">
        <v>20</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8" s="1" customFormat="1" ht="21" customHeight="1">
      <c r="A17" s="5">
        <v>11</v>
      </c>
      <c r="B17" s="79" t="s">
        <v>309</v>
      </c>
      <c r="C17" s="80" t="s">
        <v>310</v>
      </c>
      <c r="D17" s="81" t="s">
        <v>53</v>
      </c>
      <c r="E17" s="94"/>
      <c r="F17" s="96"/>
      <c r="G17" s="96"/>
      <c r="H17" s="96" t="s">
        <v>8</v>
      </c>
      <c r="I17" s="96" t="s">
        <v>6</v>
      </c>
      <c r="J17" s="96" t="s">
        <v>6</v>
      </c>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2</v>
      </c>
      <c r="AK17" s="336">
        <f t="shared" si="3"/>
        <v>0</v>
      </c>
      <c r="AL17" s="336">
        <f t="shared" si="4"/>
        <v>1</v>
      </c>
    </row>
    <row r="18" spans="1:38" s="1" customFormat="1" ht="21" customHeight="1">
      <c r="A18" s="5">
        <v>12</v>
      </c>
      <c r="B18" s="79" t="s">
        <v>161</v>
      </c>
      <c r="C18" s="80" t="s">
        <v>162</v>
      </c>
      <c r="D18" s="81" t="s">
        <v>86</v>
      </c>
      <c r="E18" s="94"/>
      <c r="F18" s="96"/>
      <c r="G18" s="96"/>
      <c r="H18" s="96" t="s">
        <v>7</v>
      </c>
      <c r="I18" s="96"/>
      <c r="J18" s="96"/>
      <c r="K18" s="96" t="s">
        <v>8</v>
      </c>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1</v>
      </c>
      <c r="AL18" s="336">
        <f t="shared" si="4"/>
        <v>1</v>
      </c>
    </row>
    <row r="19" spans="1:38" s="1" customFormat="1" ht="21" customHeight="1">
      <c r="A19" s="5">
        <v>13</v>
      </c>
      <c r="B19" s="79" t="s">
        <v>311</v>
      </c>
      <c r="C19" s="80" t="s">
        <v>312</v>
      </c>
      <c r="D19" s="81" t="s">
        <v>28</v>
      </c>
      <c r="E19" s="120"/>
      <c r="F19" s="120"/>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0</v>
      </c>
      <c r="AK19" s="336">
        <f t="shared" si="3"/>
        <v>0</v>
      </c>
      <c r="AL19" s="336">
        <f t="shared" si="4"/>
        <v>0</v>
      </c>
    </row>
    <row r="20" spans="1:38" s="1" customFormat="1" ht="21" customHeight="1">
      <c r="A20" s="5">
        <v>14</v>
      </c>
      <c r="B20" s="79" t="s">
        <v>313</v>
      </c>
      <c r="C20" s="80" t="s">
        <v>314</v>
      </c>
      <c r="D20" s="81" t="s">
        <v>103</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9">
        <f t="shared" si="2"/>
        <v>0</v>
      </c>
      <c r="AK20" s="336">
        <f t="shared" si="3"/>
        <v>0</v>
      </c>
      <c r="AL20" s="336">
        <f t="shared" si="4"/>
        <v>0</v>
      </c>
    </row>
    <row r="21" spans="1:38" s="1" customFormat="1" ht="21" customHeight="1">
      <c r="A21" s="5">
        <v>15</v>
      </c>
      <c r="B21" s="79" t="s">
        <v>315</v>
      </c>
      <c r="C21" s="80" t="s">
        <v>80</v>
      </c>
      <c r="D21" s="81" t="s">
        <v>55</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1" customFormat="1" ht="21" customHeight="1">
      <c r="A22" s="5">
        <v>16</v>
      </c>
      <c r="B22" s="79" t="s">
        <v>316</v>
      </c>
      <c r="C22" s="80" t="s">
        <v>317</v>
      </c>
      <c r="D22" s="81" t="s">
        <v>79</v>
      </c>
      <c r="E22" s="94"/>
      <c r="F22" s="96"/>
      <c r="G22" s="96"/>
      <c r="H22" s="96"/>
      <c r="I22" s="96"/>
      <c r="J22" s="96" t="s">
        <v>6</v>
      </c>
      <c r="K22" s="96"/>
      <c r="L22" s="96" t="s">
        <v>6</v>
      </c>
      <c r="M22" s="99"/>
      <c r="N22" s="96"/>
      <c r="O22" s="96"/>
      <c r="P22" s="96"/>
      <c r="Q22" s="96" t="s">
        <v>8</v>
      </c>
      <c r="R22" s="96"/>
      <c r="S22" s="96"/>
      <c r="T22" s="96"/>
      <c r="U22" s="96"/>
      <c r="V22" s="96"/>
      <c r="W22" s="96"/>
      <c r="X22" s="96"/>
      <c r="Y22" s="96"/>
      <c r="Z22" s="96"/>
      <c r="AA22" s="96"/>
      <c r="AB22" s="96"/>
      <c r="AC22" s="96"/>
      <c r="AD22" s="96"/>
      <c r="AE22" s="96"/>
      <c r="AF22" s="96"/>
      <c r="AG22" s="96"/>
      <c r="AH22" s="96"/>
      <c r="AI22" s="96"/>
      <c r="AJ22" s="19">
        <f t="shared" si="2"/>
        <v>2</v>
      </c>
      <c r="AK22" s="336">
        <f t="shared" si="3"/>
        <v>0</v>
      </c>
      <c r="AL22" s="336">
        <f t="shared" si="4"/>
        <v>1</v>
      </c>
    </row>
    <row r="23" spans="1:38" s="1" customFormat="1" ht="21" customHeight="1">
      <c r="A23" s="5">
        <v>17</v>
      </c>
      <c r="B23" s="79" t="s">
        <v>318</v>
      </c>
      <c r="C23" s="80" t="s">
        <v>319</v>
      </c>
      <c r="D23" s="81" t="s">
        <v>320</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1" customFormat="1" ht="21" customHeight="1">
      <c r="A24" s="5">
        <v>18</v>
      </c>
      <c r="B24" s="79" t="s">
        <v>321</v>
      </c>
      <c r="C24" s="80" t="s">
        <v>322</v>
      </c>
      <c r="D24" s="81" t="s">
        <v>323</v>
      </c>
      <c r="E24" s="94"/>
      <c r="F24" s="96"/>
      <c r="G24" s="96"/>
      <c r="H24" s="96"/>
      <c r="I24" s="96"/>
      <c r="J24" s="96" t="s">
        <v>6</v>
      </c>
      <c r="K24" s="96"/>
      <c r="L24" s="96" t="s">
        <v>6</v>
      </c>
      <c r="M24" s="99"/>
      <c r="N24" s="96"/>
      <c r="O24" s="96" t="s">
        <v>6</v>
      </c>
      <c r="P24" s="96"/>
      <c r="Q24" s="96" t="s">
        <v>6</v>
      </c>
      <c r="R24" s="96"/>
      <c r="S24" s="96" t="s">
        <v>6</v>
      </c>
      <c r="T24" s="96"/>
      <c r="U24" s="96"/>
      <c r="V24" s="96"/>
      <c r="W24" s="96"/>
      <c r="X24" s="96"/>
      <c r="Y24" s="96"/>
      <c r="Z24" s="96"/>
      <c r="AA24" s="96"/>
      <c r="AB24" s="96"/>
      <c r="AC24" s="96"/>
      <c r="AD24" s="96"/>
      <c r="AE24" s="96"/>
      <c r="AF24" s="96"/>
      <c r="AG24" s="96"/>
      <c r="AH24" s="96"/>
      <c r="AI24" s="96"/>
      <c r="AJ24" s="19">
        <f t="shared" si="2"/>
        <v>5</v>
      </c>
      <c r="AK24" s="336">
        <f t="shared" si="3"/>
        <v>0</v>
      </c>
      <c r="AL24" s="336">
        <f t="shared" si="4"/>
        <v>0</v>
      </c>
    </row>
    <row r="25" spans="1:38" s="1" customFormat="1" ht="21" customHeight="1">
      <c r="A25" s="5">
        <v>19</v>
      </c>
      <c r="B25" s="79" t="s">
        <v>324</v>
      </c>
      <c r="C25" s="80" t="s">
        <v>325</v>
      </c>
      <c r="D25" s="81" t="s">
        <v>99</v>
      </c>
      <c r="E25" s="94"/>
      <c r="F25" s="96"/>
      <c r="G25" s="96"/>
      <c r="H25" s="96" t="s">
        <v>6</v>
      </c>
      <c r="I25" s="96" t="s">
        <v>6</v>
      </c>
      <c r="J25" s="96"/>
      <c r="K25" s="96"/>
      <c r="L25" s="96"/>
      <c r="M25" s="99"/>
      <c r="N25" s="96"/>
      <c r="O25" s="96" t="s">
        <v>6</v>
      </c>
      <c r="P25" s="96" t="s">
        <v>6</v>
      </c>
      <c r="Q25" s="96" t="s">
        <v>6</v>
      </c>
      <c r="R25" s="96"/>
      <c r="S25" s="96" t="s">
        <v>6</v>
      </c>
      <c r="T25" s="96"/>
      <c r="U25" s="96"/>
      <c r="V25" s="96"/>
      <c r="W25" s="96"/>
      <c r="X25" s="96"/>
      <c r="Y25" s="96"/>
      <c r="Z25" s="96"/>
      <c r="AA25" s="96"/>
      <c r="AB25" s="96"/>
      <c r="AC25" s="96"/>
      <c r="AD25" s="96"/>
      <c r="AE25" s="96"/>
      <c r="AF25" s="96"/>
      <c r="AG25" s="96"/>
      <c r="AH25" s="96"/>
      <c r="AI25" s="96"/>
      <c r="AJ25" s="19">
        <f t="shared" si="2"/>
        <v>6</v>
      </c>
      <c r="AK25" s="336">
        <f t="shared" si="3"/>
        <v>0</v>
      </c>
      <c r="AL25" s="336">
        <f t="shared" si="4"/>
        <v>0</v>
      </c>
    </row>
    <row r="26" spans="1:38" s="1" customFormat="1" ht="21" customHeight="1">
      <c r="A26" s="5">
        <v>20</v>
      </c>
      <c r="B26" s="79" t="s">
        <v>326</v>
      </c>
      <c r="C26" s="80" t="s">
        <v>80</v>
      </c>
      <c r="D26" s="81" t="s">
        <v>327</v>
      </c>
      <c r="E26" s="94"/>
      <c r="F26" s="96"/>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1" customFormat="1" ht="21" customHeight="1">
      <c r="A27" s="5">
        <v>21</v>
      </c>
      <c r="B27" s="79" t="s">
        <v>328</v>
      </c>
      <c r="C27" s="80" t="s">
        <v>329</v>
      </c>
      <c r="D27" s="81" t="s">
        <v>285</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1" customFormat="1" ht="21" customHeight="1">
      <c r="A28" s="5">
        <v>22</v>
      </c>
      <c r="B28" s="79" t="s">
        <v>330</v>
      </c>
      <c r="C28" s="80" t="s">
        <v>119</v>
      </c>
      <c r="D28" s="81" t="s">
        <v>23</v>
      </c>
      <c r="E28" s="94"/>
      <c r="F28" s="96"/>
      <c r="G28" s="96"/>
      <c r="H28" s="96"/>
      <c r="I28" s="96"/>
      <c r="J28" s="96"/>
      <c r="K28" s="96"/>
      <c r="L28" s="96"/>
      <c r="M28" s="99"/>
      <c r="N28" s="96"/>
      <c r="O28" s="96"/>
      <c r="P28" s="96" t="s">
        <v>6</v>
      </c>
      <c r="Q28" s="96"/>
      <c r="R28" s="96"/>
      <c r="S28" s="96"/>
      <c r="T28" s="96"/>
      <c r="U28" s="96"/>
      <c r="V28" s="96"/>
      <c r="W28" s="96"/>
      <c r="X28" s="96"/>
      <c r="Y28" s="96"/>
      <c r="Z28" s="96"/>
      <c r="AA28" s="96"/>
      <c r="AB28" s="96"/>
      <c r="AC28" s="96"/>
      <c r="AD28" s="96"/>
      <c r="AE28" s="96"/>
      <c r="AF28" s="96"/>
      <c r="AG28" s="96"/>
      <c r="AH28" s="96"/>
      <c r="AI28" s="96"/>
      <c r="AJ28" s="19">
        <f t="shared" si="2"/>
        <v>1</v>
      </c>
      <c r="AK28" s="336">
        <f t="shared" si="3"/>
        <v>0</v>
      </c>
      <c r="AL28" s="336">
        <f t="shared" si="4"/>
        <v>0</v>
      </c>
    </row>
    <row r="29" spans="1:38" s="1" customFormat="1" ht="21" customHeight="1">
      <c r="A29" s="5">
        <v>23</v>
      </c>
      <c r="B29" s="79" t="s">
        <v>331</v>
      </c>
      <c r="C29" s="80" t="s">
        <v>332</v>
      </c>
      <c r="D29" s="81" t="s">
        <v>59</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1" customFormat="1" ht="21" customHeight="1">
      <c r="A30" s="5">
        <v>24</v>
      </c>
      <c r="B30" s="79" t="s">
        <v>333</v>
      </c>
      <c r="C30" s="80" t="s">
        <v>334</v>
      </c>
      <c r="D30" s="81" t="s">
        <v>59</v>
      </c>
      <c r="E30" s="94"/>
      <c r="F30" s="96"/>
      <c r="G30" s="96"/>
      <c r="H30" s="96"/>
      <c r="I30" s="96"/>
      <c r="J30" s="96"/>
      <c r="K30" s="96"/>
      <c r="L30" s="96"/>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row>
    <row r="31" spans="1:38" s="1" customFormat="1" ht="21" customHeight="1">
      <c r="A31" s="5">
        <v>25</v>
      </c>
      <c r="B31" s="79" t="s">
        <v>336</v>
      </c>
      <c r="C31" s="80" t="s">
        <v>473</v>
      </c>
      <c r="D31" s="81" t="s">
        <v>73</v>
      </c>
      <c r="E31" s="94"/>
      <c r="F31" s="96"/>
      <c r="G31" s="96"/>
      <c r="H31" s="96" t="s">
        <v>6</v>
      </c>
      <c r="I31" s="96" t="s">
        <v>6</v>
      </c>
      <c r="J31" s="96"/>
      <c r="K31" s="96"/>
      <c r="L31" s="96"/>
      <c r="M31" s="99"/>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3</v>
      </c>
      <c r="AK31" s="336">
        <f t="shared" si="3"/>
        <v>0</v>
      </c>
      <c r="AL31" s="336">
        <f t="shared" si="4"/>
        <v>0</v>
      </c>
    </row>
    <row r="32" spans="1:38" s="1" customFormat="1" ht="21" customHeight="1">
      <c r="A32" s="5">
        <v>26</v>
      </c>
      <c r="B32" s="79" t="s">
        <v>337</v>
      </c>
      <c r="C32" s="80" t="s">
        <v>133</v>
      </c>
      <c r="D32" s="81" t="s">
        <v>60</v>
      </c>
      <c r="E32" s="94"/>
      <c r="F32" s="96"/>
      <c r="G32" s="96"/>
      <c r="H32" s="96"/>
      <c r="I32" s="96"/>
      <c r="J32" s="96"/>
      <c r="K32" s="96"/>
      <c r="L32" s="96"/>
      <c r="M32" s="99"/>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40" s="1" customFormat="1" ht="21" customHeight="1">
      <c r="A33" s="5">
        <v>27</v>
      </c>
      <c r="B33" s="79" t="s">
        <v>338</v>
      </c>
      <c r="C33" s="80" t="s">
        <v>76</v>
      </c>
      <c r="D33" s="81" t="s">
        <v>60</v>
      </c>
      <c r="E33" s="94"/>
      <c r="F33" s="96"/>
      <c r="G33" s="96"/>
      <c r="H33" s="96"/>
      <c r="I33" s="96"/>
      <c r="J33" s="96"/>
      <c r="K33" s="96"/>
      <c r="L33" s="96"/>
      <c r="M33" s="99"/>
      <c r="N33" s="96"/>
      <c r="O33" s="96" t="s">
        <v>6</v>
      </c>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30">
        <f>SUM(AJ7:AJ33)</f>
        <v>29</v>
      </c>
      <c r="AK34" s="130">
        <f>SUM(AK7:AK33)</f>
        <v>1</v>
      </c>
      <c r="AL34" s="130">
        <f>SUM(AL7:AL33)</f>
        <v>4</v>
      </c>
      <c r="AM34"/>
      <c r="AN34"/>
    </row>
    <row r="35" spans="1:40"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row>
    <row r="36" spans="1:40" ht="15.75" customHeight="1">
      <c r="C36" s="443"/>
      <c r="D36" s="443"/>
      <c r="E36" s="443"/>
      <c r="F36" s="443"/>
      <c r="G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3"/>
      <c r="D37" s="443"/>
      <c r="E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34:AI34"/>
    <mergeCell ref="C37:E37"/>
    <mergeCell ref="C38:D38"/>
    <mergeCell ref="C36:G36"/>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3">
    <cfRule type="expression" dxfId="140"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2"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10" zoomScaleNormal="100" workbookViewId="0">
      <selection activeCell="V9" sqref="V9"/>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474</v>
      </c>
      <c r="C7" s="80" t="s">
        <v>475</v>
      </c>
      <c r="D7" s="81" t="s">
        <v>61</v>
      </c>
      <c r="E7" s="22"/>
      <c r="F7" s="6"/>
      <c r="G7" s="6"/>
      <c r="H7" s="6"/>
      <c r="I7" s="6"/>
      <c r="J7" s="6"/>
      <c r="K7" s="6"/>
      <c r="L7" s="6"/>
      <c r="M7" s="49"/>
      <c r="N7" s="6"/>
      <c r="O7" s="6"/>
      <c r="P7" s="6"/>
      <c r="Q7" s="6"/>
      <c r="R7" s="6"/>
      <c r="S7" s="6"/>
      <c r="T7" s="6"/>
      <c r="U7" s="6"/>
      <c r="V7" s="6"/>
      <c r="W7" s="6"/>
      <c r="X7" s="6"/>
      <c r="Y7" s="6"/>
      <c r="Z7" s="6"/>
      <c r="AA7" s="6"/>
      <c r="AB7" s="6"/>
      <c r="AC7" s="6"/>
      <c r="AD7" s="6"/>
      <c r="AE7" s="6"/>
      <c r="AF7" s="6"/>
      <c r="AG7" s="6"/>
      <c r="AH7" s="6"/>
      <c r="AI7" s="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339</v>
      </c>
      <c r="C8" s="80" t="s">
        <v>236</v>
      </c>
      <c r="D8" s="81" t="s">
        <v>340</v>
      </c>
      <c r="E8" s="22"/>
      <c r="F8" s="6"/>
      <c r="G8" s="6"/>
      <c r="H8" s="6"/>
      <c r="I8" s="6"/>
      <c r="J8" s="6"/>
      <c r="K8" s="6"/>
      <c r="L8" s="6"/>
      <c r="M8" s="49"/>
      <c r="N8" s="6"/>
      <c r="O8" s="6"/>
      <c r="P8" s="6"/>
      <c r="Q8" s="6"/>
      <c r="R8" s="6"/>
      <c r="S8" s="6"/>
      <c r="T8" s="6"/>
      <c r="U8" s="6"/>
      <c r="V8" s="6"/>
      <c r="W8" s="6"/>
      <c r="X8" s="6"/>
      <c r="Y8" s="6"/>
      <c r="Z8" s="6"/>
      <c r="AA8" s="6"/>
      <c r="AB8" s="6"/>
      <c r="AC8" s="6"/>
      <c r="AD8" s="6"/>
      <c r="AE8" s="6"/>
      <c r="AF8" s="6"/>
      <c r="AG8" s="6"/>
      <c r="AH8" s="6"/>
      <c r="AI8" s="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1" customFormat="1" ht="21" customHeight="1">
      <c r="A9" s="5">
        <v>3</v>
      </c>
      <c r="B9" s="79" t="s">
        <v>341</v>
      </c>
      <c r="C9" s="80" t="s">
        <v>476</v>
      </c>
      <c r="D9" s="81" t="s">
        <v>19</v>
      </c>
      <c r="E9" s="22"/>
      <c r="F9" s="6"/>
      <c r="G9" s="6"/>
      <c r="H9" s="6"/>
      <c r="I9" s="6"/>
      <c r="J9" s="6"/>
      <c r="K9" s="6"/>
      <c r="L9" s="6"/>
      <c r="M9" s="49"/>
      <c r="N9" s="6"/>
      <c r="O9" s="6"/>
      <c r="P9" s="6"/>
      <c r="Q9" s="6"/>
      <c r="R9" s="6"/>
      <c r="S9" s="6"/>
      <c r="T9" s="6"/>
      <c r="U9" s="6"/>
      <c r="V9" s="6"/>
      <c r="W9" s="6"/>
      <c r="X9" s="6"/>
      <c r="Y9" s="6"/>
      <c r="Z9" s="6"/>
      <c r="AA9" s="6"/>
      <c r="AB9" s="6"/>
      <c r="AC9" s="6"/>
      <c r="AD9" s="6"/>
      <c r="AE9" s="6"/>
      <c r="AF9" s="6"/>
      <c r="AG9" s="6"/>
      <c r="AH9" s="6"/>
      <c r="AI9" s="6"/>
      <c r="AJ9" s="19">
        <f t="shared" si="2"/>
        <v>0</v>
      </c>
      <c r="AK9" s="336">
        <f t="shared" si="3"/>
        <v>0</v>
      </c>
      <c r="AL9" s="336">
        <f t="shared" si="4"/>
        <v>0</v>
      </c>
    </row>
    <row r="10" spans="1:38" s="1" customFormat="1" ht="21" customHeight="1">
      <c r="A10" s="5">
        <v>4</v>
      </c>
      <c r="B10" s="79" t="s">
        <v>342</v>
      </c>
      <c r="C10" s="80" t="s">
        <v>343</v>
      </c>
      <c r="D10" s="81" t="s">
        <v>344</v>
      </c>
      <c r="E10" s="22"/>
      <c r="F10" s="6"/>
      <c r="G10" s="6"/>
      <c r="H10" s="6"/>
      <c r="I10" s="6"/>
      <c r="J10" s="6"/>
      <c r="K10" s="6"/>
      <c r="L10" s="6"/>
      <c r="M10" s="49"/>
      <c r="N10" s="6"/>
      <c r="O10" s="6"/>
      <c r="P10" s="6" t="s">
        <v>6</v>
      </c>
      <c r="Q10" s="6"/>
      <c r="R10" s="6"/>
      <c r="S10" s="6"/>
      <c r="T10" s="6"/>
      <c r="U10" s="6"/>
      <c r="V10" s="6"/>
      <c r="W10" s="6"/>
      <c r="X10" s="6"/>
      <c r="Y10" s="6"/>
      <c r="Z10" s="6"/>
      <c r="AA10" s="6"/>
      <c r="AB10" s="6"/>
      <c r="AC10" s="6"/>
      <c r="AD10" s="6"/>
      <c r="AE10" s="6"/>
      <c r="AF10" s="6"/>
      <c r="AG10" s="6"/>
      <c r="AH10" s="6"/>
      <c r="AI10" s="6"/>
      <c r="AJ10" s="19">
        <f t="shared" si="2"/>
        <v>1</v>
      </c>
      <c r="AK10" s="336">
        <f t="shared" si="3"/>
        <v>0</v>
      </c>
      <c r="AL10" s="336">
        <f t="shared" si="4"/>
        <v>0</v>
      </c>
    </row>
    <row r="11" spans="1:38" s="1" customFormat="1" ht="21" customHeight="1">
      <c r="A11" s="5">
        <v>5</v>
      </c>
      <c r="B11" s="79" t="s">
        <v>345</v>
      </c>
      <c r="C11" s="80" t="s">
        <v>346</v>
      </c>
      <c r="D11" s="81" t="s">
        <v>347</v>
      </c>
      <c r="E11" s="22"/>
      <c r="F11" s="6"/>
      <c r="G11" s="6"/>
      <c r="H11" s="6" t="s">
        <v>6</v>
      </c>
      <c r="I11" s="6"/>
      <c r="J11" s="6"/>
      <c r="K11" s="6"/>
      <c r="L11" s="6"/>
      <c r="M11" s="49"/>
      <c r="N11" s="6"/>
      <c r="O11" s="6"/>
      <c r="P11" s="6" t="s">
        <v>6</v>
      </c>
      <c r="Q11" s="6"/>
      <c r="R11" s="6"/>
      <c r="S11" s="6"/>
      <c r="T11" s="6"/>
      <c r="U11" s="6"/>
      <c r="V11" s="6"/>
      <c r="W11" s="6"/>
      <c r="X11" s="6"/>
      <c r="Y11" s="6"/>
      <c r="Z11" s="6"/>
      <c r="AA11" s="6"/>
      <c r="AB11" s="6"/>
      <c r="AC11" s="6"/>
      <c r="AD11" s="6"/>
      <c r="AE11" s="6"/>
      <c r="AF11" s="6"/>
      <c r="AG11" s="6"/>
      <c r="AH11" s="6"/>
      <c r="AI11" s="6"/>
      <c r="AJ11" s="19">
        <f t="shared" si="2"/>
        <v>2</v>
      </c>
      <c r="AK11" s="336">
        <f t="shared" si="3"/>
        <v>0</v>
      </c>
      <c r="AL11" s="336">
        <f t="shared" si="4"/>
        <v>0</v>
      </c>
    </row>
    <row r="12" spans="1:38" s="1" customFormat="1" ht="21" customHeight="1">
      <c r="A12" s="5">
        <v>6</v>
      </c>
      <c r="B12" s="79" t="s">
        <v>348</v>
      </c>
      <c r="C12" s="80" t="s">
        <v>349</v>
      </c>
      <c r="D12" s="81" t="s">
        <v>15</v>
      </c>
      <c r="E12" s="22"/>
      <c r="F12" s="6"/>
      <c r="G12" s="6"/>
      <c r="H12" s="6"/>
      <c r="I12" s="6"/>
      <c r="J12" s="6"/>
      <c r="K12" s="6"/>
      <c r="L12" s="6"/>
      <c r="M12" s="49"/>
      <c r="N12" s="6"/>
      <c r="O12" s="6"/>
      <c r="P12" s="6" t="s">
        <v>6</v>
      </c>
      <c r="Q12" s="6"/>
      <c r="R12" s="6"/>
      <c r="S12" s="6"/>
      <c r="T12" s="6"/>
      <c r="U12" s="6"/>
      <c r="V12" s="6"/>
      <c r="W12" s="6"/>
      <c r="X12" s="6"/>
      <c r="Y12" s="6"/>
      <c r="Z12" s="6"/>
      <c r="AA12" s="6"/>
      <c r="AB12" s="6"/>
      <c r="AC12" s="6"/>
      <c r="AD12" s="6"/>
      <c r="AE12" s="6"/>
      <c r="AF12" s="6"/>
      <c r="AG12" s="6"/>
      <c r="AH12" s="6"/>
      <c r="AI12" s="6"/>
      <c r="AJ12" s="19">
        <f t="shared" si="2"/>
        <v>1</v>
      </c>
      <c r="AK12" s="336">
        <f t="shared" si="3"/>
        <v>0</v>
      </c>
      <c r="AL12" s="336">
        <f t="shared" si="4"/>
        <v>0</v>
      </c>
    </row>
    <row r="13" spans="1:38" s="1" customFormat="1" ht="21" customHeight="1">
      <c r="A13" s="5">
        <v>7</v>
      </c>
      <c r="B13" s="79" t="s">
        <v>350</v>
      </c>
      <c r="C13" s="80" t="s">
        <v>351</v>
      </c>
      <c r="D13" s="81" t="s">
        <v>52</v>
      </c>
      <c r="E13" s="52"/>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19">
        <f t="shared" si="2"/>
        <v>0</v>
      </c>
      <c r="AK13" s="336">
        <f t="shared" si="3"/>
        <v>0</v>
      </c>
      <c r="AL13" s="336">
        <f t="shared" si="4"/>
        <v>0</v>
      </c>
    </row>
    <row r="14" spans="1:38" s="1" customFormat="1" ht="21" customHeight="1">
      <c r="A14" s="5">
        <v>8</v>
      </c>
      <c r="B14" s="79" t="s">
        <v>352</v>
      </c>
      <c r="C14" s="80" t="s">
        <v>121</v>
      </c>
      <c r="D14" s="81" t="s">
        <v>103</v>
      </c>
      <c r="E14" s="22"/>
      <c r="F14" s="6"/>
      <c r="G14" s="6"/>
      <c r="H14" s="6"/>
      <c r="I14" s="6"/>
      <c r="J14" s="6"/>
      <c r="K14" s="6"/>
      <c r="L14" s="6" t="s">
        <v>6</v>
      </c>
      <c r="M14" s="49"/>
      <c r="N14" s="6"/>
      <c r="O14" s="6"/>
      <c r="P14" s="6"/>
      <c r="Q14" s="6"/>
      <c r="R14" s="6"/>
      <c r="S14" s="6"/>
      <c r="T14" s="6"/>
      <c r="U14" s="6"/>
      <c r="V14" s="6"/>
      <c r="W14" s="6"/>
      <c r="X14" s="6"/>
      <c r="Y14" s="6"/>
      <c r="Z14" s="6"/>
      <c r="AA14" s="20"/>
      <c r="AB14" s="6"/>
      <c r="AC14" s="6"/>
      <c r="AD14" s="6"/>
      <c r="AE14" s="6"/>
      <c r="AF14" s="6"/>
      <c r="AG14" s="6"/>
      <c r="AH14" s="6"/>
      <c r="AI14" s="6"/>
      <c r="AJ14" s="19">
        <f t="shared" si="2"/>
        <v>1</v>
      </c>
      <c r="AK14" s="336">
        <f t="shared" si="3"/>
        <v>0</v>
      </c>
      <c r="AL14" s="336">
        <f t="shared" si="4"/>
        <v>0</v>
      </c>
    </row>
    <row r="15" spans="1:38" s="1" customFormat="1" ht="21" customHeight="1">
      <c r="A15" s="5">
        <v>9</v>
      </c>
      <c r="B15" s="79" t="s">
        <v>353</v>
      </c>
      <c r="C15" s="80" t="s">
        <v>354</v>
      </c>
      <c r="D15" s="81" t="s">
        <v>103</v>
      </c>
      <c r="E15" s="36"/>
      <c r="F15" s="20"/>
      <c r="G15" s="20"/>
      <c r="H15" s="20" t="s">
        <v>6</v>
      </c>
      <c r="I15" s="20" t="s">
        <v>6</v>
      </c>
      <c r="J15" s="20"/>
      <c r="K15" s="20" t="s">
        <v>2863</v>
      </c>
      <c r="L15" s="20"/>
      <c r="M15" s="50"/>
      <c r="N15" s="20"/>
      <c r="O15" s="20"/>
      <c r="P15" s="20" t="s">
        <v>6</v>
      </c>
      <c r="Q15" s="20"/>
      <c r="R15" s="20"/>
      <c r="S15" s="20" t="s">
        <v>6</v>
      </c>
      <c r="T15" s="20"/>
      <c r="U15" s="20"/>
      <c r="V15" s="20"/>
      <c r="W15" s="20"/>
      <c r="X15" s="20"/>
      <c r="Y15" s="20"/>
      <c r="Z15" s="20"/>
      <c r="AA15" s="20"/>
      <c r="AB15" s="20"/>
      <c r="AC15" s="20"/>
      <c r="AD15" s="20"/>
      <c r="AE15" s="20"/>
      <c r="AF15" s="20"/>
      <c r="AG15" s="20"/>
      <c r="AH15" s="20"/>
      <c r="AI15" s="20"/>
      <c r="AJ15" s="19">
        <f t="shared" si="2"/>
        <v>5</v>
      </c>
      <c r="AK15" s="336">
        <f t="shared" si="3"/>
        <v>0</v>
      </c>
      <c r="AL15" s="336">
        <f t="shared" si="4"/>
        <v>0</v>
      </c>
    </row>
    <row r="16" spans="1:38" s="1" customFormat="1" ht="21" customHeight="1">
      <c r="A16" s="5">
        <v>10</v>
      </c>
      <c r="B16" s="79" t="s">
        <v>355</v>
      </c>
      <c r="C16" s="80" t="s">
        <v>356</v>
      </c>
      <c r="D16" s="81" t="s">
        <v>87</v>
      </c>
      <c r="E16" s="36"/>
      <c r="F16" s="20"/>
      <c r="G16" s="20"/>
      <c r="H16" s="20"/>
      <c r="I16" s="20" t="s">
        <v>6</v>
      </c>
      <c r="J16" s="20"/>
      <c r="K16" s="20"/>
      <c r="L16" s="20"/>
      <c r="M16" s="50"/>
      <c r="N16" s="20"/>
      <c r="O16" s="20"/>
      <c r="P16" s="20"/>
      <c r="Q16" s="20"/>
      <c r="R16" s="20"/>
      <c r="S16" s="20"/>
      <c r="T16" s="20"/>
      <c r="U16" s="20"/>
      <c r="V16" s="20"/>
      <c r="W16" s="20"/>
      <c r="X16" s="20"/>
      <c r="Y16" s="20"/>
      <c r="Z16" s="20"/>
      <c r="AA16" s="58"/>
      <c r="AB16" s="20"/>
      <c r="AC16" s="20"/>
      <c r="AD16" s="20"/>
      <c r="AE16" s="20"/>
      <c r="AF16" s="20"/>
      <c r="AG16" s="20"/>
      <c r="AH16" s="20"/>
      <c r="AI16" s="20"/>
      <c r="AJ16" s="19">
        <f t="shared" si="2"/>
        <v>1</v>
      </c>
      <c r="AK16" s="336">
        <f t="shared" si="3"/>
        <v>0</v>
      </c>
      <c r="AL16" s="336">
        <f t="shared" si="4"/>
        <v>0</v>
      </c>
    </row>
    <row r="17" spans="1:40" s="1" customFormat="1" ht="21" customHeight="1">
      <c r="A17" s="5">
        <v>11</v>
      </c>
      <c r="B17" s="79" t="s">
        <v>357</v>
      </c>
      <c r="C17" s="80" t="s">
        <v>358</v>
      </c>
      <c r="D17" s="81" t="s">
        <v>55</v>
      </c>
      <c r="E17" s="22"/>
      <c r="F17" s="6"/>
      <c r="G17" s="6"/>
      <c r="H17" s="6"/>
      <c r="I17" s="6" t="s">
        <v>6</v>
      </c>
      <c r="J17" s="6"/>
      <c r="K17" s="6"/>
      <c r="L17" s="6"/>
      <c r="M17" s="49"/>
      <c r="N17" s="6"/>
      <c r="O17" s="6"/>
      <c r="P17" s="6" t="s">
        <v>6</v>
      </c>
      <c r="Q17" s="6"/>
      <c r="R17" s="6"/>
      <c r="S17" s="6"/>
      <c r="T17" s="6"/>
      <c r="U17" s="6"/>
      <c r="V17" s="6"/>
      <c r="W17" s="6"/>
      <c r="X17" s="6"/>
      <c r="Y17" s="6"/>
      <c r="Z17" s="6"/>
      <c r="AA17" s="6"/>
      <c r="AB17" s="6"/>
      <c r="AC17" s="6"/>
      <c r="AD17" s="6"/>
      <c r="AE17" s="6"/>
      <c r="AF17" s="6"/>
      <c r="AG17" s="6"/>
      <c r="AH17" s="6"/>
      <c r="AI17" s="6"/>
      <c r="AJ17" s="19">
        <f t="shared" si="2"/>
        <v>2</v>
      </c>
      <c r="AK17" s="336">
        <f t="shared" si="3"/>
        <v>0</v>
      </c>
      <c r="AL17" s="336">
        <f t="shared" si="4"/>
        <v>0</v>
      </c>
    </row>
    <row r="18" spans="1:40" s="1" customFormat="1" ht="21" customHeight="1">
      <c r="A18" s="5">
        <v>12</v>
      </c>
      <c r="B18" s="79" t="s">
        <v>359</v>
      </c>
      <c r="C18" s="80" t="s">
        <v>360</v>
      </c>
      <c r="D18" s="81" t="s">
        <v>56</v>
      </c>
      <c r="E18" s="22"/>
      <c r="F18" s="6"/>
      <c r="G18" s="6"/>
      <c r="H18" s="6"/>
      <c r="I18" s="6"/>
      <c r="J18" s="6"/>
      <c r="K18" s="6"/>
      <c r="L18" s="6"/>
      <c r="M18" s="49"/>
      <c r="N18" s="6"/>
      <c r="O18" s="6"/>
      <c r="P18" s="6"/>
      <c r="Q18" s="6"/>
      <c r="R18" s="6"/>
      <c r="S18" s="6"/>
      <c r="T18" s="6"/>
      <c r="U18" s="6"/>
      <c r="V18" s="6"/>
      <c r="W18" s="6"/>
      <c r="X18" s="6"/>
      <c r="Y18" s="6"/>
      <c r="Z18" s="6"/>
      <c r="AA18" s="6"/>
      <c r="AB18" s="6"/>
      <c r="AC18" s="6"/>
      <c r="AD18" s="6"/>
      <c r="AE18" s="6"/>
      <c r="AF18" s="6"/>
      <c r="AG18" s="6"/>
      <c r="AH18" s="6"/>
      <c r="AI18" s="6"/>
      <c r="AJ18" s="19">
        <f t="shared" si="2"/>
        <v>0</v>
      </c>
      <c r="AK18" s="336">
        <f t="shared" si="3"/>
        <v>0</v>
      </c>
      <c r="AL18" s="336">
        <f t="shared" si="4"/>
        <v>0</v>
      </c>
    </row>
    <row r="19" spans="1:40" s="57" customFormat="1" ht="21" customHeight="1">
      <c r="A19" s="5">
        <v>13</v>
      </c>
      <c r="B19" s="79" t="s">
        <v>361</v>
      </c>
      <c r="C19" s="80" t="s">
        <v>362</v>
      </c>
      <c r="D19" s="81" t="s">
        <v>363</v>
      </c>
      <c r="E19" s="55"/>
      <c r="F19" s="56"/>
      <c r="G19" s="56"/>
      <c r="H19" s="56"/>
      <c r="I19" s="56"/>
      <c r="J19" s="56"/>
      <c r="K19" s="56"/>
      <c r="L19" s="56"/>
      <c r="M19" s="59"/>
      <c r="N19" s="56"/>
      <c r="O19" s="56"/>
      <c r="P19" s="56"/>
      <c r="Q19" s="56"/>
      <c r="R19" s="56"/>
      <c r="S19" s="56"/>
      <c r="T19" s="56"/>
      <c r="U19" s="56"/>
      <c r="V19" s="56"/>
      <c r="W19" s="56"/>
      <c r="X19" s="56"/>
      <c r="Y19" s="56"/>
      <c r="Z19" s="56"/>
      <c r="AA19" s="56"/>
      <c r="AB19" s="56"/>
      <c r="AC19" s="56"/>
      <c r="AD19" s="56"/>
      <c r="AE19" s="56"/>
      <c r="AF19" s="56"/>
      <c r="AG19" s="56"/>
      <c r="AH19" s="56"/>
      <c r="AI19" s="56"/>
      <c r="AJ19" s="19">
        <f t="shared" si="2"/>
        <v>0</v>
      </c>
      <c r="AK19" s="336">
        <f t="shared" si="3"/>
        <v>0</v>
      </c>
      <c r="AL19" s="336">
        <f t="shared" si="4"/>
        <v>0</v>
      </c>
    </row>
    <row r="20" spans="1:40" s="1" customFormat="1" ht="21" customHeight="1">
      <c r="A20" s="5">
        <v>14</v>
      </c>
      <c r="B20" s="79" t="s">
        <v>364</v>
      </c>
      <c r="C20" s="80" t="s">
        <v>365</v>
      </c>
      <c r="D20" s="81" t="s">
        <v>21</v>
      </c>
      <c r="E20" s="37"/>
      <c r="F20" s="37"/>
      <c r="G20" s="37"/>
      <c r="H20" s="37" t="s">
        <v>6</v>
      </c>
      <c r="I20" s="37"/>
      <c r="J20" s="37"/>
      <c r="K20" s="37"/>
      <c r="L20" s="37"/>
      <c r="M20" s="51"/>
      <c r="N20" s="37"/>
      <c r="O20" s="37"/>
      <c r="P20" s="37" t="s">
        <v>6</v>
      </c>
      <c r="Q20" s="37"/>
      <c r="R20" s="37"/>
      <c r="S20" s="37"/>
      <c r="T20" s="37"/>
      <c r="U20" s="37"/>
      <c r="V20" s="37"/>
      <c r="W20" s="37"/>
      <c r="X20" s="37"/>
      <c r="Y20" s="37"/>
      <c r="Z20" s="37"/>
      <c r="AA20" s="37"/>
      <c r="AB20" s="37"/>
      <c r="AC20" s="37"/>
      <c r="AD20" s="37"/>
      <c r="AE20" s="37"/>
      <c r="AF20" s="37"/>
      <c r="AG20" s="37"/>
      <c r="AH20" s="37"/>
      <c r="AI20" s="37"/>
      <c r="AJ20" s="19">
        <f t="shared" si="2"/>
        <v>2</v>
      </c>
      <c r="AK20" s="336">
        <f t="shared" si="3"/>
        <v>0</v>
      </c>
      <c r="AL20" s="336">
        <f t="shared" si="4"/>
        <v>0</v>
      </c>
    </row>
    <row r="21" spans="1:40" s="1" customFormat="1" ht="21" customHeight="1">
      <c r="A21" s="5">
        <v>15</v>
      </c>
      <c r="B21" s="79" t="s">
        <v>366</v>
      </c>
      <c r="C21" s="80" t="s">
        <v>367</v>
      </c>
      <c r="D21" s="81" t="s">
        <v>98</v>
      </c>
      <c r="E21" s="22"/>
      <c r="F21" s="6"/>
      <c r="G21" s="6"/>
      <c r="H21" s="6" t="s">
        <v>6</v>
      </c>
      <c r="I21" s="6"/>
      <c r="J21" s="6"/>
      <c r="K21" s="6"/>
      <c r="L21" s="6"/>
      <c r="M21" s="49"/>
      <c r="N21" s="6"/>
      <c r="O21" s="6"/>
      <c r="P21" s="6"/>
      <c r="Q21" s="6"/>
      <c r="R21" s="6"/>
      <c r="S21" s="6"/>
      <c r="T21" s="6"/>
      <c r="U21" s="6"/>
      <c r="V21" s="6"/>
      <c r="W21" s="6"/>
      <c r="X21" s="6"/>
      <c r="Y21" s="6"/>
      <c r="Z21" s="6"/>
      <c r="AA21" s="6"/>
      <c r="AB21" s="6"/>
      <c r="AC21" s="6"/>
      <c r="AD21" s="6"/>
      <c r="AE21" s="6"/>
      <c r="AF21" s="6"/>
      <c r="AG21" s="6"/>
      <c r="AH21" s="6"/>
      <c r="AI21" s="6"/>
      <c r="AJ21" s="19">
        <f t="shared" si="2"/>
        <v>1</v>
      </c>
      <c r="AK21" s="336">
        <f t="shared" si="3"/>
        <v>0</v>
      </c>
      <c r="AL21" s="336">
        <f t="shared" si="4"/>
        <v>0</v>
      </c>
    </row>
    <row r="22" spans="1:40" s="1" customFormat="1" ht="21" customHeight="1">
      <c r="A22" s="5">
        <v>16</v>
      </c>
      <c r="B22" s="79" t="s">
        <v>369</v>
      </c>
      <c r="C22" s="80" t="s">
        <v>370</v>
      </c>
      <c r="D22" s="81" t="s">
        <v>180</v>
      </c>
      <c r="E22" s="22"/>
      <c r="F22" s="6"/>
      <c r="G22" s="6"/>
      <c r="H22" s="6"/>
      <c r="I22" s="6" t="s">
        <v>6</v>
      </c>
      <c r="J22" s="6"/>
      <c r="K22" s="6"/>
      <c r="L22" s="6"/>
      <c r="M22" s="49"/>
      <c r="N22" s="6"/>
      <c r="O22" s="6"/>
      <c r="P22" s="6"/>
      <c r="Q22" s="6"/>
      <c r="R22" s="6"/>
      <c r="S22" s="6"/>
      <c r="T22" s="6"/>
      <c r="U22" s="6"/>
      <c r="V22" s="6"/>
      <c r="W22" s="6"/>
      <c r="X22" s="6"/>
      <c r="Y22" s="6"/>
      <c r="Z22" s="6"/>
      <c r="AA22" s="6"/>
      <c r="AB22" s="6"/>
      <c r="AC22" s="6"/>
      <c r="AD22" s="6"/>
      <c r="AE22" s="6"/>
      <c r="AF22" s="6"/>
      <c r="AG22" s="6"/>
      <c r="AH22" s="6"/>
      <c r="AI22" s="6"/>
      <c r="AJ22" s="19">
        <f t="shared" si="2"/>
        <v>1</v>
      </c>
      <c r="AK22" s="336">
        <f t="shared" si="3"/>
        <v>0</v>
      </c>
      <c r="AL22" s="336">
        <f t="shared" si="4"/>
        <v>0</v>
      </c>
    </row>
    <row r="23" spans="1:40" s="1" customFormat="1" ht="21" customHeight="1">
      <c r="A23" s="5">
        <v>17</v>
      </c>
      <c r="B23" s="79" t="s">
        <v>371</v>
      </c>
      <c r="C23" s="80" t="s">
        <v>372</v>
      </c>
      <c r="D23" s="81" t="s">
        <v>99</v>
      </c>
      <c r="E23" s="22"/>
      <c r="F23" s="6"/>
      <c r="G23" s="6"/>
      <c r="H23" s="6"/>
      <c r="I23" s="6"/>
      <c r="J23" s="6"/>
      <c r="K23" s="6"/>
      <c r="L23" s="6"/>
      <c r="M23" s="49"/>
      <c r="N23" s="6"/>
      <c r="O23" s="6"/>
      <c r="P23" s="6"/>
      <c r="Q23" s="6" t="s">
        <v>6</v>
      </c>
      <c r="R23" s="6"/>
      <c r="S23" s="6"/>
      <c r="T23" s="6"/>
      <c r="U23" s="6"/>
      <c r="V23" s="6"/>
      <c r="W23" s="6"/>
      <c r="X23" s="6"/>
      <c r="Y23" s="6"/>
      <c r="Z23" s="6"/>
      <c r="AA23" s="6"/>
      <c r="AB23" s="6"/>
      <c r="AC23" s="6"/>
      <c r="AD23" s="6"/>
      <c r="AE23" s="6"/>
      <c r="AF23" s="6"/>
      <c r="AG23" s="6"/>
      <c r="AH23" s="6"/>
      <c r="AI23" s="6"/>
      <c r="AJ23" s="19">
        <f t="shared" si="2"/>
        <v>1</v>
      </c>
      <c r="AK23" s="336">
        <f t="shared" si="3"/>
        <v>0</v>
      </c>
      <c r="AL23" s="336">
        <f t="shared" si="4"/>
        <v>0</v>
      </c>
    </row>
    <row r="24" spans="1:40" s="1" customFormat="1" ht="21" customHeight="1">
      <c r="A24" s="5">
        <v>18</v>
      </c>
      <c r="B24" s="79" t="s">
        <v>373</v>
      </c>
      <c r="C24" s="80" t="s">
        <v>374</v>
      </c>
      <c r="D24" s="81" t="s">
        <v>375</v>
      </c>
      <c r="E24" s="22"/>
      <c r="F24" s="6"/>
      <c r="G24" s="6"/>
      <c r="H24" s="6"/>
      <c r="I24" s="6"/>
      <c r="J24" s="6"/>
      <c r="K24" s="6"/>
      <c r="L24" s="6"/>
      <c r="M24" s="49"/>
      <c r="N24" s="6"/>
      <c r="O24" s="6"/>
      <c r="P24" s="6" t="s">
        <v>6</v>
      </c>
      <c r="Q24" s="6"/>
      <c r="R24" s="6"/>
      <c r="S24" s="6"/>
      <c r="T24" s="6"/>
      <c r="U24" s="6"/>
      <c r="V24" s="6"/>
      <c r="W24" s="6"/>
      <c r="X24" s="6"/>
      <c r="Y24" s="6"/>
      <c r="Z24" s="6"/>
      <c r="AA24" s="6"/>
      <c r="AB24" s="6"/>
      <c r="AC24" s="6"/>
      <c r="AD24" s="6"/>
      <c r="AE24" s="6"/>
      <c r="AF24" s="6"/>
      <c r="AG24" s="6"/>
      <c r="AH24" s="6"/>
      <c r="AI24" s="6"/>
      <c r="AJ24" s="19">
        <f t="shared" si="2"/>
        <v>1</v>
      </c>
      <c r="AK24" s="336">
        <f t="shared" si="3"/>
        <v>0</v>
      </c>
      <c r="AL24" s="336">
        <f t="shared" si="4"/>
        <v>0</v>
      </c>
    </row>
    <row r="25" spans="1:40" s="1" customFormat="1" ht="21" customHeight="1">
      <c r="A25" s="5">
        <v>19</v>
      </c>
      <c r="B25" s="79" t="s">
        <v>376</v>
      </c>
      <c r="C25" s="80" t="s">
        <v>377</v>
      </c>
      <c r="D25" s="81" t="s">
        <v>378</v>
      </c>
      <c r="E25" s="22"/>
      <c r="F25" s="6"/>
      <c r="G25" s="6"/>
      <c r="H25" s="6"/>
      <c r="I25" s="6" t="s">
        <v>6</v>
      </c>
      <c r="J25" s="6"/>
      <c r="K25" s="6"/>
      <c r="L25" s="6"/>
      <c r="M25" s="49"/>
      <c r="N25" s="6"/>
      <c r="O25" s="6"/>
      <c r="P25" s="6"/>
      <c r="Q25" s="6"/>
      <c r="R25" s="6"/>
      <c r="S25" s="6"/>
      <c r="T25" s="6"/>
      <c r="U25" s="6"/>
      <c r="V25" s="6"/>
      <c r="W25" s="6"/>
      <c r="X25" s="6"/>
      <c r="Y25" s="6"/>
      <c r="Z25" s="6"/>
      <c r="AA25" s="6"/>
      <c r="AB25" s="6"/>
      <c r="AC25" s="6"/>
      <c r="AD25" s="6"/>
      <c r="AE25" s="6"/>
      <c r="AF25" s="6"/>
      <c r="AG25" s="6"/>
      <c r="AH25" s="6"/>
      <c r="AI25" s="6"/>
      <c r="AJ25" s="19">
        <f t="shared" si="2"/>
        <v>1</v>
      </c>
      <c r="AK25" s="336">
        <f t="shared" si="3"/>
        <v>0</v>
      </c>
      <c r="AL25" s="336">
        <f t="shared" si="4"/>
        <v>0</v>
      </c>
    </row>
    <row r="26" spans="1:40" s="1" customFormat="1" ht="21" customHeight="1">
      <c r="A26" s="5">
        <v>20</v>
      </c>
      <c r="B26" s="79" t="s">
        <v>379</v>
      </c>
      <c r="C26" s="80" t="s">
        <v>380</v>
      </c>
      <c r="D26" s="81" t="s">
        <v>381</v>
      </c>
      <c r="E26" s="22"/>
      <c r="F26" s="6"/>
      <c r="G26" s="6"/>
      <c r="H26" s="6"/>
      <c r="I26" s="6" t="s">
        <v>6</v>
      </c>
      <c r="J26" s="6"/>
      <c r="K26" s="6"/>
      <c r="L26" s="6"/>
      <c r="M26" s="49"/>
      <c r="N26" s="6"/>
      <c r="O26" s="6"/>
      <c r="P26" s="6" t="s">
        <v>6</v>
      </c>
      <c r="Q26" s="6"/>
      <c r="R26" s="6"/>
      <c r="S26" s="6"/>
      <c r="T26" s="6"/>
      <c r="U26" s="6"/>
      <c r="V26" s="6"/>
      <c r="W26" s="6"/>
      <c r="X26" s="6"/>
      <c r="Y26" s="6"/>
      <c r="Z26" s="6"/>
      <c r="AA26" s="6"/>
      <c r="AB26" s="6"/>
      <c r="AC26" s="6"/>
      <c r="AD26" s="6"/>
      <c r="AE26" s="6"/>
      <c r="AF26" s="6"/>
      <c r="AG26" s="6"/>
      <c r="AH26" s="6"/>
      <c r="AI26" s="6"/>
      <c r="AJ26" s="19">
        <f t="shared" si="2"/>
        <v>2</v>
      </c>
      <c r="AK26" s="336">
        <f t="shared" si="3"/>
        <v>0</v>
      </c>
      <c r="AL26" s="336">
        <f t="shared" si="4"/>
        <v>0</v>
      </c>
    </row>
    <row r="27" spans="1:40" s="1" customFormat="1" ht="21" customHeight="1">
      <c r="A27" s="5">
        <v>21</v>
      </c>
      <c r="B27" s="79" t="s">
        <v>382</v>
      </c>
      <c r="C27" s="80" t="s">
        <v>383</v>
      </c>
      <c r="D27" s="81" t="s">
        <v>105</v>
      </c>
      <c r="E27" s="22"/>
      <c r="F27" s="6"/>
      <c r="G27" s="6"/>
      <c r="H27" s="6"/>
      <c r="I27" s="6" t="s">
        <v>6</v>
      </c>
      <c r="J27" s="6"/>
      <c r="K27" s="6"/>
      <c r="L27" s="6"/>
      <c r="M27" s="49"/>
      <c r="N27" s="6"/>
      <c r="O27" s="6"/>
      <c r="P27" s="6" t="s">
        <v>6</v>
      </c>
      <c r="Q27" s="6"/>
      <c r="R27" s="6"/>
      <c r="S27" s="6"/>
      <c r="T27" s="6"/>
      <c r="U27" s="6"/>
      <c r="V27" s="6"/>
      <c r="W27" s="6"/>
      <c r="X27" s="6"/>
      <c r="Y27" s="6"/>
      <c r="Z27" s="6"/>
      <c r="AA27" s="6"/>
      <c r="AB27" s="6"/>
      <c r="AC27" s="6"/>
      <c r="AD27" s="6"/>
      <c r="AE27" s="6"/>
      <c r="AF27" s="6"/>
      <c r="AG27" s="6"/>
      <c r="AH27" s="6"/>
      <c r="AI27" s="6"/>
      <c r="AJ27" s="19">
        <f t="shared" si="2"/>
        <v>2</v>
      </c>
      <c r="AK27" s="336">
        <f t="shared" si="3"/>
        <v>0</v>
      </c>
      <c r="AL27" s="336">
        <f t="shared" si="4"/>
        <v>0</v>
      </c>
    </row>
    <row r="28" spans="1:40" s="1" customFormat="1" ht="21" customHeight="1">
      <c r="A28" s="5">
        <v>22</v>
      </c>
      <c r="B28" s="79">
        <v>1910120074</v>
      </c>
      <c r="C28" s="80" t="s">
        <v>480</v>
      </c>
      <c r="D28" s="81" t="s">
        <v>481</v>
      </c>
      <c r="E28" s="22"/>
      <c r="F28" s="6"/>
      <c r="G28" s="6"/>
      <c r="H28" s="6"/>
      <c r="I28" s="6" t="s">
        <v>6</v>
      </c>
      <c r="J28" s="6"/>
      <c r="K28" s="6"/>
      <c r="L28" s="6"/>
      <c r="M28" s="49"/>
      <c r="N28" s="6"/>
      <c r="O28" s="6"/>
      <c r="P28" s="6"/>
      <c r="Q28" s="6"/>
      <c r="R28" s="6"/>
      <c r="S28" s="6"/>
      <c r="T28" s="6"/>
      <c r="U28" s="6"/>
      <c r="V28" s="6"/>
      <c r="W28" s="6"/>
      <c r="X28" s="6"/>
      <c r="Y28" s="6"/>
      <c r="Z28" s="6"/>
      <c r="AA28" s="6"/>
      <c r="AB28" s="6"/>
      <c r="AC28" s="6"/>
      <c r="AD28" s="6"/>
      <c r="AE28" s="6"/>
      <c r="AF28" s="6"/>
      <c r="AG28" s="6"/>
      <c r="AH28" s="6"/>
      <c r="AI28" s="6"/>
      <c r="AJ28" s="19">
        <f t="shared" si="2"/>
        <v>1</v>
      </c>
      <c r="AK28" s="336">
        <f t="shared" si="3"/>
        <v>0</v>
      </c>
      <c r="AL28" s="336">
        <f t="shared" si="4"/>
        <v>0</v>
      </c>
    </row>
    <row r="29" spans="1:40" s="1" customFormat="1" ht="21" customHeight="1">
      <c r="A29" s="451" t="s">
        <v>10</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114">
        <f>SUM(AJ7:AJ28)</f>
        <v>25</v>
      </c>
      <c r="AK29" s="114">
        <f>SUM(AK7:AK28)</f>
        <v>0</v>
      </c>
      <c r="AL29" s="114">
        <f>SUM(AL7:AL28)</f>
        <v>0</v>
      </c>
      <c r="AM29"/>
      <c r="AN29"/>
    </row>
    <row r="30" spans="1:40" s="25" customFormat="1" ht="21" customHeight="1">
      <c r="A30" s="440" t="s">
        <v>2804</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2"/>
      <c r="AM30" s="338"/>
    </row>
    <row r="31" spans="1:40" ht="15.75" customHeight="1">
      <c r="C31" s="43"/>
      <c r="D31" s="16"/>
      <c r="E31" s="16"/>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0" ht="15.75" customHeight="1">
      <c r="C32" s="43"/>
      <c r="D32" s="16"/>
      <c r="E32" s="1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5.75" customHeight="1">
      <c r="C33" s="443"/>
      <c r="D33" s="443"/>
      <c r="E33" s="16"/>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43"/>
      <c r="D34" s="443"/>
      <c r="E34" s="443"/>
      <c r="F34" s="443"/>
      <c r="G34" s="443"/>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3:38" ht="19.5">
      <c r="C35" s="443"/>
      <c r="D35" s="443"/>
      <c r="E35" s="443"/>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3:38" ht="19.5">
      <c r="C36" s="443"/>
      <c r="D36" s="44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sheetData>
  <mergeCells count="21">
    <mergeCell ref="C33:D33"/>
    <mergeCell ref="A29:AI29"/>
    <mergeCell ref="C35:E35"/>
    <mergeCell ref="C36:D36"/>
    <mergeCell ref="C34:G34"/>
    <mergeCell ref="A30:AL3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28">
    <cfRule type="expression" dxfId="13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N38"/>
  <sheetViews>
    <sheetView topLeftCell="A4" zoomScaleNormal="100" workbookViewId="0">
      <selection activeCell="T19" sqref="T19"/>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384</v>
      </c>
      <c r="C7" s="123" t="s">
        <v>385</v>
      </c>
      <c r="D7" s="124" t="s">
        <v>61</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386</v>
      </c>
      <c r="C8" s="123" t="s">
        <v>93</v>
      </c>
      <c r="D8" s="124" t="s">
        <v>82</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5">
        <v>3</v>
      </c>
      <c r="B9" s="122" t="s">
        <v>387</v>
      </c>
      <c r="C9" s="123" t="s">
        <v>38</v>
      </c>
      <c r="D9" s="124" t="s">
        <v>388</v>
      </c>
      <c r="E9" s="105"/>
      <c r="F9" s="99" t="s">
        <v>6</v>
      </c>
      <c r="G9" s="99"/>
      <c r="H9" s="99"/>
      <c r="I9" s="99"/>
      <c r="J9" s="99"/>
      <c r="K9" s="99"/>
      <c r="L9" s="99"/>
      <c r="M9" s="99"/>
      <c r="N9" s="99"/>
      <c r="O9" s="99"/>
      <c r="P9" s="99"/>
      <c r="Q9" s="99"/>
      <c r="R9" s="99" t="s">
        <v>6</v>
      </c>
      <c r="S9" s="99"/>
      <c r="T9" s="99"/>
      <c r="U9" s="99"/>
      <c r="V9" s="99"/>
      <c r="W9" s="99"/>
      <c r="X9" s="99"/>
      <c r="Y9" s="99"/>
      <c r="Z9" s="99"/>
      <c r="AA9" s="99"/>
      <c r="AB9" s="99"/>
      <c r="AC9" s="99"/>
      <c r="AD9" s="99"/>
      <c r="AE9" s="99"/>
      <c r="AF9" s="99"/>
      <c r="AG9" s="99"/>
      <c r="AH9" s="99"/>
      <c r="AI9" s="99"/>
      <c r="AJ9" s="19">
        <f t="shared" si="2"/>
        <v>2</v>
      </c>
      <c r="AK9" s="336">
        <f t="shared" si="3"/>
        <v>0</v>
      </c>
      <c r="AL9" s="336">
        <f t="shared" si="4"/>
        <v>0</v>
      </c>
    </row>
    <row r="10" spans="1:38" s="1" customFormat="1" ht="21" customHeight="1">
      <c r="A10" s="5">
        <v>4</v>
      </c>
      <c r="B10" s="122" t="s">
        <v>389</v>
      </c>
      <c r="C10" s="123" t="s">
        <v>390</v>
      </c>
      <c r="D10" s="124" t="s">
        <v>19</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2" t="s">
        <v>477</v>
      </c>
      <c r="C11" s="123" t="s">
        <v>478</v>
      </c>
      <c r="D11" s="124" t="s">
        <v>19</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122" t="s">
        <v>391</v>
      </c>
      <c r="C12" s="123" t="s">
        <v>392</v>
      </c>
      <c r="D12" s="124" t="s">
        <v>39</v>
      </c>
      <c r="E12" s="105"/>
      <c r="F12" s="99"/>
      <c r="G12" s="99"/>
      <c r="H12" s="99"/>
      <c r="I12" s="99"/>
      <c r="J12" s="99"/>
      <c r="K12" s="99"/>
      <c r="L12" s="99"/>
      <c r="M12" s="99"/>
      <c r="N12" s="99"/>
      <c r="O12" s="99"/>
      <c r="P12" s="99"/>
      <c r="Q12" s="99"/>
      <c r="R12" s="99"/>
      <c r="S12" s="99"/>
      <c r="T12" s="99" t="s">
        <v>6</v>
      </c>
      <c r="U12" s="99"/>
      <c r="V12" s="99"/>
      <c r="W12" s="99"/>
      <c r="X12" s="99"/>
      <c r="Y12" s="99"/>
      <c r="Z12" s="99"/>
      <c r="AA12" s="99"/>
      <c r="AB12" s="99"/>
      <c r="AC12" s="99"/>
      <c r="AD12" s="99"/>
      <c r="AE12" s="99"/>
      <c r="AF12" s="99"/>
      <c r="AG12" s="99"/>
      <c r="AH12" s="99"/>
      <c r="AI12" s="99"/>
      <c r="AJ12" s="19">
        <f t="shared" si="2"/>
        <v>1</v>
      </c>
      <c r="AK12" s="336">
        <f t="shared" si="3"/>
        <v>0</v>
      </c>
      <c r="AL12" s="336">
        <f t="shared" si="4"/>
        <v>0</v>
      </c>
    </row>
    <row r="13" spans="1:38" s="1" customFormat="1" ht="21" customHeight="1">
      <c r="A13" s="5">
        <v>7</v>
      </c>
      <c r="B13" s="122" t="s">
        <v>393</v>
      </c>
      <c r="C13" s="123" t="s">
        <v>34</v>
      </c>
      <c r="D13" s="124" t="s">
        <v>40</v>
      </c>
      <c r="E13" s="105"/>
      <c r="F13" s="99" t="s">
        <v>7</v>
      </c>
      <c r="G13" s="99"/>
      <c r="H13" s="99"/>
      <c r="I13" s="99"/>
      <c r="J13" s="99"/>
      <c r="K13" s="99"/>
      <c r="L13" s="99"/>
      <c r="M13" s="99" t="s">
        <v>7</v>
      </c>
      <c r="N13" s="99"/>
      <c r="O13" s="99"/>
      <c r="P13" s="99"/>
      <c r="Q13" s="99" t="s">
        <v>7</v>
      </c>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row>
    <row r="14" spans="1:38" s="1" customFormat="1" ht="21" customHeight="1">
      <c r="A14" s="5">
        <v>8</v>
      </c>
      <c r="B14" s="122" t="s">
        <v>394</v>
      </c>
      <c r="C14" s="123" t="s">
        <v>395</v>
      </c>
      <c r="D14" s="124" t="s">
        <v>50</v>
      </c>
      <c r="E14" s="106"/>
      <c r="F14" s="101"/>
      <c r="G14" s="101"/>
      <c r="H14" s="99"/>
      <c r="I14" s="101" t="s">
        <v>7</v>
      </c>
      <c r="J14" s="101" t="s">
        <v>7</v>
      </c>
      <c r="K14" s="101"/>
      <c r="L14" s="101"/>
      <c r="M14" s="101" t="s">
        <v>6</v>
      </c>
      <c r="N14" s="101"/>
      <c r="O14" s="101"/>
      <c r="P14" s="101"/>
      <c r="Q14" s="101"/>
      <c r="R14" s="101" t="s">
        <v>6</v>
      </c>
      <c r="S14" s="101"/>
      <c r="T14" s="101" t="s">
        <v>6</v>
      </c>
      <c r="U14" s="101"/>
      <c r="V14" s="101"/>
      <c r="W14" s="101"/>
      <c r="X14" s="101"/>
      <c r="Y14" s="101"/>
      <c r="Z14" s="101"/>
      <c r="AA14" s="101"/>
      <c r="AB14" s="101"/>
      <c r="AC14" s="99"/>
      <c r="AD14" s="101"/>
      <c r="AE14" s="101"/>
      <c r="AF14" s="101"/>
      <c r="AG14" s="101"/>
      <c r="AH14" s="101"/>
      <c r="AI14" s="101"/>
      <c r="AJ14" s="19">
        <f t="shared" si="2"/>
        <v>3</v>
      </c>
      <c r="AK14" s="336">
        <f t="shared" si="3"/>
        <v>2</v>
      </c>
      <c r="AL14" s="336">
        <f t="shared" si="4"/>
        <v>0</v>
      </c>
    </row>
    <row r="15" spans="1:38" s="1" customFormat="1" ht="21" customHeight="1">
      <c r="A15" s="5">
        <v>9</v>
      </c>
      <c r="B15" s="122" t="s">
        <v>397</v>
      </c>
      <c r="C15" s="123" t="s">
        <v>398</v>
      </c>
      <c r="D15" s="124" t="s">
        <v>92</v>
      </c>
      <c r="E15" s="106"/>
      <c r="F15" s="101"/>
      <c r="G15" s="101"/>
      <c r="H15" s="99"/>
      <c r="I15" s="101"/>
      <c r="J15" s="101"/>
      <c r="K15" s="101"/>
      <c r="L15" s="101"/>
      <c r="M15" s="101"/>
      <c r="N15" s="101"/>
      <c r="O15" s="101"/>
      <c r="P15" s="101"/>
      <c r="Q15" s="101"/>
      <c r="R15" s="101" t="s">
        <v>6</v>
      </c>
      <c r="S15" s="101"/>
      <c r="T15" s="101"/>
      <c r="U15" s="101"/>
      <c r="V15" s="101"/>
      <c r="W15" s="101"/>
      <c r="X15" s="101"/>
      <c r="Y15" s="101"/>
      <c r="Z15" s="101"/>
      <c r="AA15" s="101"/>
      <c r="AB15" s="101"/>
      <c r="AC15" s="101"/>
      <c r="AD15" s="101"/>
      <c r="AE15" s="101"/>
      <c r="AF15" s="101"/>
      <c r="AG15" s="101"/>
      <c r="AH15" s="101"/>
      <c r="AI15" s="101"/>
      <c r="AJ15" s="19">
        <f t="shared" si="2"/>
        <v>1</v>
      </c>
      <c r="AK15" s="336">
        <f t="shared" si="3"/>
        <v>0</v>
      </c>
      <c r="AL15" s="336">
        <f t="shared" si="4"/>
        <v>0</v>
      </c>
    </row>
    <row r="16" spans="1:38" s="1" customFormat="1" ht="21" customHeight="1">
      <c r="A16" s="5">
        <v>10</v>
      </c>
      <c r="B16" s="122" t="s">
        <v>399</v>
      </c>
      <c r="C16" s="123" t="s">
        <v>25</v>
      </c>
      <c r="D16" s="124" t="s">
        <v>400</v>
      </c>
      <c r="E16" s="105"/>
      <c r="F16" s="99"/>
      <c r="G16" s="99"/>
      <c r="H16" s="99"/>
      <c r="I16" s="99"/>
      <c r="J16" s="99"/>
      <c r="K16" s="99"/>
      <c r="L16" s="99"/>
      <c r="M16" s="99"/>
      <c r="N16" s="99"/>
      <c r="O16" s="99"/>
      <c r="P16" s="99" t="s">
        <v>7</v>
      </c>
      <c r="Q16" s="99"/>
      <c r="R16" s="99"/>
      <c r="S16" s="99"/>
      <c r="T16" s="99"/>
      <c r="U16" s="99"/>
      <c r="V16" s="99"/>
      <c r="W16" s="99"/>
      <c r="X16" s="99"/>
      <c r="Y16" s="99"/>
      <c r="Z16" s="99"/>
      <c r="AA16" s="99"/>
      <c r="AB16" s="99"/>
      <c r="AC16" s="99"/>
      <c r="AD16" s="99"/>
      <c r="AE16" s="99"/>
      <c r="AF16" s="99"/>
      <c r="AG16" s="99"/>
      <c r="AH16" s="99"/>
      <c r="AI16" s="99"/>
      <c r="AJ16" s="19">
        <f t="shared" si="2"/>
        <v>0</v>
      </c>
      <c r="AK16" s="336">
        <f t="shared" si="3"/>
        <v>1</v>
      </c>
      <c r="AL16" s="336">
        <f t="shared" si="4"/>
        <v>0</v>
      </c>
    </row>
    <row r="17" spans="1:40" s="1" customFormat="1" ht="21" customHeight="1">
      <c r="A17" s="5">
        <v>11</v>
      </c>
      <c r="B17" s="122" t="s">
        <v>401</v>
      </c>
      <c r="C17" s="123" t="s">
        <v>368</v>
      </c>
      <c r="D17" s="124" t="s">
        <v>15</v>
      </c>
      <c r="E17" s="105"/>
      <c r="F17" s="99"/>
      <c r="G17" s="99"/>
      <c r="H17" s="99"/>
      <c r="I17" s="99"/>
      <c r="J17" s="99"/>
      <c r="K17" s="99"/>
      <c r="L17" s="99"/>
      <c r="M17" s="99"/>
      <c r="N17" s="99"/>
      <c r="O17" s="99"/>
      <c r="P17" s="99"/>
      <c r="Q17" s="99"/>
      <c r="R17" s="99" t="s">
        <v>6</v>
      </c>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0</v>
      </c>
    </row>
    <row r="18" spans="1:40" s="1" customFormat="1" ht="21" customHeight="1">
      <c r="A18" s="5">
        <v>12</v>
      </c>
      <c r="B18" s="122" t="s">
        <v>402</v>
      </c>
      <c r="C18" s="123" t="s">
        <v>403</v>
      </c>
      <c r="D18" s="124" t="s">
        <v>94</v>
      </c>
      <c r="E18" s="105"/>
      <c r="F18" s="99"/>
      <c r="G18" s="99"/>
      <c r="H18" s="99"/>
      <c r="I18" s="99"/>
      <c r="J18" s="99"/>
      <c r="K18" s="99"/>
      <c r="L18" s="99"/>
      <c r="M18" s="99"/>
      <c r="N18" s="99"/>
      <c r="O18" s="99"/>
      <c r="P18" s="99"/>
      <c r="Q18" s="99"/>
      <c r="R18" s="99" t="s">
        <v>7</v>
      </c>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row>
    <row r="19" spans="1:40" s="1" customFormat="1" ht="21" customHeight="1">
      <c r="A19" s="5">
        <v>13</v>
      </c>
      <c r="B19" s="122" t="s">
        <v>404</v>
      </c>
      <c r="C19" s="123" t="s">
        <v>64</v>
      </c>
      <c r="D19" s="124" t="s">
        <v>94</v>
      </c>
      <c r="E19" s="105"/>
      <c r="F19" s="105"/>
      <c r="G19" s="105"/>
      <c r="H19" s="99"/>
      <c r="I19" s="105"/>
      <c r="J19" s="105"/>
      <c r="K19" s="105"/>
      <c r="L19" s="105"/>
      <c r="M19" s="105"/>
      <c r="N19" s="105"/>
      <c r="O19" s="105"/>
      <c r="P19" s="105"/>
      <c r="Q19" s="105"/>
      <c r="R19" s="105"/>
      <c r="S19" s="105"/>
      <c r="T19" s="105" t="s">
        <v>6</v>
      </c>
      <c r="U19" s="105"/>
      <c r="V19" s="105"/>
      <c r="W19" s="105"/>
      <c r="X19" s="105"/>
      <c r="Y19" s="105"/>
      <c r="Z19" s="105"/>
      <c r="AA19" s="105"/>
      <c r="AB19" s="105"/>
      <c r="AC19" s="105"/>
      <c r="AD19" s="105"/>
      <c r="AE19" s="105"/>
      <c r="AF19" s="105"/>
      <c r="AG19" s="105"/>
      <c r="AH19" s="105"/>
      <c r="AI19" s="105"/>
      <c r="AJ19" s="19">
        <f t="shared" si="2"/>
        <v>1</v>
      </c>
      <c r="AK19" s="336">
        <f t="shared" si="3"/>
        <v>0</v>
      </c>
      <c r="AL19" s="336">
        <f t="shared" si="4"/>
        <v>0</v>
      </c>
    </row>
    <row r="20" spans="1:40" s="1" customFormat="1" ht="21" customHeight="1">
      <c r="A20" s="5">
        <v>14</v>
      </c>
      <c r="B20" s="122" t="s">
        <v>405</v>
      </c>
      <c r="C20" s="123" t="s">
        <v>406</v>
      </c>
      <c r="D20" s="124" t="s">
        <v>94</v>
      </c>
      <c r="E20" s="105"/>
      <c r="F20" s="99" t="s">
        <v>6</v>
      </c>
      <c r="G20" s="99"/>
      <c r="H20" s="99"/>
      <c r="I20" s="99"/>
      <c r="J20" s="99" t="s">
        <v>7</v>
      </c>
      <c r="K20" s="99"/>
      <c r="L20" s="99"/>
      <c r="M20" s="99"/>
      <c r="N20" s="99"/>
      <c r="O20" s="99"/>
      <c r="P20" s="99"/>
      <c r="Q20" s="99"/>
      <c r="R20" s="99" t="s">
        <v>7</v>
      </c>
      <c r="S20" s="99"/>
      <c r="T20" s="99"/>
      <c r="U20" s="99"/>
      <c r="V20" s="99"/>
      <c r="W20" s="99"/>
      <c r="X20" s="99"/>
      <c r="Y20" s="99"/>
      <c r="Z20" s="99"/>
      <c r="AA20" s="99"/>
      <c r="AB20" s="99"/>
      <c r="AC20" s="99"/>
      <c r="AD20" s="99"/>
      <c r="AE20" s="99"/>
      <c r="AF20" s="99"/>
      <c r="AG20" s="99"/>
      <c r="AH20" s="99"/>
      <c r="AI20" s="99"/>
      <c r="AJ20" s="19">
        <f t="shared" si="2"/>
        <v>1</v>
      </c>
      <c r="AK20" s="336">
        <f t="shared" si="3"/>
        <v>2</v>
      </c>
      <c r="AL20" s="336">
        <f t="shared" si="4"/>
        <v>0</v>
      </c>
    </row>
    <row r="21" spans="1:40" s="1" customFormat="1" ht="21" customHeight="1">
      <c r="A21" s="5">
        <v>15</v>
      </c>
      <c r="B21" s="122" t="s">
        <v>407</v>
      </c>
      <c r="C21" s="123" t="s">
        <v>408</v>
      </c>
      <c r="D21" s="124" t="s">
        <v>20</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122" t="s">
        <v>409</v>
      </c>
      <c r="C22" s="123" t="s">
        <v>410</v>
      </c>
      <c r="D22" s="124" t="s">
        <v>53</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122" t="s">
        <v>411</v>
      </c>
      <c r="C23" s="123" t="s">
        <v>18</v>
      </c>
      <c r="D23" s="124" t="s">
        <v>170</v>
      </c>
      <c r="E23" s="105"/>
      <c r="F23" s="99"/>
      <c r="G23" s="99"/>
      <c r="H23" s="99"/>
      <c r="I23" s="99"/>
      <c r="J23" s="99"/>
      <c r="K23" s="99"/>
      <c r="L23" s="99"/>
      <c r="M23" s="99"/>
      <c r="N23" s="99"/>
      <c r="O23" s="99"/>
      <c r="P23" s="99"/>
      <c r="Q23" s="99"/>
      <c r="R23" s="99" t="s">
        <v>7</v>
      </c>
      <c r="S23" s="99"/>
      <c r="T23" s="99"/>
      <c r="U23" s="99"/>
      <c r="V23" s="99"/>
      <c r="W23" s="99"/>
      <c r="X23" s="99"/>
      <c r="Y23" s="99"/>
      <c r="Z23" s="99"/>
      <c r="AA23" s="99"/>
      <c r="AB23" s="99"/>
      <c r="AC23" s="99"/>
      <c r="AD23" s="99"/>
      <c r="AE23" s="99"/>
      <c r="AF23" s="99"/>
      <c r="AG23" s="99"/>
      <c r="AH23" s="99"/>
      <c r="AI23" s="99"/>
      <c r="AJ23" s="19">
        <f t="shared" si="2"/>
        <v>0</v>
      </c>
      <c r="AK23" s="336">
        <f t="shared" si="3"/>
        <v>1</v>
      </c>
      <c r="AL23" s="336">
        <f t="shared" si="4"/>
        <v>0</v>
      </c>
    </row>
    <row r="24" spans="1:40" s="1" customFormat="1" ht="21" customHeight="1">
      <c r="A24" s="5">
        <v>18</v>
      </c>
      <c r="B24" s="122" t="s">
        <v>412</v>
      </c>
      <c r="C24" s="123" t="s">
        <v>413</v>
      </c>
      <c r="D24" s="124" t="s">
        <v>55</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1" customFormat="1" ht="21" customHeight="1">
      <c r="A25" s="5">
        <v>19</v>
      </c>
      <c r="B25" s="122" t="s">
        <v>414</v>
      </c>
      <c r="C25" s="123" t="s">
        <v>415</v>
      </c>
      <c r="D25" s="124" t="s">
        <v>78</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1" customFormat="1" ht="21" customHeight="1">
      <c r="A26" s="5">
        <v>20</v>
      </c>
      <c r="B26" s="122" t="s">
        <v>416</v>
      </c>
      <c r="C26" s="123" t="s">
        <v>24</v>
      </c>
      <c r="D26" s="124" t="s">
        <v>58</v>
      </c>
      <c r="E26" s="105"/>
      <c r="F26" s="99"/>
      <c r="G26" s="99"/>
      <c r="H26" s="99"/>
      <c r="I26" s="99"/>
      <c r="J26" s="99"/>
      <c r="K26" s="99"/>
      <c r="L26" s="99"/>
      <c r="M26" s="99"/>
      <c r="N26" s="99"/>
      <c r="O26" s="99"/>
      <c r="P26" s="99"/>
      <c r="Q26" s="99"/>
      <c r="R26" s="99"/>
      <c r="S26" s="99"/>
      <c r="T26" s="99" t="s">
        <v>6</v>
      </c>
      <c r="U26" s="99"/>
      <c r="V26" s="99"/>
      <c r="W26" s="99"/>
      <c r="X26" s="99"/>
      <c r="Y26" s="99"/>
      <c r="Z26" s="99"/>
      <c r="AA26" s="99"/>
      <c r="AB26" s="99"/>
      <c r="AC26" s="99"/>
      <c r="AD26" s="99"/>
      <c r="AE26" s="99"/>
      <c r="AF26" s="99"/>
      <c r="AG26" s="99"/>
      <c r="AH26" s="99"/>
      <c r="AI26" s="99"/>
      <c r="AJ26" s="19">
        <f t="shared" si="2"/>
        <v>1</v>
      </c>
      <c r="AK26" s="336">
        <f t="shared" si="3"/>
        <v>0</v>
      </c>
      <c r="AL26" s="336">
        <f t="shared" si="4"/>
        <v>0</v>
      </c>
    </row>
    <row r="27" spans="1:40" s="1" customFormat="1" ht="21" customHeight="1">
      <c r="A27" s="5">
        <v>21</v>
      </c>
      <c r="B27" s="122" t="s">
        <v>417</v>
      </c>
      <c r="C27" s="123" t="s">
        <v>24</v>
      </c>
      <c r="D27" s="124" t="s">
        <v>112</v>
      </c>
      <c r="E27" s="105"/>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1" customFormat="1" ht="21" customHeight="1">
      <c r="A28" s="5">
        <v>22</v>
      </c>
      <c r="B28" s="122" t="s">
        <v>418</v>
      </c>
      <c r="C28" s="123" t="s">
        <v>419</v>
      </c>
      <c r="D28" s="131" t="s">
        <v>17</v>
      </c>
      <c r="E28" s="105"/>
      <c r="F28" s="99" t="s">
        <v>6</v>
      </c>
      <c r="G28" s="99"/>
      <c r="H28" s="99"/>
      <c r="I28" s="99" t="s">
        <v>6</v>
      </c>
      <c r="J28" s="99"/>
      <c r="K28" s="99"/>
      <c r="L28" s="99"/>
      <c r="M28" s="99"/>
      <c r="N28" s="99"/>
      <c r="O28" s="99"/>
      <c r="P28" s="99"/>
      <c r="Q28" s="99"/>
      <c r="R28" s="99"/>
      <c r="S28" s="99"/>
      <c r="T28" s="99" t="s">
        <v>7</v>
      </c>
      <c r="U28" s="99"/>
      <c r="V28" s="99"/>
      <c r="W28" s="99"/>
      <c r="X28" s="99"/>
      <c r="Y28" s="99"/>
      <c r="Z28" s="99"/>
      <c r="AA28" s="99"/>
      <c r="AB28" s="99"/>
      <c r="AC28" s="99"/>
      <c r="AD28" s="99"/>
      <c r="AE28" s="99"/>
      <c r="AF28" s="99"/>
      <c r="AG28" s="99"/>
      <c r="AH28" s="99"/>
      <c r="AI28" s="99"/>
      <c r="AJ28" s="19">
        <f t="shared" si="2"/>
        <v>2</v>
      </c>
      <c r="AK28" s="336">
        <f t="shared" si="3"/>
        <v>1</v>
      </c>
      <c r="AL28" s="336">
        <f t="shared" si="4"/>
        <v>0</v>
      </c>
    </row>
    <row r="29" spans="1:40" s="1" customFormat="1" ht="21" customHeight="1">
      <c r="A29" s="5">
        <v>23</v>
      </c>
      <c r="B29" s="122" t="s">
        <v>420</v>
      </c>
      <c r="C29" s="123" t="s">
        <v>18</v>
      </c>
      <c r="D29" s="131" t="s">
        <v>81</v>
      </c>
      <c r="E29" s="105"/>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1" customFormat="1" ht="21" customHeight="1">
      <c r="A30" s="5">
        <v>24</v>
      </c>
      <c r="B30" s="132" t="s">
        <v>484</v>
      </c>
      <c r="C30" s="133" t="s">
        <v>57</v>
      </c>
      <c r="D30" s="134" t="s">
        <v>104</v>
      </c>
      <c r="E30" s="105"/>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1" customFormat="1" ht="21" customHeight="1">
      <c r="A31" s="5">
        <v>25</v>
      </c>
      <c r="B31" s="79" t="s">
        <v>421</v>
      </c>
      <c r="C31" s="80" t="s">
        <v>479</v>
      </c>
      <c r="D31" s="81" t="s">
        <v>125</v>
      </c>
      <c r="E31" s="105"/>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40"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13</v>
      </c>
      <c r="AK32" s="114">
        <f>SUM(AK7:AK31)</f>
        <v>11</v>
      </c>
      <c r="AL32" s="114">
        <f>SUM(AL7:AL31)</f>
        <v>0</v>
      </c>
      <c r="AM32"/>
      <c r="AN32"/>
    </row>
    <row r="33" spans="1:39"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row>
    <row r="34" spans="1:39"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9" ht="15.75" customHeight="1">
      <c r="C35" s="443"/>
      <c r="D35" s="443"/>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9" ht="15.75" customHeight="1">
      <c r="C36" s="443"/>
      <c r="D36" s="443"/>
      <c r="E36" s="443"/>
      <c r="F36" s="443"/>
      <c r="G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5.75" customHeight="1">
      <c r="C37" s="443"/>
      <c r="D37" s="443"/>
      <c r="E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5.75" customHeight="1">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1">
    <mergeCell ref="C35:D35"/>
    <mergeCell ref="A32:AI32"/>
    <mergeCell ref="C37:E37"/>
    <mergeCell ref="C38:D38"/>
    <mergeCell ref="C36:G36"/>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34"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N29"/>
  <sheetViews>
    <sheetView zoomScaleNormal="100" workbookViewId="0">
      <selection activeCell="S11" sqref="S11"/>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910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346"/>
      <c r="AL3" s="34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v>1910150009</v>
      </c>
      <c r="C7" s="80" t="s">
        <v>422</v>
      </c>
      <c r="D7" s="81" t="s">
        <v>36</v>
      </c>
      <c r="E7" s="105"/>
      <c r="F7" s="99"/>
      <c r="G7" s="99"/>
      <c r="H7" s="99"/>
      <c r="I7" s="99"/>
      <c r="J7" s="99"/>
      <c r="K7" s="99"/>
      <c r="L7" s="99"/>
      <c r="M7" s="99"/>
      <c r="N7" s="99"/>
      <c r="O7" s="99"/>
      <c r="P7" s="99"/>
      <c r="Q7" s="99"/>
      <c r="R7" s="99"/>
      <c r="S7" s="99" t="s">
        <v>7</v>
      </c>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1</v>
      </c>
      <c r="AL7" s="336">
        <f>COUNTIF(E7:AI7,"T")+2*COUNTIF(E7:AI7,"2T")+2*COUNTIF(E7:AI7,"T2")+COUNTIF(E7:AI7,"PT")+COUNTIF(E7:AI7,"TP")</f>
        <v>0</v>
      </c>
    </row>
    <row r="8" spans="1:38" s="1" customFormat="1" ht="21" customHeight="1">
      <c r="A8" s="5">
        <v>2</v>
      </c>
      <c r="B8" s="79" t="s">
        <v>423</v>
      </c>
      <c r="C8" s="80" t="s">
        <v>297</v>
      </c>
      <c r="D8" s="81" t="s">
        <v>37</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3" si="2">COUNTIF(E8:AI8,"K")+2*COUNTIF(E8:AI8,"2K")+COUNTIF(E8:AI8,"TK")+COUNTIF(E8:AI8,"KT")+COUNTIF(E8:AI8,"PK")+COUNTIF(E8:AI8,"KP")+2*COUNTIF(E8:AI8,"K2")</f>
        <v>0</v>
      </c>
      <c r="AK8" s="336">
        <f t="shared" ref="AK8:AK23" si="3">COUNTIF(F8:AJ8,"P")+2*COUNTIF(F8:AJ8,"2P")+COUNTIF(F8:AJ8,"TP")+COUNTIF(F8:AJ8,"PT")+COUNTIF(F8:AJ8,"PK")+COUNTIF(F8:AJ8,"KP")+2*COUNTIF(F8:AJ8,"P2")</f>
        <v>0</v>
      </c>
      <c r="AL8" s="336">
        <f t="shared" ref="AL8:AL23" si="4">COUNTIF(E8:AI8,"T")+2*COUNTIF(E8:AI8,"2T")+2*COUNTIF(E8:AI8,"T2")+COUNTIF(E8:AI8,"PT")+COUNTIF(E8:AI8,"TP")</f>
        <v>0</v>
      </c>
    </row>
    <row r="9" spans="1:38" s="1" customFormat="1" ht="21" customHeight="1">
      <c r="A9" s="5">
        <v>3</v>
      </c>
      <c r="B9" s="79" t="s">
        <v>424</v>
      </c>
      <c r="C9" s="80" t="s">
        <v>77</v>
      </c>
      <c r="D9" s="81" t="s">
        <v>39</v>
      </c>
      <c r="E9" s="10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 customFormat="1" ht="21" customHeight="1">
      <c r="A10" s="5">
        <v>4</v>
      </c>
      <c r="B10" s="79" t="s">
        <v>425</v>
      </c>
      <c r="C10" s="80" t="s">
        <v>91</v>
      </c>
      <c r="D10" s="81" t="s">
        <v>40</v>
      </c>
      <c r="E10" s="105"/>
      <c r="F10" s="99"/>
      <c r="G10" s="99"/>
      <c r="H10" s="99"/>
      <c r="I10" s="99"/>
      <c r="J10" s="99"/>
      <c r="K10" s="99"/>
      <c r="L10" s="99" t="s">
        <v>7</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row>
    <row r="11" spans="1:38" s="1" customFormat="1" ht="21" customHeight="1">
      <c r="A11" s="5">
        <v>5</v>
      </c>
      <c r="B11" s="79" t="s">
        <v>426</v>
      </c>
      <c r="C11" s="80" t="s">
        <v>427</v>
      </c>
      <c r="D11" s="81" t="s">
        <v>27</v>
      </c>
      <c r="E11" s="105"/>
      <c r="F11" s="99"/>
      <c r="G11" s="99"/>
      <c r="H11" s="99"/>
      <c r="I11" s="99"/>
      <c r="J11" s="99" t="s">
        <v>7</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1</v>
      </c>
      <c r="AL11" s="336">
        <f t="shared" si="4"/>
        <v>0</v>
      </c>
    </row>
    <row r="12" spans="1:38" s="1" customFormat="1" ht="21" customHeight="1">
      <c r="A12" s="5">
        <v>6</v>
      </c>
      <c r="B12" s="79" t="s">
        <v>428</v>
      </c>
      <c r="C12" s="80" t="s">
        <v>111</v>
      </c>
      <c r="D12" s="81" t="s">
        <v>136</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79" t="s">
        <v>429</v>
      </c>
      <c r="C13" s="80" t="s">
        <v>18</v>
      </c>
      <c r="D13" s="81" t="s">
        <v>75</v>
      </c>
      <c r="E13" s="105"/>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 customFormat="1" ht="21" customHeight="1">
      <c r="A14" s="5">
        <v>8</v>
      </c>
      <c r="B14" s="79" t="s">
        <v>430</v>
      </c>
      <c r="C14" s="80" t="s">
        <v>431</v>
      </c>
      <c r="D14" s="81" t="s">
        <v>14</v>
      </c>
      <c r="E14" s="106"/>
      <c r="F14" s="99"/>
      <c r="G14" s="101"/>
      <c r="H14" s="99"/>
      <c r="I14" s="101"/>
      <c r="J14" s="101"/>
      <c r="K14" s="101"/>
      <c r="L14" s="101"/>
      <c r="M14" s="99"/>
      <c r="N14" s="101"/>
      <c r="O14" s="99"/>
      <c r="P14" s="99"/>
      <c r="Q14" s="101"/>
      <c r="R14" s="101"/>
      <c r="S14" s="101"/>
      <c r="T14" s="99"/>
      <c r="U14" s="99"/>
      <c r="V14" s="99"/>
      <c r="W14" s="99"/>
      <c r="X14" s="99"/>
      <c r="Y14" s="99"/>
      <c r="Z14" s="99"/>
      <c r="AA14" s="99"/>
      <c r="AB14" s="99"/>
      <c r="AC14" s="99"/>
      <c r="AD14" s="101"/>
      <c r="AE14" s="101"/>
      <c r="AF14" s="101"/>
      <c r="AG14" s="101"/>
      <c r="AH14" s="101"/>
      <c r="AI14" s="101"/>
      <c r="AJ14" s="19">
        <f t="shared" si="2"/>
        <v>0</v>
      </c>
      <c r="AK14" s="336">
        <f t="shared" si="3"/>
        <v>0</v>
      </c>
      <c r="AL14" s="336">
        <f t="shared" si="4"/>
        <v>0</v>
      </c>
    </row>
    <row r="15" spans="1:38" s="1" customFormat="1" ht="21" customHeight="1">
      <c r="A15" s="5">
        <v>9</v>
      </c>
      <c r="B15" s="79" t="s">
        <v>432</v>
      </c>
      <c r="C15" s="80" t="s">
        <v>31</v>
      </c>
      <c r="D15" s="81" t="s">
        <v>14</v>
      </c>
      <c r="E15" s="106"/>
      <c r="F15" s="99"/>
      <c r="G15" s="101"/>
      <c r="H15" s="99"/>
      <c r="I15" s="101"/>
      <c r="J15" s="101" t="s">
        <v>6</v>
      </c>
      <c r="K15" s="101"/>
      <c r="L15" s="101" t="s">
        <v>6</v>
      </c>
      <c r="M15" s="99"/>
      <c r="N15" s="101"/>
      <c r="O15" s="99"/>
      <c r="P15" s="99"/>
      <c r="Q15" s="101"/>
      <c r="R15" s="101"/>
      <c r="S15" s="101" t="s">
        <v>6</v>
      </c>
      <c r="T15" s="99"/>
      <c r="U15" s="99"/>
      <c r="V15" s="99"/>
      <c r="W15" s="99"/>
      <c r="X15" s="99"/>
      <c r="Y15" s="99"/>
      <c r="Z15" s="99"/>
      <c r="AA15" s="99"/>
      <c r="AB15" s="99"/>
      <c r="AC15" s="99"/>
      <c r="AD15" s="101"/>
      <c r="AE15" s="101"/>
      <c r="AF15" s="99"/>
      <c r="AG15" s="101"/>
      <c r="AH15" s="101"/>
      <c r="AI15" s="101"/>
      <c r="AJ15" s="19">
        <f t="shared" si="2"/>
        <v>3</v>
      </c>
      <c r="AK15" s="336">
        <f t="shared" si="3"/>
        <v>0</v>
      </c>
      <c r="AL15" s="336">
        <f t="shared" si="4"/>
        <v>0</v>
      </c>
    </row>
    <row r="16" spans="1:38" s="1" customFormat="1" ht="21" customHeight="1">
      <c r="A16" s="5">
        <v>10</v>
      </c>
      <c r="B16" s="79" t="s">
        <v>433</v>
      </c>
      <c r="C16" s="80" t="s">
        <v>224</v>
      </c>
      <c r="D16" s="81" t="s">
        <v>41</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79" t="s">
        <v>434</v>
      </c>
      <c r="C17" s="80" t="s">
        <v>435</v>
      </c>
      <c r="D17" s="81" t="s">
        <v>92</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79" t="s">
        <v>436</v>
      </c>
      <c r="C18" s="80" t="s">
        <v>34</v>
      </c>
      <c r="D18" s="81" t="s">
        <v>212</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79" t="s">
        <v>437</v>
      </c>
      <c r="C19" s="80" t="s">
        <v>438</v>
      </c>
      <c r="D19" s="81" t="s">
        <v>234</v>
      </c>
      <c r="E19" s="105"/>
      <c r="F19" s="99"/>
      <c r="G19" s="105"/>
      <c r="H19" s="99"/>
      <c r="I19" s="105"/>
      <c r="J19" s="105"/>
      <c r="K19" s="105"/>
      <c r="L19" s="105"/>
      <c r="M19" s="99"/>
      <c r="N19" s="105"/>
      <c r="O19" s="99"/>
      <c r="P19" s="99"/>
      <c r="Q19" s="105"/>
      <c r="R19" s="105"/>
      <c r="S19" s="105"/>
      <c r="T19" s="99"/>
      <c r="U19" s="99"/>
      <c r="V19" s="99"/>
      <c r="W19" s="99"/>
      <c r="X19" s="99"/>
      <c r="Y19" s="99"/>
      <c r="Z19" s="99"/>
      <c r="AA19" s="99"/>
      <c r="AB19" s="99"/>
      <c r="AC19" s="99"/>
      <c r="AD19" s="105"/>
      <c r="AE19" s="105"/>
      <c r="AF19" s="105"/>
      <c r="AG19" s="105"/>
      <c r="AH19" s="105"/>
      <c r="AI19" s="105"/>
      <c r="AJ19" s="19">
        <f t="shared" si="2"/>
        <v>0</v>
      </c>
      <c r="AK19" s="336">
        <f t="shared" si="3"/>
        <v>0</v>
      </c>
      <c r="AL19" s="336">
        <f t="shared" si="4"/>
        <v>0</v>
      </c>
    </row>
    <row r="20" spans="1:40" s="1" customFormat="1" ht="21" customHeight="1">
      <c r="A20" s="5">
        <v>14</v>
      </c>
      <c r="B20" s="79" t="s">
        <v>439</v>
      </c>
      <c r="C20" s="80" t="s">
        <v>440</v>
      </c>
      <c r="D20" s="81" t="s">
        <v>84</v>
      </c>
      <c r="E20" s="105"/>
      <c r="F20" s="99"/>
      <c r="G20" s="99"/>
      <c r="H20" s="99"/>
      <c r="I20" s="99" t="s">
        <v>6</v>
      </c>
      <c r="J20" s="99"/>
      <c r="K20" s="99"/>
      <c r="L20" s="99"/>
      <c r="M20" s="99"/>
      <c r="N20" s="99"/>
      <c r="O20" s="99"/>
      <c r="P20" s="99"/>
      <c r="Q20" s="99" t="s">
        <v>6</v>
      </c>
      <c r="R20" s="99"/>
      <c r="S20" s="99"/>
      <c r="T20" s="99"/>
      <c r="U20" s="99"/>
      <c r="V20" s="99"/>
      <c r="W20" s="99"/>
      <c r="X20" s="99"/>
      <c r="Y20" s="99"/>
      <c r="Z20" s="99"/>
      <c r="AA20" s="99"/>
      <c r="AB20" s="99"/>
      <c r="AC20" s="99"/>
      <c r="AD20" s="99"/>
      <c r="AE20" s="99"/>
      <c r="AF20" s="99"/>
      <c r="AG20" s="99"/>
      <c r="AH20" s="99"/>
      <c r="AI20" s="99"/>
      <c r="AJ20" s="19">
        <f t="shared" si="2"/>
        <v>2</v>
      </c>
      <c r="AK20" s="336">
        <f t="shared" si="3"/>
        <v>0</v>
      </c>
      <c r="AL20" s="336">
        <f t="shared" si="4"/>
        <v>0</v>
      </c>
    </row>
    <row r="21" spans="1:40" s="1" customFormat="1" ht="21" customHeight="1">
      <c r="A21" s="5">
        <v>15</v>
      </c>
      <c r="B21" s="79" t="s">
        <v>441</v>
      </c>
      <c r="C21" s="80" t="s">
        <v>442</v>
      </c>
      <c r="D21" s="81" t="s">
        <v>67</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79" t="s">
        <v>443</v>
      </c>
      <c r="C22" s="80" t="s">
        <v>444</v>
      </c>
      <c r="D22" s="81" t="s">
        <v>68</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79" t="s">
        <v>445</v>
      </c>
      <c r="C23" s="80" t="s">
        <v>51</v>
      </c>
      <c r="D23" s="81" t="s">
        <v>446</v>
      </c>
      <c r="E23" s="105"/>
      <c r="F23" s="99"/>
      <c r="G23" s="99"/>
      <c r="H23" s="99"/>
      <c r="I23" s="99" t="s">
        <v>6</v>
      </c>
      <c r="J23" s="99" t="s">
        <v>6</v>
      </c>
      <c r="K23" s="99" t="s">
        <v>6</v>
      </c>
      <c r="L23" s="99"/>
      <c r="M23" s="99" t="s">
        <v>6</v>
      </c>
      <c r="N23" s="99"/>
      <c r="O23" s="99" t="s">
        <v>6</v>
      </c>
      <c r="P23" s="99" t="s">
        <v>6</v>
      </c>
      <c r="Q23" s="99" t="s">
        <v>6</v>
      </c>
      <c r="R23" s="99"/>
      <c r="S23" s="99"/>
      <c r="T23" s="99"/>
      <c r="U23" s="99"/>
      <c r="V23" s="99"/>
      <c r="W23" s="99"/>
      <c r="X23" s="99"/>
      <c r="Y23" s="99"/>
      <c r="Z23" s="99"/>
      <c r="AA23" s="99"/>
      <c r="AB23" s="99"/>
      <c r="AC23" s="99"/>
      <c r="AD23" s="99"/>
      <c r="AE23" s="99"/>
      <c r="AF23" s="99"/>
      <c r="AG23" s="99"/>
      <c r="AH23" s="99"/>
      <c r="AI23" s="99"/>
      <c r="AJ23" s="19">
        <f t="shared" si="2"/>
        <v>7</v>
      </c>
      <c r="AK23" s="336">
        <f t="shared" si="3"/>
        <v>0</v>
      </c>
      <c r="AL23" s="336">
        <f t="shared" si="4"/>
        <v>0</v>
      </c>
    </row>
    <row r="24" spans="1:40" s="1" customFormat="1" ht="21" customHeight="1">
      <c r="A24" s="462" t="s">
        <v>10</v>
      </c>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114">
        <f>SUM(AJ7:AJ23)</f>
        <v>12</v>
      </c>
      <c r="AK24" s="114">
        <f>SUM(AK7:AK23)</f>
        <v>3</v>
      </c>
      <c r="AL24" s="114">
        <f>SUM(AL7:AL23)</f>
        <v>0</v>
      </c>
      <c r="AM24"/>
      <c r="AN24"/>
    </row>
    <row r="25" spans="1:40" s="25" customFormat="1" ht="21" customHeight="1">
      <c r="A25" s="440" t="s">
        <v>2804</v>
      </c>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2"/>
      <c r="AM25" s="338"/>
    </row>
    <row r="26" spans="1:40" ht="15.75" customHeight="1">
      <c r="C26" s="443"/>
      <c r="D26" s="443"/>
      <c r="E26" s="1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0" ht="15.75" customHeight="1">
      <c r="C27" s="443"/>
      <c r="D27" s="443"/>
      <c r="E27" s="443"/>
      <c r="F27" s="443"/>
      <c r="G27" s="443"/>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0" ht="15.75" customHeight="1">
      <c r="C28" s="443"/>
      <c r="D28" s="443"/>
      <c r="E28" s="443"/>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40" ht="15.75" customHeight="1">
      <c r="C29" s="443"/>
      <c r="D29" s="443"/>
      <c r="E29" s="16"/>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sheetData>
  <mergeCells count="21">
    <mergeCell ref="C26:D26"/>
    <mergeCell ref="A24:AI24"/>
    <mergeCell ref="C28:E28"/>
    <mergeCell ref="C29:D29"/>
    <mergeCell ref="C27:G27"/>
    <mergeCell ref="A25:AL25"/>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s>
  <conditionalFormatting sqref="E6:AI23">
    <cfRule type="expression" dxfId="131"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4"/>
  <sheetViews>
    <sheetView topLeftCell="A3" zoomScale="85" zoomScaleNormal="85" workbookViewId="0">
      <selection activeCell="T13" sqref="T13"/>
    </sheetView>
  </sheetViews>
  <sheetFormatPr defaultRowHeight="15.75"/>
  <cols>
    <col min="1" max="1" width="6.83203125" customWidth="1"/>
    <col min="2" max="2" width="16.83203125" style="121" customWidth="1"/>
    <col min="3" max="3" width="24" customWidth="1"/>
    <col min="4" max="4" width="11.1640625" customWidth="1"/>
    <col min="5" max="35" width="4" customWidth="1"/>
    <col min="36" max="38" width="6.6640625" customWidth="1"/>
  </cols>
  <sheetData>
    <row r="1" spans="1:38" s="24" customFormat="1" ht="18.7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18.7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911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30.75" customHeight="1">
      <c r="A7" s="34">
        <v>1</v>
      </c>
      <c r="B7" s="39" t="s">
        <v>456</v>
      </c>
      <c r="C7" s="40" t="s">
        <v>457</v>
      </c>
      <c r="D7" s="41" t="s">
        <v>37</v>
      </c>
      <c r="E7" s="105"/>
      <c r="F7" s="99"/>
      <c r="G7" s="100"/>
      <c r="H7" s="99"/>
      <c r="I7" s="99"/>
      <c r="J7" s="99"/>
      <c r="K7" s="99"/>
      <c r="L7" s="99"/>
      <c r="M7" s="99"/>
      <c r="N7" s="99"/>
      <c r="O7" s="99"/>
      <c r="P7" s="99"/>
      <c r="Q7" s="99"/>
      <c r="R7" s="99" t="s">
        <v>6</v>
      </c>
      <c r="S7" s="99"/>
      <c r="T7" s="99"/>
      <c r="U7" s="99"/>
      <c r="V7" s="99"/>
      <c r="W7" s="99"/>
      <c r="X7" s="100"/>
      <c r="Y7" s="100"/>
      <c r="Z7" s="99"/>
      <c r="AA7" s="99"/>
      <c r="AB7" s="99"/>
      <c r="AC7" s="99"/>
      <c r="AD7" s="99"/>
      <c r="AE7" s="99"/>
      <c r="AF7" s="99"/>
      <c r="AG7" s="99"/>
      <c r="AH7" s="99"/>
      <c r="AI7" s="99"/>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row>
    <row r="8" spans="1:38" s="1" customFormat="1" ht="30.75" customHeight="1">
      <c r="A8" s="34">
        <v>2</v>
      </c>
      <c r="B8" s="39" t="s">
        <v>458</v>
      </c>
      <c r="C8" s="40" t="s">
        <v>459</v>
      </c>
      <c r="D8" s="41" t="s">
        <v>82</v>
      </c>
      <c r="E8" s="105"/>
      <c r="F8" s="99" t="s">
        <v>6</v>
      </c>
      <c r="G8" s="100"/>
      <c r="H8" s="99"/>
      <c r="I8" s="99" t="s">
        <v>6</v>
      </c>
      <c r="J8" s="99"/>
      <c r="K8" s="99" t="s">
        <v>6</v>
      </c>
      <c r="L8" s="99"/>
      <c r="M8" s="99"/>
      <c r="N8" s="99"/>
      <c r="O8" s="99"/>
      <c r="P8" s="99"/>
      <c r="Q8" s="99"/>
      <c r="R8" s="99"/>
      <c r="S8" s="99" t="s">
        <v>2806</v>
      </c>
      <c r="T8" s="99"/>
      <c r="U8" s="99"/>
      <c r="V8" s="99"/>
      <c r="W8" s="99"/>
      <c r="X8" s="100"/>
      <c r="Y8" s="100"/>
      <c r="Z8" s="99"/>
      <c r="AA8" s="99"/>
      <c r="AB8" s="99"/>
      <c r="AC8" s="99"/>
      <c r="AD8" s="99"/>
      <c r="AE8" s="99"/>
      <c r="AF8" s="99"/>
      <c r="AG8" s="99"/>
      <c r="AH8" s="99"/>
      <c r="AI8" s="99"/>
      <c r="AJ8" s="19">
        <f t="shared" ref="AJ8:AJ16" si="2">COUNTIF(E8:AI8,"K")+2*COUNTIF(E8:AI8,"2K")+COUNTIF(E8:AI8,"TK")+COUNTIF(E8:AI8,"KT")+COUNTIF(E8:AI8,"PK")+COUNTIF(E8:AI8,"KP")+2*COUNTIF(E8:AI8,"K2")</f>
        <v>5</v>
      </c>
      <c r="AK8" s="336">
        <f t="shared" ref="AK8:AK16" si="3">COUNTIF(F8:AJ8,"P")+2*COUNTIF(F8:AJ8,"2P")+COUNTIF(F8:AJ8,"TP")+COUNTIF(F8:AJ8,"PT")+COUNTIF(F8:AJ8,"PK")+COUNTIF(F8:AJ8,"KP")+2*COUNTIF(F8:AJ8,"P2")</f>
        <v>0</v>
      </c>
      <c r="AL8" s="336">
        <f t="shared" ref="AL8:AL16" si="4">COUNTIF(E8:AI8,"T")+2*COUNTIF(E8:AI8,"2T")+2*COUNTIF(E8:AI8,"T2")+COUNTIF(E8:AI8,"PT")+COUNTIF(E8:AI8,"TP")</f>
        <v>0</v>
      </c>
    </row>
    <row r="9" spans="1:38" s="1" customFormat="1" ht="30.75" customHeight="1">
      <c r="A9" s="34">
        <v>3</v>
      </c>
      <c r="B9" s="39" t="s">
        <v>460</v>
      </c>
      <c r="C9" s="40" t="s">
        <v>461</v>
      </c>
      <c r="D9" s="41" t="s">
        <v>40</v>
      </c>
      <c r="E9" s="105"/>
      <c r="F9" s="99"/>
      <c r="G9" s="100"/>
      <c r="H9" s="99"/>
      <c r="I9" s="99"/>
      <c r="J9" s="99"/>
      <c r="K9" s="99"/>
      <c r="L9" s="99"/>
      <c r="M9" s="99"/>
      <c r="N9" s="99"/>
      <c r="O9" s="99"/>
      <c r="P9" s="99"/>
      <c r="Q9" s="99"/>
      <c r="R9" s="99"/>
      <c r="S9" s="99"/>
      <c r="T9" s="99"/>
      <c r="U9" s="99"/>
      <c r="V9" s="99"/>
      <c r="W9" s="99"/>
      <c r="X9" s="100"/>
      <c r="Y9" s="100"/>
      <c r="Z9" s="99"/>
      <c r="AA9" s="99"/>
      <c r="AB9" s="99"/>
      <c r="AC9" s="99"/>
      <c r="AD9" s="99"/>
      <c r="AE9" s="99"/>
      <c r="AF9" s="99"/>
      <c r="AG9" s="99"/>
      <c r="AH9" s="99"/>
      <c r="AI9" s="99"/>
      <c r="AJ9" s="19">
        <f t="shared" si="2"/>
        <v>0</v>
      </c>
      <c r="AK9" s="336">
        <f t="shared" si="3"/>
        <v>0</v>
      </c>
      <c r="AL9" s="336">
        <f t="shared" si="4"/>
        <v>0</v>
      </c>
    </row>
    <row r="10" spans="1:38" s="1" customFormat="1" ht="30.75" customHeight="1">
      <c r="A10" s="34">
        <v>4</v>
      </c>
      <c r="B10" s="39" t="s">
        <v>462</v>
      </c>
      <c r="C10" s="40" t="s">
        <v>463</v>
      </c>
      <c r="D10" s="41" t="s">
        <v>41</v>
      </c>
      <c r="E10" s="105"/>
      <c r="F10" s="99"/>
      <c r="G10" s="100"/>
      <c r="H10" s="99"/>
      <c r="I10" s="99"/>
      <c r="J10" s="99"/>
      <c r="K10" s="99"/>
      <c r="L10" s="99"/>
      <c r="M10" s="99"/>
      <c r="N10" s="99"/>
      <c r="O10" s="99"/>
      <c r="P10" s="99"/>
      <c r="Q10" s="99"/>
      <c r="R10" s="99"/>
      <c r="S10" s="99" t="s">
        <v>2806</v>
      </c>
      <c r="T10" s="99" t="s">
        <v>6</v>
      </c>
      <c r="U10" s="99"/>
      <c r="V10" s="99"/>
      <c r="W10" s="99"/>
      <c r="X10" s="100"/>
      <c r="Y10" s="100"/>
      <c r="Z10" s="99"/>
      <c r="AA10" s="99"/>
      <c r="AB10" s="99"/>
      <c r="AC10" s="99"/>
      <c r="AD10" s="99"/>
      <c r="AE10" s="99"/>
      <c r="AF10" s="99"/>
      <c r="AG10" s="99"/>
      <c r="AH10" s="99"/>
      <c r="AI10" s="99"/>
      <c r="AJ10" s="19">
        <f t="shared" si="2"/>
        <v>3</v>
      </c>
      <c r="AK10" s="336">
        <f t="shared" si="3"/>
        <v>0</v>
      </c>
      <c r="AL10" s="336">
        <f t="shared" si="4"/>
        <v>0</v>
      </c>
    </row>
    <row r="11" spans="1:38" s="1" customFormat="1" ht="30.75" customHeight="1">
      <c r="A11" s="34">
        <v>5</v>
      </c>
      <c r="B11" s="39" t="s">
        <v>464</v>
      </c>
      <c r="C11" s="40" t="s">
        <v>465</v>
      </c>
      <c r="D11" s="41" t="s">
        <v>466</v>
      </c>
      <c r="E11" s="105"/>
      <c r="F11" s="99"/>
      <c r="G11" s="100"/>
      <c r="H11" s="99"/>
      <c r="I11" s="99"/>
      <c r="J11" s="99"/>
      <c r="K11" s="99"/>
      <c r="L11" s="99"/>
      <c r="M11" s="99"/>
      <c r="N11" s="99"/>
      <c r="O11" s="99"/>
      <c r="P11" s="99"/>
      <c r="Q11" s="99"/>
      <c r="R11" s="99"/>
      <c r="S11" s="99"/>
      <c r="T11" s="99"/>
      <c r="U11" s="99"/>
      <c r="V11" s="99"/>
      <c r="W11" s="99"/>
      <c r="X11" s="100"/>
      <c r="Y11" s="100"/>
      <c r="Z11" s="99"/>
      <c r="AA11" s="99"/>
      <c r="AB11" s="99"/>
      <c r="AC11" s="99"/>
      <c r="AD11" s="99"/>
      <c r="AE11" s="99"/>
      <c r="AF11" s="99"/>
      <c r="AG11" s="99"/>
      <c r="AH11" s="99"/>
      <c r="AI11" s="99"/>
      <c r="AJ11" s="19">
        <f t="shared" si="2"/>
        <v>0</v>
      </c>
      <c r="AK11" s="336">
        <f t="shared" si="3"/>
        <v>0</v>
      </c>
      <c r="AL11" s="336">
        <f t="shared" si="4"/>
        <v>0</v>
      </c>
    </row>
    <row r="12" spans="1:38" s="1" customFormat="1" ht="30.75" customHeight="1">
      <c r="A12" s="34">
        <v>6</v>
      </c>
      <c r="B12" s="39" t="s">
        <v>467</v>
      </c>
      <c r="C12" s="40" t="s">
        <v>468</v>
      </c>
      <c r="D12" s="41" t="s">
        <v>79</v>
      </c>
      <c r="E12" s="105"/>
      <c r="F12" s="99"/>
      <c r="G12" s="100"/>
      <c r="H12" s="99"/>
      <c r="I12" s="99"/>
      <c r="J12" s="99"/>
      <c r="K12" s="99"/>
      <c r="L12" s="99"/>
      <c r="M12" s="99"/>
      <c r="N12" s="99"/>
      <c r="O12" s="99"/>
      <c r="P12" s="99"/>
      <c r="Q12" s="99"/>
      <c r="R12" s="99"/>
      <c r="S12" s="99"/>
      <c r="T12" s="99"/>
      <c r="U12" s="99"/>
      <c r="V12" s="99"/>
      <c r="W12" s="99"/>
      <c r="X12" s="100"/>
      <c r="Y12" s="100"/>
      <c r="Z12" s="99"/>
      <c r="AA12" s="99"/>
      <c r="AB12" s="99"/>
      <c r="AC12" s="99"/>
      <c r="AD12" s="99"/>
      <c r="AE12" s="99"/>
      <c r="AF12" s="99"/>
      <c r="AG12" s="99"/>
      <c r="AH12" s="99"/>
      <c r="AI12" s="99"/>
      <c r="AJ12" s="19">
        <f t="shared" si="2"/>
        <v>0</v>
      </c>
      <c r="AK12" s="336">
        <f t="shared" si="3"/>
        <v>0</v>
      </c>
      <c r="AL12" s="336">
        <f t="shared" si="4"/>
        <v>0</v>
      </c>
    </row>
    <row r="13" spans="1:38" s="1" customFormat="1" ht="30.75" customHeight="1">
      <c r="A13" s="34">
        <v>7</v>
      </c>
      <c r="B13" s="39" t="s">
        <v>447</v>
      </c>
      <c r="C13" s="40" t="s">
        <v>448</v>
      </c>
      <c r="D13" s="41" t="s">
        <v>67</v>
      </c>
      <c r="E13" s="105"/>
      <c r="F13" s="99" t="s">
        <v>6</v>
      </c>
      <c r="G13" s="100"/>
      <c r="H13" s="99"/>
      <c r="I13" s="99"/>
      <c r="J13" s="99"/>
      <c r="K13" s="99" t="s">
        <v>6</v>
      </c>
      <c r="L13" s="99"/>
      <c r="M13" s="99"/>
      <c r="N13" s="99"/>
      <c r="O13" s="99"/>
      <c r="P13" s="99"/>
      <c r="Q13" s="99"/>
      <c r="R13" s="99"/>
      <c r="S13" s="99"/>
      <c r="T13" s="99" t="s">
        <v>6</v>
      </c>
      <c r="U13" s="99"/>
      <c r="V13" s="99"/>
      <c r="W13" s="99"/>
      <c r="X13" s="100"/>
      <c r="Y13" s="100"/>
      <c r="Z13" s="99"/>
      <c r="AA13" s="99"/>
      <c r="AB13" s="99"/>
      <c r="AC13" s="99"/>
      <c r="AD13" s="99"/>
      <c r="AE13" s="99"/>
      <c r="AF13" s="99"/>
      <c r="AG13" s="99"/>
      <c r="AH13" s="99"/>
      <c r="AI13" s="99"/>
      <c r="AJ13" s="19">
        <f t="shared" si="2"/>
        <v>3</v>
      </c>
      <c r="AK13" s="336">
        <f t="shared" si="3"/>
        <v>0</v>
      </c>
      <c r="AL13" s="336">
        <f t="shared" si="4"/>
        <v>0</v>
      </c>
    </row>
    <row r="14" spans="1:38" s="1" customFormat="1" ht="30.75" customHeight="1">
      <c r="A14" s="34">
        <v>8</v>
      </c>
      <c r="B14" s="39" t="s">
        <v>449</v>
      </c>
      <c r="C14" s="40" t="s">
        <v>97</v>
      </c>
      <c r="D14" s="41" t="s">
        <v>450</v>
      </c>
      <c r="E14" s="106"/>
      <c r="F14" s="101"/>
      <c r="G14" s="100"/>
      <c r="H14" s="101"/>
      <c r="I14" s="101"/>
      <c r="J14" s="101"/>
      <c r="K14" s="101" t="s">
        <v>6</v>
      </c>
      <c r="L14" s="101"/>
      <c r="M14" s="101"/>
      <c r="N14" s="101"/>
      <c r="O14" s="101"/>
      <c r="P14" s="101"/>
      <c r="Q14" s="101"/>
      <c r="R14" s="101"/>
      <c r="S14" s="101"/>
      <c r="T14" s="101"/>
      <c r="U14" s="101"/>
      <c r="V14" s="101"/>
      <c r="W14" s="101"/>
      <c r="X14" s="100"/>
      <c r="Y14" s="100"/>
      <c r="Z14" s="101"/>
      <c r="AA14" s="101"/>
      <c r="AB14" s="101"/>
      <c r="AC14" s="101"/>
      <c r="AD14" s="101"/>
      <c r="AE14" s="101"/>
      <c r="AF14" s="101"/>
      <c r="AG14" s="101"/>
      <c r="AH14" s="101"/>
      <c r="AI14" s="101"/>
      <c r="AJ14" s="19">
        <f t="shared" si="2"/>
        <v>1</v>
      </c>
      <c r="AK14" s="336">
        <f t="shared" si="3"/>
        <v>0</v>
      </c>
      <c r="AL14" s="336">
        <f t="shared" si="4"/>
        <v>0</v>
      </c>
    </row>
    <row r="15" spans="1:38" s="1" customFormat="1" ht="30.75" customHeight="1">
      <c r="A15" s="34">
        <v>9</v>
      </c>
      <c r="B15" s="39" t="s">
        <v>451</v>
      </c>
      <c r="C15" s="40" t="s">
        <v>452</v>
      </c>
      <c r="D15" s="41" t="s">
        <v>81</v>
      </c>
      <c r="E15" s="106"/>
      <c r="F15" s="101"/>
      <c r="G15" s="100"/>
      <c r="H15" s="101"/>
      <c r="I15" s="101" t="s">
        <v>8</v>
      </c>
      <c r="J15" s="101"/>
      <c r="K15" s="101" t="s">
        <v>7</v>
      </c>
      <c r="L15" s="101"/>
      <c r="M15" s="101"/>
      <c r="N15" s="101"/>
      <c r="O15" s="101"/>
      <c r="P15" s="101"/>
      <c r="Q15" s="101"/>
      <c r="R15" s="101"/>
      <c r="S15" s="101"/>
      <c r="T15" s="101"/>
      <c r="U15" s="101"/>
      <c r="V15" s="101"/>
      <c r="W15" s="101"/>
      <c r="X15" s="100"/>
      <c r="Y15" s="100"/>
      <c r="Z15" s="101"/>
      <c r="AA15" s="101"/>
      <c r="AB15" s="101"/>
      <c r="AC15" s="101"/>
      <c r="AD15" s="101"/>
      <c r="AE15" s="101"/>
      <c r="AF15" s="101"/>
      <c r="AG15" s="101"/>
      <c r="AH15" s="101"/>
      <c r="AI15" s="101"/>
      <c r="AJ15" s="19">
        <f t="shared" si="2"/>
        <v>0</v>
      </c>
      <c r="AK15" s="336">
        <f t="shared" si="3"/>
        <v>1</v>
      </c>
      <c r="AL15" s="336">
        <f t="shared" si="4"/>
        <v>1</v>
      </c>
    </row>
    <row r="16" spans="1:38" s="1" customFormat="1" ht="30.75" customHeight="1">
      <c r="A16" s="34">
        <v>10</v>
      </c>
      <c r="B16" s="39" t="s">
        <v>453</v>
      </c>
      <c r="C16" s="40" t="s">
        <v>454</v>
      </c>
      <c r="D16" s="41" t="s">
        <v>455</v>
      </c>
      <c r="E16" s="105"/>
      <c r="F16" s="99"/>
      <c r="G16" s="100"/>
      <c r="H16" s="99"/>
      <c r="I16" s="99"/>
      <c r="J16" s="99"/>
      <c r="K16" s="99" t="s">
        <v>7</v>
      </c>
      <c r="L16" s="99" t="s">
        <v>7</v>
      </c>
      <c r="M16" s="99"/>
      <c r="N16" s="99"/>
      <c r="O16" s="99" t="s">
        <v>7</v>
      </c>
      <c r="P16" s="99" t="s">
        <v>7</v>
      </c>
      <c r="Q16" s="99" t="s">
        <v>6</v>
      </c>
      <c r="R16" s="99"/>
      <c r="S16" s="99"/>
      <c r="T16" s="99"/>
      <c r="U16" s="99"/>
      <c r="V16" s="99"/>
      <c r="W16" s="99"/>
      <c r="X16" s="100"/>
      <c r="Y16" s="100"/>
      <c r="Z16" s="99"/>
      <c r="AA16" s="99"/>
      <c r="AB16" s="99"/>
      <c r="AC16" s="99"/>
      <c r="AD16" s="99"/>
      <c r="AE16" s="99"/>
      <c r="AF16" s="99"/>
      <c r="AG16" s="99"/>
      <c r="AH16" s="99"/>
      <c r="AI16" s="99"/>
      <c r="AJ16" s="19">
        <f t="shared" si="2"/>
        <v>1</v>
      </c>
      <c r="AK16" s="336">
        <f t="shared" si="3"/>
        <v>4</v>
      </c>
      <c r="AL16" s="336">
        <f t="shared" si="4"/>
        <v>0</v>
      </c>
    </row>
    <row r="17" spans="1:41" s="1" customFormat="1" ht="30.75" customHeight="1">
      <c r="A17" s="451" t="s">
        <v>10</v>
      </c>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114">
        <f>SUM(AJ7:AJ16)</f>
        <v>14</v>
      </c>
      <c r="AK17" s="114">
        <f>SUM(AK7:AK16)</f>
        <v>5</v>
      </c>
      <c r="AL17" s="114">
        <f>SUM(AL7:AL16)</f>
        <v>1</v>
      </c>
      <c r="AM17" s="16"/>
      <c r="AN17"/>
      <c r="AO17"/>
    </row>
    <row r="18" spans="1:41" s="25" customFormat="1" ht="21" customHeight="1">
      <c r="A18" s="440" t="s">
        <v>2804</v>
      </c>
      <c r="B18" s="441"/>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2"/>
      <c r="AM18" s="338"/>
      <c r="AN18" s="338"/>
    </row>
    <row r="19" spans="1:41" ht="15.75" customHeight="1">
      <c r="C19" s="43"/>
      <c r="D19" s="16"/>
      <c r="E19" s="1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1" ht="15.75" customHeight="1">
      <c r="C20" s="43"/>
      <c r="D20" s="16"/>
      <c r="E20" s="1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5.75" customHeight="1">
      <c r="C21" s="443"/>
      <c r="D21" s="443"/>
      <c r="E21" s="16"/>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1" ht="15.75" customHeight="1">
      <c r="C22" s="443"/>
      <c r="D22" s="443"/>
      <c r="E22" s="443"/>
      <c r="F22" s="443"/>
      <c r="G22" s="443"/>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41" ht="15.75" customHeight="1">
      <c r="C23" s="443"/>
      <c r="D23" s="443"/>
      <c r="E23" s="443"/>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1" ht="15.75" customHeight="1">
      <c r="C24" s="443"/>
      <c r="D24" s="443"/>
      <c r="E24" s="1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sheetData>
  <mergeCells count="21">
    <mergeCell ref="C23:E23"/>
    <mergeCell ref="C24:D24"/>
    <mergeCell ref="C22:G22"/>
    <mergeCell ref="C21:D21"/>
    <mergeCell ref="I4:L4"/>
    <mergeCell ref="M4:N4"/>
    <mergeCell ref="O4:Q4"/>
    <mergeCell ref="R4:T4"/>
    <mergeCell ref="A5:A6"/>
    <mergeCell ref="B5:B6"/>
    <mergeCell ref="C5:D6"/>
    <mergeCell ref="A1:P1"/>
    <mergeCell ref="Q1:AL1"/>
    <mergeCell ref="A2:P2"/>
    <mergeCell ref="Q2:AL2"/>
    <mergeCell ref="A3:AL3"/>
    <mergeCell ref="AJ5:AJ6"/>
    <mergeCell ref="AK5:AK6"/>
    <mergeCell ref="AL5:AL6"/>
    <mergeCell ref="A17:AI17"/>
    <mergeCell ref="A18:AL18"/>
  </mergeCells>
  <conditionalFormatting sqref="E6:AI16">
    <cfRule type="expression" dxfId="128"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3"/>
  <sheetViews>
    <sheetView zoomScale="85" zoomScaleNormal="85" workbookViewId="0">
      <selection activeCell="S9" sqref="S9"/>
    </sheetView>
  </sheetViews>
  <sheetFormatPr defaultColWidth="9.33203125" defaultRowHeight="18"/>
  <cols>
    <col min="1" max="1" width="7.5" style="24" customWidth="1"/>
    <col min="2" max="2" width="15.5" style="24" customWidth="1"/>
    <col min="3" max="3" width="26.33203125" style="24" customWidth="1"/>
    <col min="4" max="4" width="8.6640625" style="24" customWidth="1"/>
    <col min="5" max="35" width="4" style="24" customWidth="1"/>
    <col min="36" max="36" width="4.5" style="24" bestFit="1" customWidth="1"/>
    <col min="37" max="38" width="4" style="24" bestFit="1"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22.5">
      <c r="A3" s="436" t="s">
        <v>913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45" customFormat="1">
      <c r="A7" s="52">
        <v>1</v>
      </c>
      <c r="B7" s="79" t="s">
        <v>914</v>
      </c>
      <c r="C7" s="80" t="s">
        <v>915</v>
      </c>
      <c r="D7" s="4" t="s">
        <v>27</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45" customFormat="1">
      <c r="A8" s="52">
        <v>2</v>
      </c>
      <c r="B8" s="79">
        <v>2010060055</v>
      </c>
      <c r="C8" s="80" t="s">
        <v>916</v>
      </c>
      <c r="D8" s="4" t="s">
        <v>917</v>
      </c>
      <c r="E8" s="98"/>
      <c r="F8" s="99"/>
      <c r="G8" s="99"/>
      <c r="H8" s="99"/>
      <c r="I8" s="99" t="s">
        <v>6</v>
      </c>
      <c r="J8" s="99" t="s">
        <v>6</v>
      </c>
      <c r="K8" s="99" t="s">
        <v>6</v>
      </c>
      <c r="L8" s="99" t="s">
        <v>6</v>
      </c>
      <c r="M8" s="99"/>
      <c r="N8" s="99"/>
      <c r="O8" s="99"/>
      <c r="P8" s="99" t="s">
        <v>6</v>
      </c>
      <c r="Q8" s="99"/>
      <c r="R8" s="99" t="s">
        <v>6</v>
      </c>
      <c r="S8" s="99" t="s">
        <v>6</v>
      </c>
      <c r="T8" s="99"/>
      <c r="U8" s="99"/>
      <c r="V8" s="99"/>
      <c r="W8" s="99"/>
      <c r="X8" s="99"/>
      <c r="Y8" s="99"/>
      <c r="Z8" s="99"/>
      <c r="AA8" s="99"/>
      <c r="AB8" s="99"/>
      <c r="AC8" s="99"/>
      <c r="AD8" s="99"/>
      <c r="AE8" s="99"/>
      <c r="AF8" s="99"/>
      <c r="AG8" s="99"/>
      <c r="AH8" s="99"/>
      <c r="AI8" s="99"/>
      <c r="AJ8" s="19">
        <f t="shared" ref="AJ8:AJ30" si="2">COUNTIF(E8:AI8,"K")+2*COUNTIF(E8:AI8,"2K")+COUNTIF(E8:AI8,"TK")+COUNTIF(E8:AI8,"KT")+COUNTIF(E8:AI8,"PK")+COUNTIF(E8:AI8,"KP")+2*COUNTIF(E8:AI8,"K2")</f>
        <v>7</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145" customFormat="1">
      <c r="A9" s="52">
        <v>3</v>
      </c>
      <c r="B9" s="79" t="s">
        <v>918</v>
      </c>
      <c r="C9" s="80" t="s">
        <v>919</v>
      </c>
      <c r="D9" s="4" t="s">
        <v>344</v>
      </c>
      <c r="E9" s="98"/>
      <c r="F9" s="99"/>
      <c r="G9" s="99"/>
      <c r="H9" s="99"/>
      <c r="I9" s="99"/>
      <c r="J9" s="99"/>
      <c r="K9" s="99"/>
      <c r="L9" s="99"/>
      <c r="M9" s="99"/>
      <c r="N9" s="99"/>
      <c r="O9" s="99"/>
      <c r="P9" s="99"/>
      <c r="Q9" s="99" t="s">
        <v>6</v>
      </c>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45" customFormat="1">
      <c r="A10" s="52">
        <v>4</v>
      </c>
      <c r="B10" s="79" t="s">
        <v>920</v>
      </c>
      <c r="C10" s="80" t="s">
        <v>921</v>
      </c>
      <c r="D10" s="4" t="s">
        <v>70</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45" customFormat="1">
      <c r="A11" s="52">
        <v>5</v>
      </c>
      <c r="B11" s="79" t="s">
        <v>922</v>
      </c>
      <c r="C11" s="80" t="s">
        <v>57</v>
      </c>
      <c r="D11" s="4" t="s">
        <v>50</v>
      </c>
      <c r="E11" s="98"/>
      <c r="F11" s="99"/>
      <c r="G11" s="99"/>
      <c r="H11" s="99"/>
      <c r="I11" s="99"/>
      <c r="J11" s="99"/>
      <c r="K11" s="99" t="s">
        <v>8</v>
      </c>
      <c r="L11" s="99" t="s">
        <v>6</v>
      </c>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1</v>
      </c>
    </row>
    <row r="12" spans="1:38" s="145" customFormat="1">
      <c r="A12" s="52">
        <v>6</v>
      </c>
      <c r="B12" s="79">
        <v>2010060056</v>
      </c>
      <c r="C12" s="80" t="s">
        <v>923</v>
      </c>
      <c r="D12" s="4" t="s">
        <v>50</v>
      </c>
      <c r="E12" s="99"/>
      <c r="F12" s="99"/>
      <c r="G12" s="99"/>
      <c r="H12" s="99"/>
      <c r="I12" s="99"/>
      <c r="J12" s="99"/>
      <c r="K12" s="99"/>
      <c r="L12" s="99" t="s">
        <v>8</v>
      </c>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1</v>
      </c>
    </row>
    <row r="13" spans="1:38" s="145" customFormat="1">
      <c r="A13" s="52">
        <v>7</v>
      </c>
      <c r="B13" s="79">
        <v>2010060045</v>
      </c>
      <c r="C13" s="80" t="s">
        <v>924</v>
      </c>
      <c r="D13" s="4" t="s">
        <v>925</v>
      </c>
      <c r="E13" s="99"/>
      <c r="F13" s="99"/>
      <c r="G13" s="99"/>
      <c r="H13" s="99"/>
      <c r="I13" s="99" t="s">
        <v>6</v>
      </c>
      <c r="J13" s="99"/>
      <c r="K13" s="99" t="s">
        <v>6</v>
      </c>
      <c r="L13" s="99" t="s">
        <v>6</v>
      </c>
      <c r="M13" s="99"/>
      <c r="N13" s="99"/>
      <c r="O13" s="99"/>
      <c r="P13" s="99" t="s">
        <v>6</v>
      </c>
      <c r="Q13" s="99"/>
      <c r="R13" s="99" t="s">
        <v>6</v>
      </c>
      <c r="S13" s="99" t="s">
        <v>6</v>
      </c>
      <c r="T13" s="99"/>
      <c r="U13" s="99"/>
      <c r="V13" s="99"/>
      <c r="W13" s="99"/>
      <c r="X13" s="99"/>
      <c r="Y13" s="99"/>
      <c r="Z13" s="99"/>
      <c r="AA13" s="99"/>
      <c r="AB13" s="99"/>
      <c r="AC13" s="99"/>
      <c r="AD13" s="99"/>
      <c r="AE13" s="99"/>
      <c r="AF13" s="99"/>
      <c r="AG13" s="99"/>
      <c r="AH13" s="99"/>
      <c r="AI13" s="99"/>
      <c r="AJ13" s="19">
        <f t="shared" si="2"/>
        <v>6</v>
      </c>
      <c r="AK13" s="336">
        <f t="shared" si="3"/>
        <v>0</v>
      </c>
      <c r="AL13" s="336">
        <f t="shared" si="4"/>
        <v>0</v>
      </c>
    </row>
    <row r="14" spans="1:38" s="145" customFormat="1">
      <c r="A14" s="52">
        <v>8</v>
      </c>
      <c r="B14" s="79" t="s">
        <v>926</v>
      </c>
      <c r="C14" s="80" t="s">
        <v>927</v>
      </c>
      <c r="D14" s="4" t="s">
        <v>928</v>
      </c>
      <c r="E14" s="99"/>
      <c r="F14" s="99"/>
      <c r="G14" s="99"/>
      <c r="H14" s="99"/>
      <c r="I14" s="99"/>
      <c r="J14" s="99" t="s">
        <v>6</v>
      </c>
      <c r="K14" s="99" t="s">
        <v>8</v>
      </c>
      <c r="L14" s="99"/>
      <c r="M14" s="99"/>
      <c r="N14" s="99"/>
      <c r="O14" s="99"/>
      <c r="P14" s="99" t="s">
        <v>6</v>
      </c>
      <c r="Q14" s="99" t="s">
        <v>6</v>
      </c>
      <c r="R14" s="99" t="s">
        <v>6</v>
      </c>
      <c r="S14" s="99" t="s">
        <v>6</v>
      </c>
      <c r="T14" s="99"/>
      <c r="U14" s="99"/>
      <c r="V14" s="99"/>
      <c r="W14" s="99"/>
      <c r="X14" s="99"/>
      <c r="Y14" s="99"/>
      <c r="Z14" s="99"/>
      <c r="AA14" s="99"/>
      <c r="AB14" s="99"/>
      <c r="AC14" s="99"/>
      <c r="AD14" s="99"/>
      <c r="AE14" s="99"/>
      <c r="AF14" s="99"/>
      <c r="AG14" s="99"/>
      <c r="AH14" s="99"/>
      <c r="AI14" s="99"/>
      <c r="AJ14" s="19">
        <f t="shared" si="2"/>
        <v>5</v>
      </c>
      <c r="AK14" s="336">
        <f t="shared" si="3"/>
        <v>0</v>
      </c>
      <c r="AL14" s="336">
        <f t="shared" si="4"/>
        <v>1</v>
      </c>
    </row>
    <row r="15" spans="1:38" s="145" customFormat="1">
      <c r="A15" s="52">
        <v>9</v>
      </c>
      <c r="B15" s="79" t="s">
        <v>929</v>
      </c>
      <c r="C15" s="80" t="s">
        <v>930</v>
      </c>
      <c r="D15" s="4" t="s">
        <v>15</v>
      </c>
      <c r="E15" s="99"/>
      <c r="F15" s="99"/>
      <c r="G15" s="99"/>
      <c r="H15" s="99"/>
      <c r="I15" s="99"/>
      <c r="J15" s="99"/>
      <c r="K15" s="99"/>
      <c r="L15" s="99" t="s">
        <v>6</v>
      </c>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1</v>
      </c>
      <c r="AK15" s="336">
        <f t="shared" si="3"/>
        <v>0</v>
      </c>
      <c r="AL15" s="336">
        <f t="shared" si="4"/>
        <v>0</v>
      </c>
    </row>
    <row r="16" spans="1:38" s="25" customFormat="1">
      <c r="A16" s="67">
        <v>10</v>
      </c>
      <c r="B16" s="79" t="s">
        <v>931</v>
      </c>
      <c r="C16" s="80" t="s">
        <v>932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25" customFormat="1">
      <c r="A17" s="67">
        <v>11</v>
      </c>
      <c r="B17" s="79">
        <v>2010060049</v>
      </c>
      <c r="C17" s="80" t="s">
        <v>658</v>
      </c>
      <c r="D17" s="4" t="s">
        <v>15</v>
      </c>
      <c r="E17" s="99"/>
      <c r="F17" s="99"/>
      <c r="G17" s="99"/>
      <c r="H17" s="99"/>
      <c r="I17" s="99" t="s">
        <v>6</v>
      </c>
      <c r="J17" s="99"/>
      <c r="K17" s="99"/>
      <c r="L17" s="99"/>
      <c r="M17" s="99"/>
      <c r="N17" s="99"/>
      <c r="O17" s="99"/>
      <c r="P17" s="99"/>
      <c r="Q17" s="99" t="s">
        <v>6</v>
      </c>
      <c r="R17" s="99" t="s">
        <v>6</v>
      </c>
      <c r="S17" s="99"/>
      <c r="T17" s="99"/>
      <c r="U17" s="99"/>
      <c r="V17" s="99"/>
      <c r="W17" s="99"/>
      <c r="X17" s="99"/>
      <c r="Y17" s="99"/>
      <c r="Z17" s="99"/>
      <c r="AA17" s="99"/>
      <c r="AB17" s="99"/>
      <c r="AC17" s="99"/>
      <c r="AD17" s="99"/>
      <c r="AE17" s="99"/>
      <c r="AF17" s="99"/>
      <c r="AG17" s="99"/>
      <c r="AH17" s="99"/>
      <c r="AI17" s="99"/>
      <c r="AJ17" s="19">
        <f t="shared" si="2"/>
        <v>3</v>
      </c>
      <c r="AK17" s="336">
        <f t="shared" si="3"/>
        <v>0</v>
      </c>
      <c r="AL17" s="336">
        <f t="shared" si="4"/>
        <v>0</v>
      </c>
    </row>
    <row r="18" spans="1:40" s="25" customFormat="1" ht="21" customHeight="1">
      <c r="A18" s="67">
        <v>12</v>
      </c>
      <c r="B18" s="79" t="s">
        <v>933</v>
      </c>
      <c r="C18" s="80" t="s">
        <v>934</v>
      </c>
      <c r="D18" s="4" t="s">
        <v>85</v>
      </c>
      <c r="E18" s="99"/>
      <c r="F18" s="99"/>
      <c r="G18" s="99"/>
      <c r="H18" s="99"/>
      <c r="I18" s="99" t="s">
        <v>8</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1</v>
      </c>
    </row>
    <row r="19" spans="1:40" s="25" customFormat="1" ht="21" customHeight="1">
      <c r="A19" s="67">
        <v>13</v>
      </c>
      <c r="B19" s="79" t="s">
        <v>935</v>
      </c>
      <c r="C19" s="80" t="s">
        <v>936</v>
      </c>
      <c r="D19" s="4" t="s">
        <v>85</v>
      </c>
      <c r="E19" s="99"/>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9">
        <f t="shared" si="2"/>
        <v>0</v>
      </c>
      <c r="AK19" s="336">
        <f t="shared" si="3"/>
        <v>0</v>
      </c>
      <c r="AL19" s="336">
        <f t="shared" si="4"/>
        <v>0</v>
      </c>
    </row>
    <row r="20" spans="1:40" s="25" customFormat="1" ht="21" customHeight="1">
      <c r="A20" s="67">
        <v>14</v>
      </c>
      <c r="B20" s="79">
        <v>2010060051</v>
      </c>
      <c r="C20" s="80" t="s">
        <v>937</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25" customFormat="1" ht="21" customHeight="1">
      <c r="A21" s="67">
        <v>15</v>
      </c>
      <c r="B21" s="79" t="s">
        <v>938</v>
      </c>
      <c r="C21" s="80" t="s">
        <v>102</v>
      </c>
      <c r="D21" s="4" t="s">
        <v>180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25" customFormat="1" ht="21" customHeight="1">
      <c r="A22" s="67">
        <v>16</v>
      </c>
      <c r="B22" s="79" t="s">
        <v>939</v>
      </c>
      <c r="C22" s="80" t="s">
        <v>686</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25" customFormat="1" ht="21" customHeight="1">
      <c r="A23" s="67">
        <v>17</v>
      </c>
      <c r="B23" s="79" t="s">
        <v>941</v>
      </c>
      <c r="C23" s="80" t="s">
        <v>942</v>
      </c>
      <c r="D23" s="4" t="s">
        <v>940</v>
      </c>
      <c r="E23" s="99"/>
      <c r="F23" s="99"/>
      <c r="G23" s="99"/>
      <c r="H23" s="99"/>
      <c r="I23" s="99" t="s">
        <v>6</v>
      </c>
      <c r="J23" s="99"/>
      <c r="K23" s="99" t="s">
        <v>6</v>
      </c>
      <c r="L23" s="99"/>
      <c r="M23" s="99"/>
      <c r="N23" s="99"/>
      <c r="O23" s="99"/>
      <c r="P23" s="99"/>
      <c r="Q23" s="99" t="s">
        <v>6</v>
      </c>
      <c r="R23" s="99"/>
      <c r="S23" s="99" t="s">
        <v>6</v>
      </c>
      <c r="T23" s="99"/>
      <c r="U23" s="99"/>
      <c r="V23" s="99"/>
      <c r="W23" s="99"/>
      <c r="X23" s="99"/>
      <c r="Y23" s="99"/>
      <c r="Z23" s="99"/>
      <c r="AA23" s="99"/>
      <c r="AB23" s="99"/>
      <c r="AC23" s="99"/>
      <c r="AD23" s="99"/>
      <c r="AE23" s="99"/>
      <c r="AF23" s="99"/>
      <c r="AG23" s="99"/>
      <c r="AH23" s="99"/>
      <c r="AI23" s="99"/>
      <c r="AJ23" s="19">
        <f t="shared" si="2"/>
        <v>4</v>
      </c>
      <c r="AK23" s="336">
        <f t="shared" si="3"/>
        <v>0</v>
      </c>
      <c r="AL23" s="336">
        <f t="shared" si="4"/>
        <v>0</v>
      </c>
    </row>
    <row r="24" spans="1:40" s="25" customFormat="1" ht="21" customHeight="1">
      <c r="A24" s="67">
        <v>18</v>
      </c>
      <c r="B24" s="79" t="s">
        <v>943</v>
      </c>
      <c r="C24" s="80" t="s">
        <v>944</v>
      </c>
      <c r="D24" s="4" t="s">
        <v>940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25" customFormat="1" ht="21" customHeight="1">
      <c r="A25" s="67">
        <v>19</v>
      </c>
      <c r="B25" s="79" t="s">
        <v>945</v>
      </c>
      <c r="C25" s="80" t="s">
        <v>946</v>
      </c>
      <c r="D25" s="4" t="s">
        <v>947</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25" customFormat="1" ht="21" customHeight="1">
      <c r="A26" s="67">
        <v>20</v>
      </c>
      <c r="B26" s="79" t="s">
        <v>948</v>
      </c>
      <c r="C26" s="80" t="s">
        <v>949</v>
      </c>
      <c r="D26" s="4" t="s">
        <v>947</v>
      </c>
      <c r="E26" s="99"/>
      <c r="F26" s="99"/>
      <c r="G26" s="99"/>
      <c r="H26" s="99"/>
      <c r="I26" s="99"/>
      <c r="J26" s="99"/>
      <c r="K26" s="99" t="s">
        <v>6</v>
      </c>
      <c r="L26" s="99"/>
      <c r="M26" s="99"/>
      <c r="N26" s="99"/>
      <c r="O26" s="99"/>
      <c r="P26" s="99"/>
      <c r="Q26" s="99" t="s">
        <v>6</v>
      </c>
      <c r="R26" s="99" t="s">
        <v>6</v>
      </c>
      <c r="S26" s="99"/>
      <c r="T26" s="99"/>
      <c r="U26" s="99"/>
      <c r="V26" s="99"/>
      <c r="W26" s="99"/>
      <c r="X26" s="99"/>
      <c r="Y26" s="99"/>
      <c r="Z26" s="99"/>
      <c r="AA26" s="99"/>
      <c r="AB26" s="99"/>
      <c r="AC26" s="99"/>
      <c r="AD26" s="99"/>
      <c r="AE26" s="99"/>
      <c r="AF26" s="99"/>
      <c r="AG26" s="99"/>
      <c r="AH26" s="99"/>
      <c r="AI26" s="99"/>
      <c r="AJ26" s="19">
        <f t="shared" si="2"/>
        <v>3</v>
      </c>
      <c r="AK26" s="336">
        <f t="shared" si="3"/>
        <v>0</v>
      </c>
      <c r="AL26" s="336">
        <f t="shared" si="4"/>
        <v>0</v>
      </c>
    </row>
    <row r="27" spans="1:40" s="25" customFormat="1" ht="21" customHeight="1">
      <c r="A27" s="67">
        <v>21</v>
      </c>
      <c r="B27" s="79" t="s">
        <v>950</v>
      </c>
      <c r="C27" s="80" t="s">
        <v>951</v>
      </c>
      <c r="D27" s="4" t="s">
        <v>952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25" customFormat="1" ht="21" customHeight="1">
      <c r="A28" s="67">
        <v>22</v>
      </c>
      <c r="B28" s="79" t="s">
        <v>953</v>
      </c>
      <c r="C28" s="80" t="s">
        <v>954</v>
      </c>
      <c r="D28" s="4" t="s">
        <v>107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40" s="25" customFormat="1" ht="21" customHeight="1">
      <c r="A29" s="67">
        <v>23</v>
      </c>
      <c r="B29" s="79">
        <v>2010060046</v>
      </c>
      <c r="C29" s="80" t="s">
        <v>955</v>
      </c>
      <c r="D29" s="4" t="s">
        <v>89</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25" customFormat="1" ht="21" customHeight="1">
      <c r="A30" s="67">
        <v>24</v>
      </c>
      <c r="B30" s="79" t="s">
        <v>956</v>
      </c>
      <c r="C30" s="80" t="s">
        <v>957</v>
      </c>
      <c r="D30" s="4" t="s">
        <v>89</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25" customFormat="1" ht="21" customHeight="1">
      <c r="A31" s="463" t="s">
        <v>10</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340">
        <f>SUM(AJ7:AJ30)</f>
        <v>31</v>
      </c>
      <c r="AK31" s="147">
        <f>SUM(AK7:AK30)</f>
        <v>0</v>
      </c>
      <c r="AL31" s="147">
        <f>SUM(AL7:AL30)</f>
        <v>4</v>
      </c>
      <c r="AM31" s="24"/>
      <c r="AN31" s="24"/>
    </row>
    <row r="32" spans="1:40"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c r="AM32" s="338"/>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18">
    <mergeCell ref="I4:L4"/>
    <mergeCell ref="M4:N4"/>
    <mergeCell ref="O4:Q4"/>
    <mergeCell ref="R4:T4"/>
    <mergeCell ref="AL5:AL6"/>
    <mergeCell ref="AJ5:AJ6"/>
    <mergeCell ref="AK5:AK6"/>
    <mergeCell ref="A1:P1"/>
    <mergeCell ref="Q1:AL1"/>
    <mergeCell ref="A2:P2"/>
    <mergeCell ref="Q2:AL2"/>
    <mergeCell ref="A3:AL3"/>
    <mergeCell ref="C33:D33"/>
    <mergeCell ref="A31:AI31"/>
    <mergeCell ref="A5:A6"/>
    <mergeCell ref="A32:AL32"/>
    <mergeCell ref="B5:B6"/>
    <mergeCell ref="C5:D6"/>
  </mergeCells>
  <conditionalFormatting sqref="E6:AI30">
    <cfRule type="expression" dxfId="12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2"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2" workbookViewId="0">
      <selection activeCell="N22" sqref="N22:S22"/>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69" t="s">
        <v>2728</v>
      </c>
      <c r="C1" s="369"/>
      <c r="D1" s="369"/>
      <c r="E1" s="369"/>
      <c r="F1" s="369"/>
      <c r="G1" s="369"/>
      <c r="H1" s="369"/>
      <c r="I1" s="369"/>
      <c r="J1" s="369"/>
      <c r="K1" s="352"/>
      <c r="L1" s="352"/>
      <c r="M1" s="352"/>
      <c r="N1" s="370" t="s">
        <v>2729</v>
      </c>
      <c r="O1" s="370"/>
      <c r="P1" s="370"/>
      <c r="Q1" s="370"/>
      <c r="R1" s="370"/>
      <c r="S1" s="370"/>
      <c r="T1" s="370"/>
      <c r="U1" s="370"/>
      <c r="V1" s="370"/>
      <c r="W1" s="370"/>
      <c r="X1" s="370"/>
      <c r="Y1" s="370"/>
    </row>
    <row r="2" spans="2:25" ht="20.25" customHeight="1">
      <c r="B2" s="371" t="s">
        <v>2809</v>
      </c>
      <c r="C2" s="371"/>
      <c r="D2" s="371"/>
      <c r="E2" s="371"/>
      <c r="F2" s="371"/>
      <c r="G2" s="371"/>
      <c r="H2" s="371"/>
      <c r="I2" s="371"/>
      <c r="J2" s="371"/>
      <c r="K2" s="371"/>
      <c r="L2" s="371"/>
      <c r="M2" s="371"/>
      <c r="N2" s="371"/>
      <c r="O2" s="371"/>
      <c r="P2" s="371"/>
      <c r="Q2" s="371"/>
      <c r="R2" s="371"/>
      <c r="S2" s="371"/>
      <c r="T2" s="371"/>
      <c r="U2" s="371"/>
      <c r="V2" s="371"/>
      <c r="W2" s="371"/>
      <c r="X2" s="371"/>
      <c r="Y2" s="371"/>
    </row>
    <row r="3" spans="2:25" ht="33" customHeight="1">
      <c r="B3" s="419" t="s">
        <v>2801</v>
      </c>
      <c r="C3" s="419"/>
      <c r="D3" s="419"/>
      <c r="E3" s="419"/>
      <c r="F3" s="419"/>
      <c r="G3" s="419"/>
      <c r="H3" s="419"/>
      <c r="I3" s="419"/>
      <c r="J3" s="419"/>
      <c r="K3" s="419"/>
      <c r="L3" s="419"/>
      <c r="M3" s="419"/>
      <c r="N3" s="419"/>
      <c r="O3" s="419"/>
      <c r="P3" s="419"/>
      <c r="Q3" s="419"/>
      <c r="R3" s="419"/>
      <c r="S3" s="419"/>
      <c r="T3" s="419"/>
      <c r="U3" s="419"/>
      <c r="V3" s="419"/>
      <c r="W3" s="419"/>
      <c r="X3" s="419"/>
      <c r="Y3" s="419"/>
    </row>
    <row r="4" spans="2:25" s="299" customFormat="1" ht="30" customHeight="1">
      <c r="B4" s="312" t="s">
        <v>2732</v>
      </c>
      <c r="C4" s="229" t="s">
        <v>2733</v>
      </c>
      <c r="D4" s="312" t="s">
        <v>2734</v>
      </c>
      <c r="E4" s="313" t="s">
        <v>2791</v>
      </c>
      <c r="F4" s="313" t="s">
        <v>2792</v>
      </c>
      <c r="G4" s="313" t="s">
        <v>2790</v>
      </c>
      <c r="H4" s="312" t="s">
        <v>2732</v>
      </c>
      <c r="I4" s="229" t="s">
        <v>2733</v>
      </c>
      <c r="J4" s="312" t="s">
        <v>2734</v>
      </c>
      <c r="K4" s="313" t="s">
        <v>2791</v>
      </c>
      <c r="L4" s="313" t="s">
        <v>2792</v>
      </c>
      <c r="M4" s="355" t="s">
        <v>2790</v>
      </c>
      <c r="N4" s="312" t="s">
        <v>2732</v>
      </c>
      <c r="O4" s="229" t="s">
        <v>2733</v>
      </c>
      <c r="P4" s="312" t="s">
        <v>2734</v>
      </c>
      <c r="Q4" s="313" t="s">
        <v>2791</v>
      </c>
      <c r="R4" s="313" t="s">
        <v>2792</v>
      </c>
      <c r="S4" s="313" t="s">
        <v>2790</v>
      </c>
      <c r="T4" s="312" t="s">
        <v>2732</v>
      </c>
      <c r="U4" s="229" t="s">
        <v>2733</v>
      </c>
      <c r="V4" s="312" t="s">
        <v>2734</v>
      </c>
      <c r="W4" s="313" t="s">
        <v>2791</v>
      </c>
      <c r="X4" s="313" t="s">
        <v>2792</v>
      </c>
      <c r="Y4" s="313" t="s">
        <v>2790</v>
      </c>
    </row>
    <row r="5" spans="2:25" s="303" customFormat="1" ht="20.25" customHeight="1">
      <c r="B5" s="300">
        <v>1</v>
      </c>
      <c r="C5" s="301" t="s">
        <v>2735</v>
      </c>
      <c r="D5" s="304">
        <v>26</v>
      </c>
      <c r="E5" s="314">
        <f>'THUD 20.2'!AJ43</f>
        <v>11</v>
      </c>
      <c r="F5" s="318">
        <f>CKCT19.2!AK35</f>
        <v>4</v>
      </c>
      <c r="G5" s="322">
        <f>CKCT19.1!AL33</f>
        <v>2</v>
      </c>
      <c r="H5" s="311">
        <v>1</v>
      </c>
      <c r="I5" s="309" t="s">
        <v>2736</v>
      </c>
      <c r="J5" s="203">
        <v>35</v>
      </c>
      <c r="K5" s="314">
        <f>TBN19.1!AJ42</f>
        <v>22</v>
      </c>
      <c r="L5" s="318">
        <f>TBN19.1!AK42</f>
        <v>11</v>
      </c>
      <c r="M5" s="322">
        <f>TBN19.1!AL42</f>
        <v>5</v>
      </c>
      <c r="N5" s="311">
        <v>1</v>
      </c>
      <c r="O5" s="356" t="s">
        <v>2761</v>
      </c>
      <c r="P5" s="203">
        <v>24</v>
      </c>
      <c r="Q5" s="314">
        <f>KTDN19.1!AJ32</f>
        <v>16</v>
      </c>
      <c r="R5" s="318">
        <f>KTDN19.1!AK32</f>
        <v>10</v>
      </c>
      <c r="S5" s="322">
        <f>KTDN19.1!AL32</f>
        <v>2</v>
      </c>
      <c r="T5" s="311">
        <v>1</v>
      </c>
      <c r="U5" s="309" t="s">
        <v>2754</v>
      </c>
      <c r="V5" s="203">
        <v>27</v>
      </c>
      <c r="W5" s="314">
        <f>THUD19.1!AJ34</f>
        <v>13</v>
      </c>
      <c r="X5" s="318">
        <f>THUD19.1!AK34</f>
        <v>1</v>
      </c>
      <c r="Y5" s="322">
        <f>THUD19.1!AL34</f>
        <v>16</v>
      </c>
    </row>
    <row r="6" spans="2:25" s="303" customFormat="1" ht="20.25" customHeight="1">
      <c r="B6" s="300">
        <v>2</v>
      </c>
      <c r="C6" s="301" t="s">
        <v>2740</v>
      </c>
      <c r="D6" s="304">
        <v>28</v>
      </c>
      <c r="E6" s="314">
        <f>CKCT19.2!AJ35</f>
        <v>37</v>
      </c>
      <c r="F6" s="318">
        <f>CKCT19.2!AK35</f>
        <v>4</v>
      </c>
      <c r="G6" s="322">
        <f>CKCT19.2!AL35</f>
        <v>0</v>
      </c>
      <c r="H6" s="311">
        <v>2</v>
      </c>
      <c r="I6" s="309" t="s">
        <v>2741</v>
      </c>
      <c r="J6" s="203">
        <v>34</v>
      </c>
      <c r="K6" s="314">
        <f>TBN19.2!AJ41</f>
        <v>54</v>
      </c>
      <c r="L6" s="318">
        <f>TBN19.2!AK41</f>
        <v>19</v>
      </c>
      <c r="M6" s="322">
        <f>TBN19.2!AL41</f>
        <v>12</v>
      </c>
      <c r="N6" s="311">
        <v>2</v>
      </c>
      <c r="O6" s="356" t="s">
        <v>2765</v>
      </c>
      <c r="P6" s="203">
        <v>22</v>
      </c>
      <c r="Q6" s="314">
        <f>KTDN19.2!AJ29</f>
        <v>0</v>
      </c>
      <c r="R6" s="318">
        <f>KTDN19.2!AK29</f>
        <v>21</v>
      </c>
      <c r="S6" s="322">
        <f>KTDN19.1!AL32</f>
        <v>2</v>
      </c>
      <c r="T6" s="311">
        <v>2</v>
      </c>
      <c r="U6" s="309" t="s">
        <v>2758</v>
      </c>
      <c r="V6" s="311">
        <v>25</v>
      </c>
      <c r="W6" s="314">
        <f>THUD19.2!AJ32</f>
        <v>35</v>
      </c>
      <c r="X6" s="318">
        <f>THUD19.2!AK32</f>
        <v>3</v>
      </c>
      <c r="Y6" s="322">
        <f>THUD19.2!AL32</f>
        <v>1</v>
      </c>
    </row>
    <row r="7" spans="2:25" s="303" customFormat="1" ht="20.25" customHeight="1">
      <c r="B7" s="300">
        <v>3</v>
      </c>
      <c r="C7" s="301" t="s">
        <v>2744</v>
      </c>
      <c r="D7" s="304">
        <v>29</v>
      </c>
      <c r="E7" s="314">
        <f>'CKĐL 19.1'!AJ36</f>
        <v>39</v>
      </c>
      <c r="F7" s="318">
        <f>'CKĐL 19.1'!AK36</f>
        <v>2</v>
      </c>
      <c r="G7" s="322">
        <f>'CKĐL 19.1'!AL36</f>
        <v>5</v>
      </c>
      <c r="H7" s="311">
        <v>3</v>
      </c>
      <c r="I7" s="309" t="s">
        <v>2745</v>
      </c>
      <c r="J7" s="203">
        <v>28</v>
      </c>
      <c r="K7" s="314">
        <f>ĐCN19!AJ35</f>
        <v>13</v>
      </c>
      <c r="L7" s="318">
        <f>ĐCN19!AK35</f>
        <v>6</v>
      </c>
      <c r="M7" s="322">
        <f>ĐCN19!AL35</f>
        <v>5</v>
      </c>
      <c r="N7" s="311">
        <v>3</v>
      </c>
      <c r="O7" s="356" t="s">
        <v>2768</v>
      </c>
      <c r="P7" s="203">
        <v>25</v>
      </c>
      <c r="Q7" s="314">
        <f>LGT19.1!AJ32</f>
        <v>23</v>
      </c>
      <c r="R7" s="318">
        <f>LGT19.1!AK32</f>
        <v>3</v>
      </c>
      <c r="S7" s="322">
        <f>LGT19.1!AL32</f>
        <v>4</v>
      </c>
      <c r="T7" s="311">
        <v>3</v>
      </c>
      <c r="U7" s="309" t="s">
        <v>2762</v>
      </c>
      <c r="V7" s="203">
        <v>27</v>
      </c>
      <c r="W7" s="315">
        <f>THUD19.3!AJ34</f>
        <v>29</v>
      </c>
      <c r="X7" s="319">
        <f>THUD19.3!AK34</f>
        <v>1</v>
      </c>
      <c r="Y7" s="323">
        <f>THUD19.3!AL34</f>
        <v>23</v>
      </c>
    </row>
    <row r="8" spans="2:25" s="303" customFormat="1" ht="20.25" customHeight="1">
      <c r="B8" s="300">
        <v>4</v>
      </c>
      <c r="C8" s="301" t="s">
        <v>2748</v>
      </c>
      <c r="D8" s="304">
        <v>28</v>
      </c>
      <c r="E8" s="314">
        <f>'CKĐL 19.2'!AJ36</f>
        <v>0</v>
      </c>
      <c r="F8" s="318">
        <f>'CKĐL 19.2'!AK36</f>
        <v>5</v>
      </c>
      <c r="G8" s="322">
        <f>'CKĐL 19.2'!AL36</f>
        <v>2</v>
      </c>
      <c r="H8" s="311">
        <v>4</v>
      </c>
      <c r="I8" s="309" t="s">
        <v>2749</v>
      </c>
      <c r="J8" s="203">
        <v>21</v>
      </c>
      <c r="K8" s="314">
        <f>TKTT19!AJ28</f>
        <v>14</v>
      </c>
      <c r="L8" s="318">
        <f>TKTT19!AK28</f>
        <v>6</v>
      </c>
      <c r="M8" s="322">
        <f>TKTT19!AL28</f>
        <v>12</v>
      </c>
      <c r="N8" s="311">
        <v>4</v>
      </c>
      <c r="O8" s="356" t="s">
        <v>2772</v>
      </c>
      <c r="P8" s="203">
        <v>25</v>
      </c>
      <c r="Q8" s="314">
        <f>LGT19.2!AJ30</f>
        <v>0</v>
      </c>
      <c r="R8" s="318">
        <f>LGT19.2!AK30</f>
        <v>0</v>
      </c>
      <c r="S8" s="322">
        <f>LGT19.2!AL30</f>
        <v>0</v>
      </c>
      <c r="T8" s="311">
        <v>4</v>
      </c>
      <c r="U8" s="309" t="s">
        <v>2769</v>
      </c>
      <c r="V8" s="203">
        <v>17</v>
      </c>
      <c r="W8" s="314">
        <f>CĐT19!AJ24</f>
        <v>12</v>
      </c>
      <c r="X8" s="318">
        <f>CĐT19!AK24</f>
        <v>3</v>
      </c>
      <c r="Y8" s="322">
        <f>CĐT19!AL24</f>
        <v>0</v>
      </c>
    </row>
    <row r="9" spans="2:25" s="303" customFormat="1" ht="20.25" customHeight="1">
      <c r="B9" s="300">
        <v>5</v>
      </c>
      <c r="C9" s="301" t="s">
        <v>2753</v>
      </c>
      <c r="D9" s="304">
        <v>25</v>
      </c>
      <c r="E9" s="314">
        <f>'CKĐL 19.3'!AJ32</f>
        <v>18</v>
      </c>
      <c r="F9" s="318">
        <f>'CKĐL 19.3'!AK32</f>
        <v>12</v>
      </c>
      <c r="G9" s="322">
        <f>'CKĐL 19.3'!AL32</f>
        <v>9</v>
      </c>
      <c r="H9" s="311">
        <v>5</v>
      </c>
      <c r="I9" s="353" t="s">
        <v>2775</v>
      </c>
      <c r="J9" s="311">
        <v>26</v>
      </c>
      <c r="K9" s="317">
        <f>'ĐCN 20.1'!AJ33</f>
        <v>14</v>
      </c>
      <c r="L9" s="321">
        <f>'ĐCN 20.1'!AK33</f>
        <v>0</v>
      </c>
      <c r="M9" s="325">
        <f>'ĐCN 20.1'!AL33</f>
        <v>10</v>
      </c>
      <c r="N9" s="311">
        <v>5</v>
      </c>
      <c r="O9" s="356" t="s">
        <v>2776</v>
      </c>
      <c r="P9" s="203">
        <v>18</v>
      </c>
      <c r="Q9" s="314">
        <f>TCNH19!AJ26</f>
        <v>4</v>
      </c>
      <c r="R9" s="318">
        <f>TCNH19!AK26</f>
        <v>21</v>
      </c>
      <c r="S9" s="322">
        <f>TCNH19!AL26</f>
        <v>1</v>
      </c>
      <c r="T9" s="311">
        <v>5</v>
      </c>
      <c r="U9" s="309" t="s">
        <v>2773</v>
      </c>
      <c r="V9" s="203">
        <v>27</v>
      </c>
      <c r="W9" s="314">
        <f>TQW19.1!AJ34</f>
        <v>29</v>
      </c>
      <c r="X9" s="318">
        <f>TQW19.1!AK34</f>
        <v>1</v>
      </c>
      <c r="Y9" s="322">
        <f>TQW19.1!AL34</f>
        <v>4</v>
      </c>
    </row>
    <row r="10" spans="2:25" s="303" customFormat="1" ht="20.25" customHeight="1">
      <c r="B10" s="300">
        <v>6</v>
      </c>
      <c r="C10" s="301" t="s">
        <v>2757</v>
      </c>
      <c r="D10" s="304">
        <v>23</v>
      </c>
      <c r="E10" s="314">
        <f>'CKĐL 19.4'!AJ30</f>
        <v>10</v>
      </c>
      <c r="F10" s="318">
        <f>'CKĐL 19.4'!AK30</f>
        <v>0</v>
      </c>
      <c r="G10" s="322">
        <f>'CKĐL 19.4'!AL30</f>
        <v>4</v>
      </c>
      <c r="H10" s="311">
        <v>6</v>
      </c>
      <c r="I10" s="353" t="s">
        <v>2779</v>
      </c>
      <c r="J10" s="311">
        <v>24</v>
      </c>
      <c r="K10" s="317">
        <f>'ĐCN 20.2'!AJ31</f>
        <v>22</v>
      </c>
      <c r="L10" s="321">
        <f>'ĐCN 20.2'!AK31</f>
        <v>5</v>
      </c>
      <c r="M10" s="325">
        <f>'ĐCN 20.2'!AL31</f>
        <v>0</v>
      </c>
      <c r="N10" s="311">
        <v>6</v>
      </c>
      <c r="O10" s="356" t="s">
        <v>2780</v>
      </c>
      <c r="P10" s="203">
        <v>26</v>
      </c>
      <c r="Q10" s="314">
        <f>BHST19!AJ33</f>
        <v>11</v>
      </c>
      <c r="R10" s="318">
        <f>BHST19!AK33</f>
        <v>7</v>
      </c>
      <c r="S10" s="322">
        <f>BHST19!AL33</f>
        <v>6</v>
      </c>
      <c r="T10" s="311">
        <v>6</v>
      </c>
      <c r="U10" s="309" t="s">
        <v>2777</v>
      </c>
      <c r="V10" s="203">
        <v>22</v>
      </c>
      <c r="W10" s="314">
        <f>TQW19.2!AJ29</f>
        <v>25</v>
      </c>
      <c r="X10" s="318">
        <f>TQW19.2!AK29</f>
        <v>0</v>
      </c>
      <c r="Y10" s="322">
        <f>TQW19.2!AL29</f>
        <v>0</v>
      </c>
    </row>
    <row r="11" spans="2:25" s="303" customFormat="1" ht="20.25" customHeight="1">
      <c r="B11" s="300">
        <v>7</v>
      </c>
      <c r="C11" s="302" t="s">
        <v>2737</v>
      </c>
      <c r="D11" s="300">
        <v>21</v>
      </c>
      <c r="E11" s="315">
        <f>CKCT20.1!AJ28</f>
        <v>33</v>
      </c>
      <c r="F11" s="319">
        <f>CKCT20.1!AK28</f>
        <v>4</v>
      </c>
      <c r="G11" s="354">
        <f>CKCT20.1!AL28</f>
        <v>3</v>
      </c>
      <c r="H11" s="311">
        <v>7</v>
      </c>
      <c r="I11" s="353" t="s">
        <v>2783</v>
      </c>
      <c r="J11" s="311">
        <v>20</v>
      </c>
      <c r="K11" s="317">
        <f>TKTT20!AJ27</f>
        <v>10</v>
      </c>
      <c r="L11" s="321">
        <f>TKTT20!AK27</f>
        <v>5</v>
      </c>
      <c r="M11" s="325">
        <f>TKTT20!AL27</f>
        <v>0</v>
      </c>
      <c r="N11" s="311">
        <v>7</v>
      </c>
      <c r="O11" s="356" t="s">
        <v>2784</v>
      </c>
      <c r="P11" s="203">
        <v>19</v>
      </c>
      <c r="Q11" s="314">
        <f>XNK19.1!AJ26</f>
        <v>30</v>
      </c>
      <c r="R11" s="318">
        <f>XNK19.1!AK26</f>
        <v>24</v>
      </c>
      <c r="S11" s="322">
        <f>XNK19.1!AL26</f>
        <v>3</v>
      </c>
      <c r="T11" s="311">
        <v>7</v>
      </c>
      <c r="U11" s="310" t="s">
        <v>2781</v>
      </c>
      <c r="V11" s="203">
        <v>10</v>
      </c>
      <c r="W11" s="314">
        <f>'ĐTCN 19'!AJ17</f>
        <v>14</v>
      </c>
      <c r="X11" s="318">
        <f>'ĐTCN 19'!AK17</f>
        <v>5</v>
      </c>
      <c r="Y11" s="322">
        <f>'ĐTCN 19'!AL17</f>
        <v>1</v>
      </c>
    </row>
    <row r="12" spans="2:25" s="303" customFormat="1" ht="20.25" customHeight="1">
      <c r="B12" s="300">
        <v>8</v>
      </c>
      <c r="C12" s="302" t="s">
        <v>2742</v>
      </c>
      <c r="D12" s="300">
        <v>24</v>
      </c>
      <c r="E12" s="315">
        <f>CKCT20.2!AJ31</f>
        <v>2</v>
      </c>
      <c r="F12" s="319">
        <f>CKCT20.2!AK31</f>
        <v>0</v>
      </c>
      <c r="G12" s="354">
        <f>CKCT20.2!AL31</f>
        <v>1</v>
      </c>
      <c r="H12" s="311">
        <v>8</v>
      </c>
      <c r="I12" s="353" t="s">
        <v>2786</v>
      </c>
      <c r="J12" s="311">
        <v>33</v>
      </c>
      <c r="K12" s="317">
        <f>TBN20.1!AJ40</f>
        <v>29</v>
      </c>
      <c r="L12" s="321">
        <f>TBN20.1!AK40</f>
        <v>1</v>
      </c>
      <c r="M12" s="325">
        <f>TBN20.1!AL40</f>
        <v>1</v>
      </c>
      <c r="N12" s="311">
        <v>8</v>
      </c>
      <c r="O12" s="356" t="s">
        <v>2787</v>
      </c>
      <c r="P12" s="203">
        <v>19</v>
      </c>
      <c r="Q12" s="314">
        <f>XNK19.2!AJ26</f>
        <v>12</v>
      </c>
      <c r="R12" s="318">
        <f>XNK19.2!AK26</f>
        <v>24</v>
      </c>
      <c r="S12" s="322">
        <f>XNK19.2!AL26</f>
        <v>7</v>
      </c>
      <c r="T12" s="311">
        <v>8</v>
      </c>
      <c r="U12" s="309" t="s">
        <v>2785</v>
      </c>
      <c r="V12" s="203">
        <v>25</v>
      </c>
      <c r="W12" s="314">
        <f>PCMT19!AJ32</f>
        <v>13</v>
      </c>
      <c r="X12" s="318">
        <f>PCMT19!AK32</f>
        <v>11</v>
      </c>
      <c r="Y12" s="322">
        <f>PCMT19!AL32</f>
        <v>0</v>
      </c>
    </row>
    <row r="13" spans="2:25" s="303" customFormat="1" ht="20.25" customHeight="1">
      <c r="B13" s="300">
        <v>9</v>
      </c>
      <c r="C13" s="302" t="s">
        <v>2746</v>
      </c>
      <c r="D13" s="300">
        <v>35</v>
      </c>
      <c r="E13" s="315">
        <f>'CKĐL 20.1'!AJ42</f>
        <v>103</v>
      </c>
      <c r="F13" s="319">
        <f>'CKĐL 20.1'!AK42</f>
        <v>6</v>
      </c>
      <c r="G13" s="354">
        <f>'CKĐL 20.1'!AL42</f>
        <v>11</v>
      </c>
      <c r="H13" s="311">
        <v>9</v>
      </c>
      <c r="I13" s="353" t="s">
        <v>2789</v>
      </c>
      <c r="J13" s="311">
        <v>33</v>
      </c>
      <c r="K13" s="317">
        <f>TBN20.2!AJ40</f>
        <v>28</v>
      </c>
      <c r="L13" s="321">
        <f>TBN20.2!AK40</f>
        <v>13</v>
      </c>
      <c r="M13" s="325">
        <f>TBN20.2!AL40</f>
        <v>18</v>
      </c>
      <c r="N13" s="311">
        <v>9</v>
      </c>
      <c r="O13" s="353" t="s">
        <v>2763</v>
      </c>
      <c r="P13" s="311">
        <v>36</v>
      </c>
      <c r="Q13" s="315">
        <f>BHST20.1!AJ43</f>
        <v>65</v>
      </c>
      <c r="R13" s="319">
        <f>BHST20.1!AK43</f>
        <v>5</v>
      </c>
      <c r="S13" s="323">
        <f>BHST20.1!AL43</f>
        <v>8</v>
      </c>
      <c r="T13" s="311">
        <v>9</v>
      </c>
      <c r="U13" s="353" t="s">
        <v>2788</v>
      </c>
      <c r="V13" s="311">
        <v>36</v>
      </c>
      <c r="W13" s="315">
        <f>'THUD 20.2'!AJ43</f>
        <v>11</v>
      </c>
      <c r="X13" s="319">
        <f>'THUD 20.2'!AK43</f>
        <v>8</v>
      </c>
      <c r="Y13" s="323">
        <f>'THUD 20.2'!AL43</f>
        <v>3</v>
      </c>
    </row>
    <row r="14" spans="2:25" s="303" customFormat="1" ht="20.25" customHeight="1">
      <c r="B14" s="300">
        <v>10</v>
      </c>
      <c r="C14" s="302" t="s">
        <v>2750</v>
      </c>
      <c r="D14" s="300">
        <v>33</v>
      </c>
      <c r="E14" s="315">
        <f>CKĐL20.2!AJ40</f>
        <v>49</v>
      </c>
      <c r="F14" s="319">
        <f>CKĐL20.2!AK40</f>
        <v>15</v>
      </c>
      <c r="G14" s="354">
        <f>CKĐL20.2!AL40</f>
        <v>10</v>
      </c>
      <c r="H14" s="311">
        <v>10</v>
      </c>
      <c r="I14" s="353" t="s">
        <v>2739</v>
      </c>
      <c r="J14" s="311">
        <v>36</v>
      </c>
      <c r="K14" s="317">
        <f>TBN20.3!AJ44</f>
        <v>19</v>
      </c>
      <c r="L14" s="321">
        <f>TBN20.3!AK44</f>
        <v>0</v>
      </c>
      <c r="M14" s="325">
        <f>TBN20.3!AL44</f>
        <v>1</v>
      </c>
      <c r="N14" s="311">
        <v>10</v>
      </c>
      <c r="O14" s="353" t="s">
        <v>2766</v>
      </c>
      <c r="P14" s="311">
        <v>39</v>
      </c>
      <c r="Q14" s="315">
        <f>BHST20.2!AJ46</f>
        <v>22</v>
      </c>
      <c r="R14" s="319">
        <f>BHST20.2!AK46</f>
        <v>4</v>
      </c>
      <c r="S14" s="323">
        <f>BHST20.2!AL46</f>
        <v>2</v>
      </c>
      <c r="T14" s="311">
        <v>10</v>
      </c>
      <c r="U14" s="353" t="s">
        <v>2738</v>
      </c>
      <c r="V14" s="311">
        <v>37</v>
      </c>
      <c r="W14" s="315">
        <f>THUD20.3!AJ44</f>
        <v>16</v>
      </c>
      <c r="X14" s="319">
        <f>THUD20.3!AK44</f>
        <v>9</v>
      </c>
      <c r="Y14" s="323">
        <f>THUD20.3!AL44</f>
        <v>16</v>
      </c>
    </row>
    <row r="15" spans="2:25" s="303" customFormat="1" ht="20.25" customHeight="1">
      <c r="B15" s="300">
        <v>11</v>
      </c>
      <c r="C15" s="302" t="s">
        <v>2755</v>
      </c>
      <c r="D15" s="300">
        <v>28</v>
      </c>
      <c r="E15" s="315">
        <f>'CKĐL 20.3'!AJ35</f>
        <v>10</v>
      </c>
      <c r="F15" s="319">
        <f>'CKĐL 20.3'!AK35</f>
        <v>30</v>
      </c>
      <c r="G15" s="354">
        <f>'CKĐL 20.3'!AL35</f>
        <v>5</v>
      </c>
      <c r="H15" s="311">
        <v>11</v>
      </c>
      <c r="I15" s="353" t="s">
        <v>2743</v>
      </c>
      <c r="J15" s="311">
        <v>25</v>
      </c>
      <c r="K15" s="317">
        <f>CSSD20.1!AJ32</f>
        <v>9</v>
      </c>
      <c r="L15" s="321">
        <f>CSSD20.1!AK32</f>
        <v>6</v>
      </c>
      <c r="M15" s="325">
        <f>CSSD20.1!AL32</f>
        <v>8</v>
      </c>
      <c r="N15" s="311">
        <v>11</v>
      </c>
      <c r="O15" s="353" t="s">
        <v>2770</v>
      </c>
      <c r="P15" s="311">
        <v>24</v>
      </c>
      <c r="Q15" s="315">
        <f>KTDN20.1!AJ31</f>
        <v>31</v>
      </c>
      <c r="R15" s="319">
        <f>KTDN20.1!AK31</f>
        <v>0</v>
      </c>
      <c r="S15" s="323">
        <f>KTDN20.1!AL31</f>
        <v>4</v>
      </c>
      <c r="T15" s="311">
        <v>11</v>
      </c>
      <c r="U15" s="353" t="s">
        <v>2751</v>
      </c>
      <c r="V15" s="311">
        <v>23</v>
      </c>
      <c r="W15" s="315">
        <f>PCMT20!AJ30</f>
        <v>41</v>
      </c>
      <c r="X15" s="319">
        <f>PCMT20!AK30</f>
        <v>1</v>
      </c>
      <c r="Y15" s="323">
        <f>PCMT20!AL30</f>
        <v>8</v>
      </c>
    </row>
    <row r="16" spans="2:25" s="303" customFormat="1" ht="20.25" customHeight="1">
      <c r="B16" s="300">
        <v>12</v>
      </c>
      <c r="C16" s="302" t="s">
        <v>2759</v>
      </c>
      <c r="D16" s="300">
        <v>34</v>
      </c>
      <c r="E16" s="315">
        <f>'CKĐL 20.4'!AJ41</f>
        <v>27</v>
      </c>
      <c r="F16" s="319">
        <f>'CKĐL 20.4'!AK41</f>
        <v>8</v>
      </c>
      <c r="G16" s="354">
        <f>'CKĐL 20.4'!AL41</f>
        <v>13</v>
      </c>
      <c r="H16" s="311">
        <v>12</v>
      </c>
      <c r="I16" s="353" t="s">
        <v>2747</v>
      </c>
      <c r="J16" s="311">
        <v>29</v>
      </c>
      <c r="K16" s="317">
        <f>CSSD20.2!AJ36</f>
        <v>5</v>
      </c>
      <c r="L16" s="321">
        <f>CSSD20.2!AK36</f>
        <v>4</v>
      </c>
      <c r="M16" s="325">
        <f>CSSD20.2!AL36</f>
        <v>0</v>
      </c>
      <c r="N16" s="311">
        <v>12</v>
      </c>
      <c r="O16" s="353" t="s">
        <v>2774</v>
      </c>
      <c r="P16" s="311">
        <v>24</v>
      </c>
      <c r="Q16" s="315">
        <f>KTDN20.2!AJ31</f>
        <v>6</v>
      </c>
      <c r="R16" s="319">
        <f>KTDN20.2!AK31</f>
        <v>14</v>
      </c>
      <c r="S16" s="323">
        <f>KTDN20.2!AL31</f>
        <v>0</v>
      </c>
      <c r="T16" s="311">
        <v>12</v>
      </c>
      <c r="U16" s="353" t="s">
        <v>2756</v>
      </c>
      <c r="V16" s="311">
        <v>32</v>
      </c>
      <c r="W16" s="315">
        <f>'TQW20'!AJ39</f>
        <v>36</v>
      </c>
      <c r="X16" s="319">
        <f>'TQW20'!AK39</f>
        <v>5</v>
      </c>
      <c r="Y16" s="323">
        <f>'TQW20'!AL39</f>
        <v>7</v>
      </c>
    </row>
    <row r="17" spans="1:25" s="303" customFormat="1" ht="21" customHeight="1">
      <c r="B17" s="395" t="s">
        <v>2793</v>
      </c>
      <c r="C17" s="395"/>
      <c r="D17" s="395"/>
      <c r="E17" s="395"/>
      <c r="F17" s="395"/>
      <c r="G17" s="395"/>
      <c r="H17" s="311">
        <v>13</v>
      </c>
      <c r="I17" s="353" t="s">
        <v>2752</v>
      </c>
      <c r="J17" s="311">
        <v>26</v>
      </c>
      <c r="K17" s="317">
        <f>CSSD20.3!AJ37</f>
        <v>2</v>
      </c>
      <c r="L17" s="321">
        <f>CSSD20.3!AK37</f>
        <v>1</v>
      </c>
      <c r="M17" s="325">
        <f>CSSD20.3!AL37</f>
        <v>0</v>
      </c>
      <c r="N17" s="311">
        <v>13</v>
      </c>
      <c r="O17" s="353" t="s">
        <v>2778</v>
      </c>
      <c r="P17" s="311">
        <v>26</v>
      </c>
      <c r="Q17" s="315">
        <f>TCNH20!AJ33</f>
        <v>0</v>
      </c>
      <c r="R17" s="319">
        <f>TCNH20!AK33</f>
        <v>0</v>
      </c>
      <c r="S17" s="323">
        <f>TCNH20!AL33</f>
        <v>0</v>
      </c>
      <c r="T17" s="311">
        <v>13</v>
      </c>
      <c r="U17" s="353" t="s">
        <v>2760</v>
      </c>
      <c r="V17" s="311">
        <v>19</v>
      </c>
      <c r="W17" s="315">
        <f>CĐT20!AJ26</f>
        <v>1</v>
      </c>
      <c r="X17" s="319">
        <f>CĐT20!AK26</f>
        <v>3</v>
      </c>
      <c r="Y17" s="323">
        <f>CĐT20!AL26</f>
        <v>3</v>
      </c>
    </row>
    <row r="18" spans="1:25" s="303" customFormat="1" ht="21" customHeight="1">
      <c r="B18" s="423" t="s">
        <v>2813</v>
      </c>
      <c r="C18" s="424"/>
      <c r="D18" s="424"/>
      <c r="E18" s="424"/>
      <c r="F18" s="413">
        <f>SUM(E5:E16)+SUM(E11:E16)</f>
        <v>563</v>
      </c>
      <c r="G18" s="414"/>
      <c r="H18" s="420" t="s">
        <v>2796</v>
      </c>
      <c r="I18" s="420"/>
      <c r="J18" s="420"/>
      <c r="K18" s="420"/>
      <c r="L18" s="420"/>
      <c r="M18" s="420"/>
      <c r="N18" s="311">
        <v>14</v>
      </c>
      <c r="O18" s="353" t="s">
        <v>2782</v>
      </c>
      <c r="P18" s="311">
        <v>39</v>
      </c>
      <c r="Q18" s="315">
        <f>'LGT20'!AJ46</f>
        <v>4</v>
      </c>
      <c r="R18" s="319">
        <f>'LGT20'!AK46</f>
        <v>17</v>
      </c>
      <c r="S18" s="323">
        <f>'LGT20'!AL46</f>
        <v>39</v>
      </c>
      <c r="T18" s="311">
        <v>14</v>
      </c>
      <c r="U18" s="353" t="s">
        <v>2764</v>
      </c>
      <c r="V18" s="311">
        <v>33</v>
      </c>
      <c r="W18" s="315">
        <f>'TKĐH 20.1'!AJ40</f>
        <v>43</v>
      </c>
      <c r="X18" s="319">
        <f>'TKĐH 20.1'!AK40</f>
        <v>22</v>
      </c>
      <c r="Y18" s="323">
        <f>'TKĐH 20.1'!AL40</f>
        <v>8</v>
      </c>
    </row>
    <row r="19" spans="1:25" s="303" customFormat="1" ht="21" customHeight="1">
      <c r="B19" s="366" t="str">
        <f>"Tổng HS vắng có phép "&amp;SUM(F5:F16)+SUM(F11:F16)</f>
        <v>Tổng HS vắng có phép 153</v>
      </c>
      <c r="C19" s="367"/>
      <c r="D19" s="367"/>
      <c r="E19" s="367"/>
      <c r="F19" s="367"/>
      <c r="G19" s="368"/>
      <c r="H19" s="411" t="s">
        <v>2813</v>
      </c>
      <c r="I19" s="412"/>
      <c r="J19" s="412"/>
      <c r="K19" s="412"/>
      <c r="L19" s="413">
        <f>SUM(K5:K17)</f>
        <v>241</v>
      </c>
      <c r="M19" s="414"/>
      <c r="N19" s="395" t="s">
        <v>2794</v>
      </c>
      <c r="O19" s="395"/>
      <c r="P19" s="395"/>
      <c r="Q19" s="395"/>
      <c r="R19" s="395"/>
      <c r="S19" s="395"/>
      <c r="T19" s="311">
        <v>15</v>
      </c>
      <c r="U19" s="353" t="s">
        <v>2767</v>
      </c>
      <c r="V19" s="311">
        <v>27</v>
      </c>
      <c r="W19" s="315">
        <f>'TKĐH 20.2'!AJ34</f>
        <v>29</v>
      </c>
      <c r="X19" s="319">
        <f>'TKĐH 20.2'!AK34</f>
        <v>0</v>
      </c>
      <c r="Y19" s="323">
        <f>'TKĐH 20.2'!AL34</f>
        <v>2</v>
      </c>
    </row>
    <row r="20" spans="1:25" s="303" customFormat="1" ht="21" customHeight="1">
      <c r="B20" s="402" t="str">
        <f>"Tổng HS đi học trễ "&amp;SUM(G5:G10)+SUM(G5:G16)</f>
        <v>Tổng HS đi học trễ 87</v>
      </c>
      <c r="C20" s="403"/>
      <c r="D20" s="403"/>
      <c r="E20" s="403"/>
      <c r="F20" s="403"/>
      <c r="G20" s="404"/>
      <c r="H20" s="366" t="str">
        <f>"Tổng HS vắng có phép " &amp;SUM(L5:L17)</f>
        <v>Tổng HS vắng có phép 77</v>
      </c>
      <c r="I20" s="367"/>
      <c r="J20" s="367"/>
      <c r="K20" s="367"/>
      <c r="L20" s="367"/>
      <c r="M20" s="367"/>
      <c r="N20" s="411" t="s">
        <v>2808</v>
      </c>
      <c r="O20" s="412"/>
      <c r="P20" s="412"/>
      <c r="Q20" s="412"/>
      <c r="R20" s="413">
        <f>SUM(Q5:Q18)</f>
        <v>224</v>
      </c>
      <c r="S20" s="414"/>
      <c r="T20" s="311">
        <v>16</v>
      </c>
      <c r="U20" s="353" t="s">
        <v>2771</v>
      </c>
      <c r="V20" s="311">
        <v>30</v>
      </c>
      <c r="W20" s="317">
        <f>TKĐH20.3!AJ37</f>
        <v>30</v>
      </c>
      <c r="X20" s="321">
        <f>TKĐH20.3!AK37</f>
        <v>4</v>
      </c>
      <c r="Y20" s="325">
        <f>TKĐH20.3!AL37</f>
        <v>24</v>
      </c>
    </row>
    <row r="21" spans="1:25" s="305" customFormat="1" ht="19.5">
      <c r="H21" s="421" t="str">
        <f>"Tổng HS đi học trễ " &amp;SUM(M5:M17)</f>
        <v>Tổng HS đi học trễ 72</v>
      </c>
      <c r="I21" s="422"/>
      <c r="J21" s="422"/>
      <c r="K21" s="422"/>
      <c r="L21" s="422"/>
      <c r="M21" s="422"/>
      <c r="N21" s="400" t="str">
        <f>"Tổng HS vắng có phép "&amp;SUM(R5:R18)</f>
        <v>Tổng HS vắng có phép 150</v>
      </c>
      <c r="O21" s="400"/>
      <c r="P21" s="400"/>
      <c r="Q21" s="400"/>
      <c r="R21" s="400"/>
      <c r="S21" s="400"/>
      <c r="T21" s="420" t="s">
        <v>2795</v>
      </c>
      <c r="U21" s="420"/>
      <c r="V21" s="420"/>
      <c r="W21" s="420"/>
      <c r="X21" s="420"/>
      <c r="Y21" s="420"/>
    </row>
    <row r="22" spans="1:25" s="328" customFormat="1" ht="24.75" customHeight="1">
      <c r="A22" s="408" t="s">
        <v>2811</v>
      </c>
      <c r="B22" s="408"/>
      <c r="C22" s="408"/>
      <c r="D22" s="408"/>
      <c r="E22" s="408"/>
      <c r="F22" s="408"/>
      <c r="G22" s="408"/>
      <c r="H22" s="408"/>
      <c r="I22" s="408"/>
      <c r="J22" s="408"/>
      <c r="K22" s="408"/>
      <c r="L22" s="409">
        <f>SUM(E5:E16)+SUM(K5:K17)+SUM(Q5:Q18)+SUM(W5:W20)</f>
        <v>1181</v>
      </c>
      <c r="M22" s="409"/>
      <c r="N22" s="401" t="str">
        <f>"Tổng HS đi học trễ "&amp;SUM(S5:S18)</f>
        <v>Tổng HS đi học trễ 78</v>
      </c>
      <c r="O22" s="401"/>
      <c r="P22" s="401"/>
      <c r="Q22" s="401"/>
      <c r="R22" s="401"/>
      <c r="S22" s="401"/>
      <c r="T22" s="411" t="s">
        <v>2808</v>
      </c>
      <c r="U22" s="412"/>
      <c r="V22" s="412"/>
      <c r="W22" s="412"/>
      <c r="X22" s="413">
        <f>SUM(W5:W20)</f>
        <v>377</v>
      </c>
      <c r="Y22" s="414"/>
    </row>
    <row r="23" spans="1:25" ht="24.75" customHeight="1">
      <c r="C23" s="415" t="s">
        <v>2810</v>
      </c>
      <c r="D23" s="416"/>
      <c r="E23" s="416"/>
      <c r="F23" s="416"/>
      <c r="G23" s="416"/>
      <c r="H23" s="416"/>
      <c r="I23" s="416"/>
      <c r="J23" s="416"/>
      <c r="K23" s="416"/>
      <c r="L23" s="416"/>
      <c r="M23" s="416"/>
      <c r="N23" s="416"/>
      <c r="O23" s="410">
        <f>SUM(F5:F16)+SUM(L5:L17)+SUM(R5:R18)+SUM(X5:X20)</f>
        <v>394</v>
      </c>
      <c r="P23" s="410"/>
      <c r="Q23" s="417"/>
      <c r="R23" s="417"/>
      <c r="S23" s="418"/>
      <c r="T23" s="366" t="str">
        <f>"Tổng HS vắng có phép "&amp; SUM(X5:X20)</f>
        <v>Tổng HS vắng có phép 77</v>
      </c>
      <c r="U23" s="367"/>
      <c r="V23" s="367"/>
      <c r="W23" s="367"/>
      <c r="X23" s="367"/>
      <c r="Y23" s="368"/>
    </row>
    <row r="24" spans="1:25" ht="24.75" customHeight="1">
      <c r="A24" s="359"/>
      <c r="B24" s="359"/>
      <c r="C24" s="358"/>
      <c r="E24" s="407" t="s">
        <v>2812</v>
      </c>
      <c r="F24" s="407"/>
      <c r="G24" s="407"/>
      <c r="H24" s="407"/>
      <c r="I24" s="407"/>
      <c r="J24" s="407"/>
      <c r="K24" s="407"/>
      <c r="L24" s="407"/>
      <c r="M24" s="407"/>
      <c r="N24" s="407"/>
      <c r="O24" s="407"/>
      <c r="P24" s="405">
        <f>SUM(G5:G16)+SUM(M5:M17)+SUM(S5:S18)+SUM(Y5:Y20)</f>
        <v>331</v>
      </c>
      <c r="Q24" s="405"/>
      <c r="R24" s="405"/>
      <c r="S24" s="406"/>
      <c r="T24" s="402" t="str">
        <f>"Tổng HS đi học trễ "&amp; SUM(Y5:Y20)</f>
        <v>Tổng HS đi học trễ 116</v>
      </c>
      <c r="U24" s="403"/>
      <c r="V24" s="403"/>
      <c r="W24" s="403"/>
      <c r="X24" s="403"/>
      <c r="Y24" s="404"/>
    </row>
    <row r="26" spans="1:25">
      <c r="C26" s="297"/>
      <c r="D26" s="297"/>
      <c r="E26" s="297"/>
      <c r="F26" s="297"/>
      <c r="G26" s="297"/>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7" right="0.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O38"/>
  <sheetViews>
    <sheetView zoomScale="90" zoomScaleNormal="90" workbookViewId="0">
      <selection activeCell="S20" sqref="S20"/>
    </sheetView>
  </sheetViews>
  <sheetFormatPr defaultColWidth="9.33203125" defaultRowHeight="18"/>
  <cols>
    <col min="1" max="1" width="8.6640625" style="24" customWidth="1"/>
    <col min="2" max="2" width="13.5" style="24" customWidth="1"/>
    <col min="3" max="3" width="23.1640625" style="24" customWidth="1"/>
    <col min="4" max="4" width="10.332031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0" customHeight="1">
      <c r="A3" s="436" t="s">
        <v>994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31.5">
      <c r="A7" s="5">
        <v>1</v>
      </c>
      <c r="B7" s="149" t="s">
        <v>995</v>
      </c>
      <c r="C7" s="3" t="s">
        <v>996</v>
      </c>
      <c r="D7" s="4" t="s">
        <v>997</v>
      </c>
      <c r="E7" s="150"/>
      <c r="F7" s="96"/>
      <c r="G7" s="96"/>
      <c r="H7" s="95"/>
      <c r="I7" s="96"/>
      <c r="J7" s="95"/>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31.5">
      <c r="A8" s="5">
        <v>2</v>
      </c>
      <c r="B8" s="149" t="s">
        <v>998</v>
      </c>
      <c r="C8" s="3" t="s">
        <v>999</v>
      </c>
      <c r="D8" s="4" t="s">
        <v>40</v>
      </c>
      <c r="E8" s="150"/>
      <c r="F8" s="96"/>
      <c r="G8" s="96"/>
      <c r="H8" s="95"/>
      <c r="I8" s="96"/>
      <c r="J8" s="95"/>
      <c r="K8" s="96"/>
      <c r="L8" s="96" t="s">
        <v>7</v>
      </c>
      <c r="M8" s="96"/>
      <c r="N8" s="96"/>
      <c r="O8" s="96"/>
      <c r="P8" s="96"/>
      <c r="Q8" s="96"/>
      <c r="R8" s="96"/>
      <c r="S8" s="96"/>
      <c r="T8" s="96"/>
      <c r="U8" s="96"/>
      <c r="V8" s="96"/>
      <c r="W8" s="96"/>
      <c r="X8" s="96"/>
      <c r="Y8" s="96"/>
      <c r="Z8" s="96"/>
      <c r="AA8" s="96"/>
      <c r="AB8" s="96"/>
      <c r="AC8" s="96"/>
      <c r="AD8" s="96"/>
      <c r="AE8" s="96"/>
      <c r="AF8" s="96"/>
      <c r="AG8" s="96"/>
      <c r="AH8" s="96"/>
      <c r="AI8" s="96"/>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1</v>
      </c>
      <c r="AL8" s="336">
        <f t="shared" ref="AL8:AL30" si="4">COUNTIF(E8:AI8,"T")+2*COUNTIF(E8:AI8,"2T")+2*COUNTIF(E8:AI8,"T2")+COUNTIF(E8:AI8,"PT")+COUNTIF(E8:AI8,"TP")</f>
        <v>0</v>
      </c>
    </row>
    <row r="9" spans="1:38" s="25" customFormat="1" ht="31.5">
      <c r="A9" s="5">
        <v>3</v>
      </c>
      <c r="B9" s="149" t="s">
        <v>1000</v>
      </c>
      <c r="C9" s="3" t="s">
        <v>1001</v>
      </c>
      <c r="D9" s="4" t="s">
        <v>117</v>
      </c>
      <c r="E9" s="150"/>
      <c r="F9" s="96"/>
      <c r="G9" s="96"/>
      <c r="H9" s="95"/>
      <c r="I9" s="96"/>
      <c r="J9" s="95"/>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c r="A10" s="5">
        <v>4</v>
      </c>
      <c r="B10" s="149">
        <v>2010060043</v>
      </c>
      <c r="C10" s="3" t="s">
        <v>1002</v>
      </c>
      <c r="D10" s="4" t="s">
        <v>1003</v>
      </c>
      <c r="E10" s="150"/>
      <c r="F10" s="96"/>
      <c r="G10" s="96"/>
      <c r="H10" s="95"/>
      <c r="I10" s="96"/>
      <c r="J10" s="95"/>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5">
        <v>5</v>
      </c>
      <c r="B11" s="149">
        <v>2010060053</v>
      </c>
      <c r="C11" s="3" t="s">
        <v>1004</v>
      </c>
      <c r="D11" s="4" t="s">
        <v>925</v>
      </c>
      <c r="E11" s="150"/>
      <c r="F11" s="96"/>
      <c r="G11" s="96"/>
      <c r="H11" s="95"/>
      <c r="I11" s="96" t="s">
        <v>7</v>
      </c>
      <c r="J11" s="95" t="s">
        <v>7</v>
      </c>
      <c r="K11" s="96"/>
      <c r="L11" s="96"/>
      <c r="M11" s="96"/>
      <c r="N11" s="96"/>
      <c r="O11" s="96"/>
      <c r="P11" s="96"/>
      <c r="Q11" s="96" t="s">
        <v>7</v>
      </c>
      <c r="R11" s="96"/>
      <c r="S11" s="96" t="s">
        <v>7</v>
      </c>
      <c r="T11" s="96"/>
      <c r="U11" s="96"/>
      <c r="V11" s="96"/>
      <c r="W11" s="96"/>
      <c r="X11" s="96"/>
      <c r="Y11" s="96"/>
      <c r="Z11" s="96"/>
      <c r="AA11" s="96"/>
      <c r="AB11" s="96"/>
      <c r="AC11" s="96"/>
      <c r="AD11" s="96"/>
      <c r="AE11" s="96"/>
      <c r="AF11" s="96"/>
      <c r="AG11" s="96"/>
      <c r="AH11" s="96"/>
      <c r="AI11" s="96"/>
      <c r="AJ11" s="19">
        <f t="shared" si="2"/>
        <v>0</v>
      </c>
      <c r="AK11" s="336">
        <f t="shared" si="3"/>
        <v>4</v>
      </c>
      <c r="AL11" s="336">
        <f t="shared" si="4"/>
        <v>0</v>
      </c>
    </row>
    <row r="12" spans="1:38" s="25" customFormat="1">
      <c r="A12" s="5">
        <v>6</v>
      </c>
      <c r="B12" s="149">
        <v>2010060044</v>
      </c>
      <c r="C12" s="3" t="s">
        <v>1005</v>
      </c>
      <c r="D12" s="4" t="s">
        <v>92</v>
      </c>
      <c r="E12" s="96"/>
      <c r="F12" s="96"/>
      <c r="G12" s="96"/>
      <c r="H12" s="96"/>
      <c r="I12" s="96"/>
      <c r="J12" s="96"/>
      <c r="K12" s="96"/>
      <c r="L12" s="96" t="s">
        <v>6</v>
      </c>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25" customFormat="1" ht="31.5">
      <c r="A13" s="5">
        <v>7</v>
      </c>
      <c r="B13" s="149" t="s">
        <v>1006</v>
      </c>
      <c r="C13" s="3" t="s">
        <v>1007</v>
      </c>
      <c r="D13" s="4" t="s">
        <v>1008</v>
      </c>
      <c r="E13" s="96"/>
      <c r="F13" s="96"/>
      <c r="G13" s="96"/>
      <c r="H13" s="96"/>
      <c r="I13" s="96"/>
      <c r="J13" s="96" t="s">
        <v>7</v>
      </c>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1</v>
      </c>
      <c r="AL13" s="336">
        <f t="shared" si="4"/>
        <v>0</v>
      </c>
    </row>
    <row r="14" spans="1:38" s="25" customFormat="1" ht="31.5">
      <c r="A14" s="5">
        <v>8</v>
      </c>
      <c r="B14" s="149" t="s">
        <v>1009</v>
      </c>
      <c r="C14" s="3" t="s">
        <v>1010</v>
      </c>
      <c r="D14" s="4" t="s">
        <v>122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5">
        <v>9</v>
      </c>
      <c r="B15" s="149">
        <v>2010060052</v>
      </c>
      <c r="C15" s="3" t="s">
        <v>461</v>
      </c>
      <c r="D15" s="4" t="s">
        <v>85</v>
      </c>
      <c r="E15" s="96"/>
      <c r="F15" s="96"/>
      <c r="G15" s="96"/>
      <c r="H15" s="96"/>
      <c r="I15" s="96" t="s">
        <v>7</v>
      </c>
      <c r="J15" s="96" t="s">
        <v>7</v>
      </c>
      <c r="K15" s="96"/>
      <c r="L15" s="96" t="s">
        <v>6</v>
      </c>
      <c r="M15" s="96"/>
      <c r="N15" s="96"/>
      <c r="O15" s="96"/>
      <c r="P15" s="96"/>
      <c r="Q15" s="96" t="s">
        <v>7</v>
      </c>
      <c r="R15" s="96"/>
      <c r="S15" s="96"/>
      <c r="T15" s="96"/>
      <c r="U15" s="96"/>
      <c r="V15" s="96"/>
      <c r="W15" s="96"/>
      <c r="X15" s="96"/>
      <c r="Y15" s="96"/>
      <c r="Z15" s="96"/>
      <c r="AA15" s="96"/>
      <c r="AB15" s="96"/>
      <c r="AC15" s="96"/>
      <c r="AD15" s="96"/>
      <c r="AE15" s="96"/>
      <c r="AF15" s="96"/>
      <c r="AG15" s="96"/>
      <c r="AH15" s="96"/>
      <c r="AI15" s="96"/>
      <c r="AJ15" s="19">
        <f t="shared" si="2"/>
        <v>1</v>
      </c>
      <c r="AK15" s="336">
        <f t="shared" si="3"/>
        <v>3</v>
      </c>
      <c r="AL15" s="336">
        <f t="shared" si="4"/>
        <v>0</v>
      </c>
    </row>
    <row r="16" spans="1:38" s="25" customFormat="1" ht="31.5">
      <c r="A16" s="5">
        <v>10</v>
      </c>
      <c r="B16" s="149" t="s">
        <v>1011</v>
      </c>
      <c r="C16" s="3" t="s">
        <v>1012</v>
      </c>
      <c r="D16" s="4" t="s">
        <v>1013</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25" customFormat="1" ht="31.5">
      <c r="A17" s="5">
        <v>11</v>
      </c>
      <c r="B17" s="149" t="s">
        <v>1014</v>
      </c>
      <c r="C17" s="3" t="s">
        <v>1015</v>
      </c>
      <c r="D17" s="4" t="s">
        <v>86</v>
      </c>
      <c r="E17" s="96"/>
      <c r="F17" s="96"/>
      <c r="G17" s="96"/>
      <c r="H17" s="96"/>
      <c r="I17" s="96"/>
      <c r="J17" s="96"/>
      <c r="K17" s="96"/>
      <c r="L17" s="96"/>
      <c r="M17" s="96"/>
      <c r="N17" s="96"/>
      <c r="O17" s="96"/>
      <c r="P17" s="96"/>
      <c r="Q17" s="96"/>
      <c r="R17" s="96" t="s">
        <v>6</v>
      </c>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25" customFormat="1" ht="21" customHeight="1">
      <c r="A18" s="5">
        <v>12</v>
      </c>
      <c r="B18" s="149" t="s">
        <v>1016</v>
      </c>
      <c r="C18" s="3" t="s">
        <v>1017</v>
      </c>
      <c r="D18" s="4" t="s">
        <v>106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25" customFormat="1" ht="21" customHeight="1">
      <c r="A19" s="5">
        <v>13</v>
      </c>
      <c r="B19" s="149">
        <v>2010060047</v>
      </c>
      <c r="C19" s="3" t="s">
        <v>1018</v>
      </c>
      <c r="D19" s="4" t="s">
        <v>835</v>
      </c>
      <c r="E19" s="96"/>
      <c r="F19" s="151"/>
      <c r="G19" s="151"/>
      <c r="H19" s="151"/>
      <c r="I19" s="151"/>
      <c r="J19" s="151"/>
      <c r="K19" s="151"/>
      <c r="L19" s="151"/>
      <c r="M19" s="151"/>
      <c r="N19" s="151"/>
      <c r="O19" s="151"/>
      <c r="P19" s="151"/>
      <c r="Q19" s="151"/>
      <c r="R19" s="151"/>
      <c r="S19" s="151" t="s">
        <v>7</v>
      </c>
      <c r="T19" s="151"/>
      <c r="U19" s="151"/>
      <c r="V19" s="151"/>
      <c r="W19" s="151"/>
      <c r="X19" s="151"/>
      <c r="Y19" s="151"/>
      <c r="Z19" s="151"/>
      <c r="AA19" s="151"/>
      <c r="AB19" s="151"/>
      <c r="AC19" s="151"/>
      <c r="AD19" s="151"/>
      <c r="AE19" s="151"/>
      <c r="AF19" s="151"/>
      <c r="AG19" s="151"/>
      <c r="AH19" s="151"/>
      <c r="AI19" s="151"/>
      <c r="AJ19" s="19">
        <f t="shared" si="2"/>
        <v>0</v>
      </c>
      <c r="AK19" s="336">
        <f t="shared" si="3"/>
        <v>1</v>
      </c>
      <c r="AL19" s="336">
        <f t="shared" si="4"/>
        <v>0</v>
      </c>
    </row>
    <row r="20" spans="1:41" s="25" customFormat="1" ht="21" customHeight="1">
      <c r="A20" s="5">
        <v>14</v>
      </c>
      <c r="B20" s="149" t="s">
        <v>1019</v>
      </c>
      <c r="C20" s="3" t="s">
        <v>1020</v>
      </c>
      <c r="D20" s="4" t="s">
        <v>87</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41" s="25" customFormat="1" ht="21" customHeight="1">
      <c r="A21" s="5">
        <v>15</v>
      </c>
      <c r="B21" s="149" t="s">
        <v>1021</v>
      </c>
      <c r="C21" s="3" t="s">
        <v>629</v>
      </c>
      <c r="D21" s="4" t="s">
        <v>1022</v>
      </c>
      <c r="E21" s="96"/>
      <c r="F21" s="96"/>
      <c r="G21" s="96"/>
      <c r="H21" s="96"/>
      <c r="I21" s="96"/>
      <c r="J21" s="96"/>
      <c r="K21" s="96" t="s">
        <v>7</v>
      </c>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1</v>
      </c>
      <c r="AL21" s="336">
        <f t="shared" si="4"/>
        <v>0</v>
      </c>
    </row>
    <row r="22" spans="1:41" s="25" customFormat="1" ht="21" customHeight="1">
      <c r="A22" s="5">
        <v>16</v>
      </c>
      <c r="B22" s="149" t="s">
        <v>1023</v>
      </c>
      <c r="C22" s="3" t="s">
        <v>1024</v>
      </c>
      <c r="D22" s="4" t="s">
        <v>1025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25" customFormat="1" ht="21" customHeight="1">
      <c r="A23" s="5">
        <v>17</v>
      </c>
      <c r="B23" s="149" t="s">
        <v>1026</v>
      </c>
      <c r="C23" s="3" t="s">
        <v>1027</v>
      </c>
      <c r="D23" s="4" t="s">
        <v>1028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25" customFormat="1" ht="21" customHeight="1">
      <c r="A24" s="5">
        <v>18</v>
      </c>
      <c r="B24" s="149" t="s">
        <v>1029</v>
      </c>
      <c r="C24" s="3" t="s">
        <v>970</v>
      </c>
      <c r="D24" s="4" t="s">
        <v>872</v>
      </c>
      <c r="E24" s="96"/>
      <c r="F24" s="96"/>
      <c r="G24" s="96"/>
      <c r="H24" s="96"/>
      <c r="I24" s="96"/>
      <c r="J24" s="96"/>
      <c r="K24" s="96"/>
      <c r="L24" s="96"/>
      <c r="M24" s="96"/>
      <c r="N24" s="96"/>
      <c r="O24" s="96"/>
      <c r="P24" s="96"/>
      <c r="Q24" s="96"/>
      <c r="R24" s="96" t="s">
        <v>6</v>
      </c>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row>
    <row r="25" spans="1:41" s="25" customFormat="1" ht="21" customHeight="1">
      <c r="A25" s="5">
        <v>19</v>
      </c>
      <c r="B25" s="149" t="s">
        <v>1030</v>
      </c>
      <c r="C25" s="3" t="s">
        <v>1031</v>
      </c>
      <c r="D25" s="4" t="s">
        <v>180</v>
      </c>
      <c r="E25" s="96"/>
      <c r="F25" s="96"/>
      <c r="G25" s="96"/>
      <c r="H25" s="96"/>
      <c r="I25" s="96"/>
      <c r="J25" s="96"/>
      <c r="K25" s="96" t="s">
        <v>6</v>
      </c>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25" customFormat="1" ht="21" customHeight="1">
      <c r="A26" s="5">
        <v>20</v>
      </c>
      <c r="B26" s="149" t="s">
        <v>1032</v>
      </c>
      <c r="C26" s="3" t="s">
        <v>1033</v>
      </c>
      <c r="D26" s="4" t="s">
        <v>940</v>
      </c>
      <c r="E26" s="96"/>
      <c r="F26" s="96"/>
      <c r="G26" s="96"/>
      <c r="H26" s="96"/>
      <c r="I26" s="96"/>
      <c r="J26" s="96"/>
      <c r="K26" s="96"/>
      <c r="L26" s="96" t="s">
        <v>7</v>
      </c>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25" customFormat="1" ht="21" customHeight="1">
      <c r="A27" s="5">
        <v>21</v>
      </c>
      <c r="B27" s="149">
        <v>2010060054</v>
      </c>
      <c r="C27" s="3" t="s">
        <v>1034</v>
      </c>
      <c r="D27" s="4" t="s">
        <v>1035</v>
      </c>
      <c r="E27" s="150"/>
      <c r="F27" s="96"/>
      <c r="G27" s="96"/>
      <c r="H27" s="96"/>
      <c r="I27" s="96" t="s">
        <v>7</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41" s="25" customFormat="1" ht="21" customHeight="1">
      <c r="A28" s="5">
        <v>22</v>
      </c>
      <c r="B28" s="149" t="s">
        <v>1036</v>
      </c>
      <c r="C28" s="3" t="s">
        <v>1037</v>
      </c>
      <c r="D28" s="4" t="s">
        <v>697</v>
      </c>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25" customFormat="1" ht="21" customHeight="1">
      <c r="A29" s="5">
        <v>23</v>
      </c>
      <c r="B29" s="149" t="s">
        <v>1038</v>
      </c>
      <c r="C29" s="3" t="s">
        <v>1039</v>
      </c>
      <c r="D29" s="4" t="s">
        <v>947</v>
      </c>
      <c r="E29" s="150"/>
      <c r="F29" s="96"/>
      <c r="G29" s="96"/>
      <c r="H29" s="96"/>
      <c r="I29" s="96"/>
      <c r="J29" s="96"/>
      <c r="K29" s="96" t="s">
        <v>6</v>
      </c>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25" customFormat="1" ht="21" customHeight="1">
      <c r="A30" s="5">
        <v>24</v>
      </c>
      <c r="B30" s="149">
        <v>2010060048</v>
      </c>
      <c r="C30" s="3" t="s">
        <v>1040</v>
      </c>
      <c r="D30" s="4" t="s">
        <v>89</v>
      </c>
      <c r="E30" s="150"/>
      <c r="F30" s="96"/>
      <c r="G30" s="96"/>
      <c r="H30" s="96"/>
      <c r="I30" s="96"/>
      <c r="J30" s="96"/>
      <c r="K30" s="96"/>
      <c r="L30" s="96"/>
      <c r="M30" s="96"/>
      <c r="N30" s="96"/>
      <c r="O30" s="96"/>
      <c r="P30" s="96"/>
      <c r="Q30" s="96" t="s">
        <v>7</v>
      </c>
      <c r="R30" s="96"/>
      <c r="S30" s="96"/>
      <c r="T30" s="96"/>
      <c r="U30" s="96"/>
      <c r="V30" s="96"/>
      <c r="W30" s="96"/>
      <c r="X30" s="96"/>
      <c r="Y30" s="96"/>
      <c r="Z30" s="96"/>
      <c r="AA30" s="96"/>
      <c r="AB30" s="96"/>
      <c r="AC30" s="96"/>
      <c r="AD30" s="96"/>
      <c r="AE30" s="96"/>
      <c r="AF30" s="96"/>
      <c r="AG30" s="96"/>
      <c r="AH30" s="96"/>
      <c r="AI30" s="96"/>
      <c r="AJ30" s="19">
        <f t="shared" si="2"/>
        <v>0</v>
      </c>
      <c r="AK30" s="336">
        <f t="shared" si="3"/>
        <v>1</v>
      </c>
      <c r="AL30" s="336">
        <f t="shared" si="4"/>
        <v>0</v>
      </c>
    </row>
    <row r="31" spans="1:41" s="25" customFormat="1" ht="21" customHeight="1">
      <c r="A31" s="439" t="s">
        <v>10</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19">
        <f>SUM(AJ7:AJ30)</f>
        <v>6</v>
      </c>
      <c r="AK31" s="19">
        <f>SUM(AK7:AK30)</f>
        <v>14</v>
      </c>
      <c r="AL31" s="19">
        <f>SUM(AL7:AL30)</f>
        <v>0</v>
      </c>
      <c r="AM31" s="24"/>
      <c r="AN31" s="24"/>
      <c r="AO31" s="24"/>
    </row>
    <row r="32" spans="1:41"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c r="AM32" s="338"/>
      <c r="AN32" s="338"/>
    </row>
    <row r="33" spans="3:38">
      <c r="C33" s="1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1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3"/>
      <c r="D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3"/>
      <c r="D36" s="443"/>
      <c r="E36" s="443"/>
      <c r="F36" s="443"/>
      <c r="G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3:38">
      <c r="C37" s="443"/>
      <c r="D37" s="443"/>
      <c r="E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3:38">
      <c r="C38" s="443"/>
      <c r="D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21">
    <mergeCell ref="A5:A6"/>
    <mergeCell ref="A32:AL32"/>
    <mergeCell ref="B5:B6"/>
    <mergeCell ref="C5:D6"/>
    <mergeCell ref="C38:D38"/>
    <mergeCell ref="C35:D35"/>
    <mergeCell ref="C36:G36"/>
    <mergeCell ref="C37:E37"/>
    <mergeCell ref="A31:AI31"/>
    <mergeCell ref="A1:P1"/>
    <mergeCell ref="Q1:AL1"/>
    <mergeCell ref="A2:P2"/>
    <mergeCell ref="Q2:AL2"/>
    <mergeCell ref="A3:AL3"/>
    <mergeCell ref="I4:L4"/>
    <mergeCell ref="M4:N4"/>
    <mergeCell ref="O4:Q4"/>
    <mergeCell ref="R4:T4"/>
    <mergeCell ref="AL5:AL6"/>
    <mergeCell ref="AJ5:AJ6"/>
    <mergeCell ref="AK5:AK6"/>
  </mergeCells>
  <conditionalFormatting sqref="E6:AI30">
    <cfRule type="expression" dxfId="12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2"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7" workbookViewId="0">
      <selection activeCell="V20" sqref="V20"/>
    </sheetView>
  </sheetViews>
  <sheetFormatPr defaultColWidth="9.33203125" defaultRowHeight="15.75"/>
  <cols>
    <col min="1" max="1" width="6.6640625" style="157" customWidth="1"/>
    <col min="2" max="2" width="15.5" style="157" customWidth="1"/>
    <col min="3" max="3" width="26.83203125" style="157" customWidth="1"/>
    <col min="4" max="4" width="10" style="157" customWidth="1"/>
    <col min="5" max="35" width="4" style="157" customWidth="1"/>
    <col min="36" max="38" width="6.6640625" style="157" customWidth="1"/>
    <col min="39" max="16384" width="9.33203125" style="157"/>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2.25" customHeight="1">
      <c r="A3" s="436" t="s">
        <v>1042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58" customFormat="1" ht="21" customHeight="1">
      <c r="A7" s="159">
        <v>1</v>
      </c>
      <c r="B7" s="108" t="s">
        <v>1043</v>
      </c>
      <c r="C7" s="109" t="s">
        <v>1044</v>
      </c>
      <c r="D7" s="160" t="s">
        <v>47</v>
      </c>
      <c r="E7" s="98"/>
      <c r="F7" s="112"/>
      <c r="G7" s="112"/>
      <c r="H7" s="112"/>
      <c r="I7" s="112"/>
      <c r="J7" s="112"/>
      <c r="K7" s="112"/>
      <c r="L7" s="112"/>
      <c r="M7" s="112"/>
      <c r="N7" s="112"/>
      <c r="O7" s="112"/>
      <c r="P7" s="112"/>
      <c r="Q7" s="112"/>
      <c r="R7" s="112"/>
      <c r="S7" s="112"/>
      <c r="T7" s="112"/>
      <c r="U7" s="112"/>
      <c r="V7" s="112" t="s">
        <v>7</v>
      </c>
      <c r="W7" s="112"/>
      <c r="X7" s="112"/>
      <c r="Y7" s="112"/>
      <c r="Z7" s="112"/>
      <c r="AA7" s="112"/>
      <c r="AB7" s="112"/>
      <c r="AC7" s="112"/>
      <c r="AD7" s="112"/>
      <c r="AE7" s="112"/>
      <c r="AF7" s="112"/>
      <c r="AG7" s="112"/>
      <c r="AH7" s="112"/>
      <c r="AI7" s="112"/>
      <c r="AJ7" s="19">
        <f>COUNTIF(E7:AI7,"K")+2*COUNTIF(E7:AI7,"2K")+COUNTIF(E7:AI7,"TK")+COUNTIF(E7:AI7,"KT")+COUNTIF(E7:AI7,"PK")+COUNTIF(E7:AI7,"KP")+2*COUNTIF(E7:AI7,"K2")</f>
        <v>0</v>
      </c>
      <c r="AK7" s="336">
        <f>COUNTIF(F7:AJ7,"P")+2*COUNTIF(F7:AJ7,"2P")+COUNTIF(F7:AJ7,"TP")+COUNTIF(F7:AJ7,"PT")+COUNTIF(F7:AJ7,"PK")+COUNTIF(F7:AJ7,"KP")+2*COUNTIF(F7:AJ7,"P2")</f>
        <v>1</v>
      </c>
      <c r="AL7" s="336">
        <f>COUNTIF(E7:AI7,"T")+2*COUNTIF(E7:AI7,"2T")+2*COUNTIF(E7:AI7,"T2")+COUNTIF(E7:AI7,"PT")+COUNTIF(E7:AI7,"TP")</f>
        <v>0</v>
      </c>
    </row>
    <row r="8" spans="1:38" s="158" customFormat="1" ht="21" customHeight="1">
      <c r="A8" s="159">
        <v>2</v>
      </c>
      <c r="B8" s="108" t="s">
        <v>1045</v>
      </c>
      <c r="C8" s="109" t="s">
        <v>1046</v>
      </c>
      <c r="D8" s="160" t="s">
        <v>1047</v>
      </c>
      <c r="E8" s="9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64" customFormat="1" ht="21" customHeight="1">
      <c r="A9" s="159">
        <v>3</v>
      </c>
      <c r="B9" s="108" t="s">
        <v>1048</v>
      </c>
      <c r="C9" s="109" t="s">
        <v>1027</v>
      </c>
      <c r="D9" s="160" t="s">
        <v>1049</v>
      </c>
      <c r="E9" s="9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158" customFormat="1" ht="21" customHeight="1">
      <c r="A10" s="159">
        <v>4</v>
      </c>
      <c r="B10" s="108" t="s">
        <v>1050</v>
      </c>
      <c r="C10" s="109" t="s">
        <v>1051</v>
      </c>
      <c r="D10" s="160" t="s">
        <v>1052</v>
      </c>
      <c r="E10" s="98"/>
      <c r="F10" s="112"/>
      <c r="G10" s="112"/>
      <c r="H10" s="112"/>
      <c r="I10" s="112"/>
      <c r="J10" s="112"/>
      <c r="K10" s="112"/>
      <c r="L10" s="112"/>
      <c r="M10" s="112"/>
      <c r="N10" s="112"/>
      <c r="O10" s="112"/>
      <c r="P10" s="112"/>
      <c r="Q10" s="112"/>
      <c r="R10" s="112"/>
      <c r="S10" s="112" t="s">
        <v>7</v>
      </c>
      <c r="T10" s="112"/>
      <c r="U10" s="112"/>
      <c r="V10" s="112"/>
      <c r="W10" s="112"/>
      <c r="X10" s="112"/>
      <c r="Y10" s="112"/>
      <c r="Z10" s="112"/>
      <c r="AA10" s="112"/>
      <c r="AB10" s="112"/>
      <c r="AC10" s="112"/>
      <c r="AD10" s="112"/>
      <c r="AE10" s="112"/>
      <c r="AF10" s="112"/>
      <c r="AG10" s="112"/>
      <c r="AH10" s="112"/>
      <c r="AI10" s="112"/>
      <c r="AJ10" s="19">
        <f t="shared" si="2"/>
        <v>0</v>
      </c>
      <c r="AK10" s="336">
        <f t="shared" si="3"/>
        <v>1</v>
      </c>
      <c r="AL10" s="336">
        <f t="shared" si="4"/>
        <v>0</v>
      </c>
    </row>
    <row r="11" spans="1:38" s="158" customFormat="1" ht="21" customHeight="1">
      <c r="A11" s="159">
        <v>5</v>
      </c>
      <c r="B11" s="108" t="s">
        <v>1053</v>
      </c>
      <c r="C11" s="109" t="s">
        <v>335</v>
      </c>
      <c r="D11" s="160" t="s">
        <v>136</v>
      </c>
      <c r="E11" s="98"/>
      <c r="F11" s="112"/>
      <c r="G11" s="112"/>
      <c r="H11" s="112"/>
      <c r="I11" s="112"/>
      <c r="J11" s="112"/>
      <c r="K11" s="112"/>
      <c r="L11" s="112" t="s">
        <v>8</v>
      </c>
      <c r="M11" s="112"/>
      <c r="N11" s="112"/>
      <c r="O11" s="112"/>
      <c r="P11" s="112" t="s">
        <v>6</v>
      </c>
      <c r="Q11" s="112" t="s">
        <v>8</v>
      </c>
      <c r="R11" s="112" t="s">
        <v>6</v>
      </c>
      <c r="S11" s="112"/>
      <c r="T11" s="112"/>
      <c r="U11" s="112"/>
      <c r="V11" s="112"/>
      <c r="W11" s="112"/>
      <c r="X11" s="112"/>
      <c r="Y11" s="112"/>
      <c r="Z11" s="112"/>
      <c r="AA11" s="112"/>
      <c r="AB11" s="112"/>
      <c r="AC11" s="112"/>
      <c r="AD11" s="112"/>
      <c r="AE11" s="112"/>
      <c r="AF11" s="112"/>
      <c r="AG11" s="112"/>
      <c r="AH11" s="112"/>
      <c r="AI11" s="112"/>
      <c r="AJ11" s="19">
        <f t="shared" si="2"/>
        <v>2</v>
      </c>
      <c r="AK11" s="336">
        <f t="shared" si="3"/>
        <v>0</v>
      </c>
      <c r="AL11" s="336">
        <f t="shared" si="4"/>
        <v>2</v>
      </c>
    </row>
    <row r="12" spans="1:38" s="158" customFormat="1" ht="21" customHeight="1">
      <c r="A12" s="159">
        <v>6</v>
      </c>
      <c r="B12" s="108" t="s">
        <v>1056</v>
      </c>
      <c r="C12" s="109" t="s">
        <v>1057</v>
      </c>
      <c r="D12" s="160" t="s">
        <v>1058</v>
      </c>
      <c r="E12" s="112"/>
      <c r="F12" s="112"/>
      <c r="G12" s="112"/>
      <c r="H12" s="112"/>
      <c r="I12" s="112" t="s">
        <v>8</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9">
        <f t="shared" si="2"/>
        <v>0</v>
      </c>
      <c r="AK12" s="336">
        <f t="shared" si="3"/>
        <v>0</v>
      </c>
      <c r="AL12" s="336">
        <f t="shared" si="4"/>
        <v>1</v>
      </c>
    </row>
    <row r="13" spans="1:38" ht="21" customHeight="1">
      <c r="A13" s="159">
        <v>7</v>
      </c>
      <c r="B13" s="108" t="s">
        <v>1059</v>
      </c>
      <c r="C13" s="109" t="s">
        <v>1060</v>
      </c>
      <c r="D13" s="160" t="s">
        <v>928</v>
      </c>
      <c r="E13" s="112"/>
      <c r="F13" s="112"/>
      <c r="G13" s="112"/>
      <c r="H13" s="112"/>
      <c r="I13" s="112"/>
      <c r="J13" s="112"/>
      <c r="K13" s="112"/>
      <c r="L13" s="112"/>
      <c r="M13" s="112"/>
      <c r="N13" s="112"/>
      <c r="O13" s="112"/>
      <c r="P13" s="112"/>
      <c r="Q13" s="112"/>
      <c r="R13" s="112" t="s">
        <v>7</v>
      </c>
      <c r="S13" s="112"/>
      <c r="T13" s="112"/>
      <c r="U13" s="112"/>
      <c r="V13" s="112"/>
      <c r="W13" s="112"/>
      <c r="X13" s="112"/>
      <c r="Y13" s="112"/>
      <c r="Z13" s="112"/>
      <c r="AA13" s="112"/>
      <c r="AB13" s="112"/>
      <c r="AC13" s="112"/>
      <c r="AD13" s="112"/>
      <c r="AE13" s="112"/>
      <c r="AF13" s="112"/>
      <c r="AG13" s="112"/>
      <c r="AH13" s="112"/>
      <c r="AI13" s="112"/>
      <c r="AJ13" s="19">
        <f t="shared" si="2"/>
        <v>0</v>
      </c>
      <c r="AK13" s="336">
        <f t="shared" si="3"/>
        <v>1</v>
      </c>
      <c r="AL13" s="336">
        <f t="shared" si="4"/>
        <v>0</v>
      </c>
    </row>
    <row r="14" spans="1:38" s="158" customFormat="1" ht="21" customHeight="1">
      <c r="A14" s="159">
        <v>8</v>
      </c>
      <c r="B14" s="108">
        <v>2010050026</v>
      </c>
      <c r="C14" s="109" t="s">
        <v>207</v>
      </c>
      <c r="D14" s="160" t="s">
        <v>106</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9">
        <f t="shared" si="2"/>
        <v>0</v>
      </c>
      <c r="AK14" s="336">
        <f t="shared" si="3"/>
        <v>0</v>
      </c>
      <c r="AL14" s="336">
        <f t="shared" si="4"/>
        <v>0</v>
      </c>
    </row>
    <row r="15" spans="1:38" s="158" customFormat="1" ht="21" customHeight="1">
      <c r="A15" s="159">
        <v>9</v>
      </c>
      <c r="B15" s="108" t="s">
        <v>1061</v>
      </c>
      <c r="C15" s="109" t="s">
        <v>1062</v>
      </c>
      <c r="D15" s="160" t="s">
        <v>86</v>
      </c>
      <c r="E15" s="112"/>
      <c r="F15" s="112"/>
      <c r="G15" s="112"/>
      <c r="H15" s="112"/>
      <c r="I15" s="112"/>
      <c r="J15" s="112"/>
      <c r="K15" s="112"/>
      <c r="L15" s="112"/>
      <c r="M15" s="112"/>
      <c r="N15" s="112"/>
      <c r="O15" s="112" t="s">
        <v>8</v>
      </c>
      <c r="P15" s="112"/>
      <c r="Q15" s="112"/>
      <c r="R15" s="112"/>
      <c r="S15" s="112"/>
      <c r="T15" s="112"/>
      <c r="U15" s="112"/>
      <c r="V15" s="112" t="s">
        <v>7</v>
      </c>
      <c r="W15" s="112"/>
      <c r="X15" s="112"/>
      <c r="Y15" s="112"/>
      <c r="Z15" s="112"/>
      <c r="AA15" s="112"/>
      <c r="AB15" s="112"/>
      <c r="AC15" s="112"/>
      <c r="AD15" s="112"/>
      <c r="AE15" s="112"/>
      <c r="AF15" s="112"/>
      <c r="AG15" s="112"/>
      <c r="AH15" s="112"/>
      <c r="AI15" s="112"/>
      <c r="AJ15" s="19">
        <f t="shared" si="2"/>
        <v>0</v>
      </c>
      <c r="AK15" s="336">
        <f t="shared" si="3"/>
        <v>1</v>
      </c>
      <c r="AL15" s="336">
        <f t="shared" si="4"/>
        <v>1</v>
      </c>
    </row>
    <row r="16" spans="1:38" s="158" customFormat="1" ht="21" customHeight="1">
      <c r="A16" s="159">
        <v>10</v>
      </c>
      <c r="B16" s="108" t="s">
        <v>1064</v>
      </c>
      <c r="C16" s="109" t="s">
        <v>1065</v>
      </c>
      <c r="D16" s="160" t="s">
        <v>103</v>
      </c>
      <c r="E16" s="112"/>
      <c r="F16" s="112"/>
      <c r="G16" s="112"/>
      <c r="H16" s="112"/>
      <c r="I16" s="112"/>
      <c r="J16" s="112"/>
      <c r="K16" s="112"/>
      <c r="L16" s="112"/>
      <c r="M16" s="112"/>
      <c r="N16" s="112"/>
      <c r="O16" s="112"/>
      <c r="P16" s="112"/>
      <c r="Q16" s="112"/>
      <c r="R16" s="112"/>
      <c r="S16" s="112" t="s">
        <v>7</v>
      </c>
      <c r="T16" s="112"/>
      <c r="U16" s="112"/>
      <c r="V16" s="112"/>
      <c r="W16" s="112"/>
      <c r="X16" s="112"/>
      <c r="Y16" s="112"/>
      <c r="Z16" s="112"/>
      <c r="AA16" s="112"/>
      <c r="AB16" s="112"/>
      <c r="AC16" s="112"/>
      <c r="AD16" s="112"/>
      <c r="AE16" s="112"/>
      <c r="AF16" s="112"/>
      <c r="AG16" s="112"/>
      <c r="AH16" s="112"/>
      <c r="AI16" s="112"/>
      <c r="AJ16" s="19">
        <f t="shared" si="2"/>
        <v>0</v>
      </c>
      <c r="AK16" s="336">
        <f t="shared" si="3"/>
        <v>1</v>
      </c>
      <c r="AL16" s="336">
        <f t="shared" si="4"/>
        <v>0</v>
      </c>
    </row>
    <row r="17" spans="1:38" s="158" customFormat="1" ht="21" customHeight="1">
      <c r="A17" s="159">
        <v>11</v>
      </c>
      <c r="B17" s="108" t="s">
        <v>1066</v>
      </c>
      <c r="C17" s="109" t="s">
        <v>1067</v>
      </c>
      <c r="D17" s="160" t="s">
        <v>103</v>
      </c>
      <c r="E17" s="112"/>
      <c r="F17" s="146"/>
      <c r="G17" s="146"/>
      <c r="H17" s="146"/>
      <c r="I17" s="146" t="s">
        <v>8</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9">
        <f t="shared" si="2"/>
        <v>0</v>
      </c>
      <c r="AK17" s="336">
        <f t="shared" si="3"/>
        <v>0</v>
      </c>
      <c r="AL17" s="336">
        <f t="shared" si="4"/>
        <v>1</v>
      </c>
    </row>
    <row r="18" spans="1:38" s="158" customFormat="1" ht="21" customHeight="1">
      <c r="A18" s="159">
        <v>12</v>
      </c>
      <c r="B18" s="108" t="s">
        <v>1068</v>
      </c>
      <c r="C18" s="109" t="s">
        <v>639</v>
      </c>
      <c r="D18" s="160" t="s">
        <v>87</v>
      </c>
      <c r="E18" s="112"/>
      <c r="F18" s="112"/>
      <c r="G18" s="112"/>
      <c r="H18" s="112" t="s">
        <v>7</v>
      </c>
      <c r="I18" s="112"/>
      <c r="J18" s="112"/>
      <c r="K18" s="112"/>
      <c r="L18" s="112"/>
      <c r="M18" s="112"/>
      <c r="N18" s="112"/>
      <c r="O18" s="112"/>
      <c r="P18" s="112"/>
      <c r="Q18" s="112"/>
      <c r="R18" s="112"/>
      <c r="S18" s="112" t="s">
        <v>7</v>
      </c>
      <c r="T18" s="112"/>
      <c r="U18" s="112"/>
      <c r="V18" s="112"/>
      <c r="W18" s="112"/>
      <c r="X18" s="112"/>
      <c r="Y18" s="112"/>
      <c r="Z18" s="112"/>
      <c r="AA18" s="112"/>
      <c r="AB18" s="112"/>
      <c r="AC18" s="112"/>
      <c r="AD18" s="112"/>
      <c r="AE18" s="112"/>
      <c r="AF18" s="112"/>
      <c r="AG18" s="112"/>
      <c r="AH18" s="112"/>
      <c r="AI18" s="112"/>
      <c r="AJ18" s="19">
        <f t="shared" si="2"/>
        <v>0</v>
      </c>
      <c r="AK18" s="336">
        <f t="shared" si="3"/>
        <v>2</v>
      </c>
      <c r="AL18" s="336">
        <f t="shared" si="4"/>
        <v>0</v>
      </c>
    </row>
    <row r="19" spans="1:38" s="158" customFormat="1" ht="21" customHeight="1">
      <c r="A19" s="159">
        <v>13</v>
      </c>
      <c r="B19" s="108" t="s">
        <v>1069</v>
      </c>
      <c r="C19" s="109" t="s">
        <v>1070</v>
      </c>
      <c r="D19" s="160" t="s">
        <v>78</v>
      </c>
      <c r="E19" s="112"/>
      <c r="F19" s="112"/>
      <c r="G19" s="112"/>
      <c r="H19" s="112"/>
      <c r="I19" s="112"/>
      <c r="J19" s="112"/>
      <c r="K19" s="112"/>
      <c r="L19" s="112"/>
      <c r="M19" s="112"/>
      <c r="N19" s="112"/>
      <c r="O19" s="112"/>
      <c r="P19" s="112"/>
      <c r="Q19" s="112"/>
      <c r="R19" s="112" t="s">
        <v>6</v>
      </c>
      <c r="S19" s="112"/>
      <c r="T19" s="112"/>
      <c r="U19" s="112"/>
      <c r="V19" s="112" t="s">
        <v>7</v>
      </c>
      <c r="W19" s="112"/>
      <c r="X19" s="112"/>
      <c r="Y19" s="112"/>
      <c r="Z19" s="112"/>
      <c r="AA19" s="112"/>
      <c r="AB19" s="112"/>
      <c r="AC19" s="112"/>
      <c r="AD19" s="112"/>
      <c r="AE19" s="112"/>
      <c r="AF19" s="112"/>
      <c r="AG19" s="112"/>
      <c r="AH19" s="112"/>
      <c r="AI19" s="112"/>
      <c r="AJ19" s="19">
        <f t="shared" si="2"/>
        <v>1</v>
      </c>
      <c r="AK19" s="336">
        <f t="shared" si="3"/>
        <v>1</v>
      </c>
      <c r="AL19" s="336">
        <f t="shared" si="4"/>
        <v>0</v>
      </c>
    </row>
    <row r="20" spans="1:38" s="169" customFormat="1" ht="21" customHeight="1">
      <c r="A20" s="159">
        <v>14</v>
      </c>
      <c r="B20" s="108" t="s">
        <v>1071</v>
      </c>
      <c r="C20" s="109" t="s">
        <v>1072</v>
      </c>
      <c r="D20" s="160" t="s">
        <v>1073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9">
        <f t="shared" si="2"/>
        <v>0</v>
      </c>
      <c r="AK20" s="336">
        <f t="shared" si="3"/>
        <v>0</v>
      </c>
      <c r="AL20" s="336">
        <f t="shared" si="4"/>
        <v>0</v>
      </c>
    </row>
    <row r="21" spans="1:38" s="170" customFormat="1" ht="21" customHeight="1">
      <c r="A21" s="159">
        <v>15</v>
      </c>
      <c r="B21" s="108" t="s">
        <v>1074</v>
      </c>
      <c r="C21" s="109" t="s">
        <v>101</v>
      </c>
      <c r="D21" s="160" t="s">
        <v>940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170" customFormat="1" ht="21" customHeight="1">
      <c r="A22" s="159">
        <v>16</v>
      </c>
      <c r="B22" s="108" t="s">
        <v>1075</v>
      </c>
      <c r="C22" s="109" t="s">
        <v>1076</v>
      </c>
      <c r="D22" s="160" t="s">
        <v>754</v>
      </c>
      <c r="E22" s="112"/>
      <c r="F22" s="112"/>
      <c r="G22" s="112"/>
      <c r="H22" s="112" t="s">
        <v>8</v>
      </c>
      <c r="I22" s="112" t="s">
        <v>7</v>
      </c>
      <c r="J22" s="112" t="s">
        <v>6</v>
      </c>
      <c r="K22" s="112"/>
      <c r="L22" s="112" t="s">
        <v>6</v>
      </c>
      <c r="M22" s="112"/>
      <c r="N22" s="112"/>
      <c r="O22" s="112" t="s">
        <v>6</v>
      </c>
      <c r="P22" s="112" t="s">
        <v>6</v>
      </c>
      <c r="Q22" s="112" t="s">
        <v>6</v>
      </c>
      <c r="R22" s="112" t="s">
        <v>6</v>
      </c>
      <c r="S22" s="112" t="s">
        <v>6</v>
      </c>
      <c r="T22" s="112"/>
      <c r="U22" s="112"/>
      <c r="V22" s="112" t="s">
        <v>6</v>
      </c>
      <c r="W22" s="112"/>
      <c r="X22" s="112"/>
      <c r="Y22" s="112"/>
      <c r="Z22" s="112"/>
      <c r="AA22" s="112"/>
      <c r="AB22" s="112"/>
      <c r="AC22" s="112"/>
      <c r="AD22" s="112"/>
      <c r="AE22" s="112"/>
      <c r="AF22" s="112"/>
      <c r="AG22" s="112"/>
      <c r="AH22" s="112"/>
      <c r="AI22" s="112"/>
      <c r="AJ22" s="19">
        <f t="shared" si="2"/>
        <v>8</v>
      </c>
      <c r="AK22" s="336">
        <f t="shared" si="3"/>
        <v>1</v>
      </c>
      <c r="AL22" s="336">
        <f t="shared" si="4"/>
        <v>1</v>
      </c>
    </row>
    <row r="23" spans="1:38" s="158" customFormat="1" ht="21" customHeight="1">
      <c r="A23" s="159">
        <v>17</v>
      </c>
      <c r="B23" s="108" t="s">
        <v>1077</v>
      </c>
      <c r="C23" s="109" t="s">
        <v>1078</v>
      </c>
      <c r="D23" s="160" t="s">
        <v>700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9">
        <f t="shared" si="2"/>
        <v>0</v>
      </c>
      <c r="AK23" s="336">
        <f t="shared" si="3"/>
        <v>0</v>
      </c>
      <c r="AL23" s="336">
        <f t="shared" si="4"/>
        <v>0</v>
      </c>
    </row>
    <row r="24" spans="1:38" s="158" customFormat="1" ht="21" customHeight="1">
      <c r="A24" s="159">
        <v>18</v>
      </c>
      <c r="B24" s="108" t="s">
        <v>1079</v>
      </c>
      <c r="C24" s="109" t="s">
        <v>1080</v>
      </c>
      <c r="D24" s="160" t="s">
        <v>985</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9">
        <f t="shared" si="2"/>
        <v>0</v>
      </c>
      <c r="AK24" s="336">
        <f t="shared" si="3"/>
        <v>0</v>
      </c>
      <c r="AL24" s="336">
        <f t="shared" si="4"/>
        <v>0</v>
      </c>
    </row>
    <row r="25" spans="1:38" ht="21" customHeight="1">
      <c r="A25" s="159">
        <v>19</v>
      </c>
      <c r="B25" s="108" t="s">
        <v>1081</v>
      </c>
      <c r="C25" s="109" t="s">
        <v>1082</v>
      </c>
      <c r="D25" s="160" t="s">
        <v>23</v>
      </c>
      <c r="E25" s="112"/>
      <c r="F25" s="112"/>
      <c r="G25" s="112"/>
      <c r="H25" s="112"/>
      <c r="I25" s="112"/>
      <c r="J25" s="112"/>
      <c r="K25" s="112"/>
      <c r="L25" s="112"/>
      <c r="M25" s="112"/>
      <c r="N25" s="112"/>
      <c r="O25" s="112"/>
      <c r="P25" s="112"/>
      <c r="Q25" s="112"/>
      <c r="R25" s="112"/>
      <c r="S25" s="112" t="s">
        <v>7</v>
      </c>
      <c r="T25" s="112"/>
      <c r="U25" s="112"/>
      <c r="V25" s="112"/>
      <c r="W25" s="112"/>
      <c r="X25" s="112"/>
      <c r="Y25" s="112"/>
      <c r="Z25" s="112"/>
      <c r="AA25" s="112"/>
      <c r="AB25" s="112"/>
      <c r="AC25" s="112"/>
      <c r="AD25" s="112"/>
      <c r="AE25" s="112"/>
      <c r="AF25" s="112"/>
      <c r="AG25" s="112"/>
      <c r="AH25" s="112"/>
      <c r="AI25" s="112"/>
      <c r="AJ25" s="19">
        <f t="shared" si="2"/>
        <v>0</v>
      </c>
      <c r="AK25" s="336">
        <f t="shared" si="3"/>
        <v>1</v>
      </c>
      <c r="AL25" s="336">
        <f t="shared" si="4"/>
        <v>0</v>
      </c>
    </row>
    <row r="26" spans="1:38" s="158" customFormat="1" ht="21" customHeight="1">
      <c r="A26" s="159">
        <v>20</v>
      </c>
      <c r="B26" s="108" t="s">
        <v>1083</v>
      </c>
      <c r="C26" s="109" t="s">
        <v>880</v>
      </c>
      <c r="D26" s="160" t="s">
        <v>104</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9">
        <f t="shared" si="2"/>
        <v>0</v>
      </c>
      <c r="AK26" s="336">
        <f t="shared" si="3"/>
        <v>0</v>
      </c>
      <c r="AL26" s="336">
        <f t="shared" si="4"/>
        <v>0</v>
      </c>
    </row>
    <row r="27" spans="1:38" s="164" customFormat="1" ht="21" customHeight="1">
      <c r="A27" s="159">
        <v>21</v>
      </c>
      <c r="B27" s="108" t="s">
        <v>1084</v>
      </c>
      <c r="C27" s="109" t="s">
        <v>1085</v>
      </c>
      <c r="D27" s="160" t="s">
        <v>1086</v>
      </c>
      <c r="E27" s="98"/>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9">
        <f t="shared" si="2"/>
        <v>0</v>
      </c>
      <c r="AK27" s="336">
        <f t="shared" si="3"/>
        <v>0</v>
      </c>
      <c r="AL27" s="336">
        <f t="shared" si="4"/>
        <v>0</v>
      </c>
    </row>
    <row r="28" spans="1:38" s="158" customFormat="1" ht="21" customHeight="1">
      <c r="A28" s="159">
        <v>22</v>
      </c>
      <c r="B28" s="108" t="s">
        <v>1087</v>
      </c>
      <c r="C28" s="109" t="s">
        <v>1088</v>
      </c>
      <c r="D28" s="160" t="s">
        <v>1086</v>
      </c>
      <c r="E28" s="98"/>
      <c r="F28" s="112"/>
      <c r="G28" s="112"/>
      <c r="H28" s="112"/>
      <c r="I28" s="112"/>
      <c r="J28" s="112" t="s">
        <v>6</v>
      </c>
      <c r="K28" s="112"/>
      <c r="L28" s="112"/>
      <c r="M28" s="112"/>
      <c r="N28" s="112"/>
      <c r="O28" s="112" t="s">
        <v>8</v>
      </c>
      <c r="P28" s="112"/>
      <c r="Q28" s="112" t="s">
        <v>8</v>
      </c>
      <c r="R28" s="112" t="s">
        <v>6</v>
      </c>
      <c r="S28" s="112" t="s">
        <v>6</v>
      </c>
      <c r="T28" s="112"/>
      <c r="U28" s="112"/>
      <c r="V28" s="112"/>
      <c r="W28" s="112"/>
      <c r="X28" s="112"/>
      <c r="Y28" s="112"/>
      <c r="Z28" s="112"/>
      <c r="AA28" s="112"/>
      <c r="AB28" s="112"/>
      <c r="AC28" s="112"/>
      <c r="AD28" s="112"/>
      <c r="AE28" s="112"/>
      <c r="AF28" s="112"/>
      <c r="AG28" s="112"/>
      <c r="AH28" s="112"/>
      <c r="AI28" s="112"/>
      <c r="AJ28" s="19">
        <f t="shared" si="2"/>
        <v>3</v>
      </c>
      <c r="AK28" s="336">
        <f t="shared" si="3"/>
        <v>0</v>
      </c>
      <c r="AL28" s="336">
        <f t="shared" si="4"/>
        <v>2</v>
      </c>
    </row>
    <row r="29" spans="1:38" s="158" customFormat="1" ht="21" customHeight="1">
      <c r="A29" s="159">
        <v>23</v>
      </c>
      <c r="B29" s="108" t="s">
        <v>1089</v>
      </c>
      <c r="C29" s="109" t="s">
        <v>1090</v>
      </c>
      <c r="D29" s="160" t="s">
        <v>89</v>
      </c>
      <c r="E29" s="98"/>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9">
        <f t="shared" si="2"/>
        <v>0</v>
      </c>
      <c r="AK29" s="336">
        <f t="shared" si="3"/>
        <v>0</v>
      </c>
      <c r="AL29" s="336">
        <f t="shared" si="4"/>
        <v>0</v>
      </c>
    </row>
    <row r="30" spans="1:38" s="158" customFormat="1" ht="21" customHeight="1">
      <c r="A30" s="159">
        <v>24</v>
      </c>
      <c r="B30" s="108" t="s">
        <v>1091</v>
      </c>
      <c r="C30" s="109" t="s">
        <v>1092</v>
      </c>
      <c r="D30" s="160" t="s">
        <v>1093</v>
      </c>
      <c r="E30" s="98"/>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9">
        <f t="shared" si="2"/>
        <v>0</v>
      </c>
      <c r="AK30" s="336">
        <f t="shared" si="3"/>
        <v>0</v>
      </c>
      <c r="AL30" s="336">
        <f t="shared" si="4"/>
        <v>0</v>
      </c>
    </row>
    <row r="31" spans="1:38" s="158" customFormat="1" ht="21" customHeight="1">
      <c r="A31" s="159">
        <v>25</v>
      </c>
      <c r="B31" s="108" t="s">
        <v>1054</v>
      </c>
      <c r="C31" s="109" t="s">
        <v>1055</v>
      </c>
      <c r="D31" s="160" t="s">
        <v>117</v>
      </c>
      <c r="E31" s="464" t="s">
        <v>2799</v>
      </c>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6"/>
      <c r="AJ31" s="19">
        <f>COUNTIF(E31:AI31,"K")+2*COUNTIF(E31:AI31,"2K")+COUNTIF(E31:AI31,"TK")+COUNTIF(E31:AI31,"KT")+COUNTIF(E31:AI31,"PK")+COUNTIF(E31:AI31,"KP")+2*COUNTIF(E31:AI31,"K2")</f>
        <v>0</v>
      </c>
      <c r="AK31" s="336">
        <f>COUNTIF(F31:AJ31,"P")+2*COUNTIF(F31:AJ31,"2P")+COUNTIF(F31:AJ31,"TP")+COUNTIF(F31:AJ31,"PT")+COUNTIF(F31:AJ31,"PK")+COUNTIF(F31:AJ31,"KP")+2*COUNTIF(F31:AJ31,"P2")</f>
        <v>0</v>
      </c>
      <c r="AL31" s="336">
        <f>COUNTIF(E31:AI31,"T")+2*COUNTIF(E31:AI31,"2T")+2*COUNTIF(E31:AI31,"T2")+COUNTIF(E31:AI31,"PT")+COUNTIF(E31:AI31,"TP")</f>
        <v>0</v>
      </c>
    </row>
    <row r="32" spans="1:38" s="164" customFormat="1" ht="21" customHeight="1">
      <c r="A32" s="159">
        <v>26</v>
      </c>
      <c r="B32" s="108" t="s">
        <v>1063</v>
      </c>
      <c r="C32" s="109" t="s">
        <v>581</v>
      </c>
      <c r="D32" s="160" t="s">
        <v>26</v>
      </c>
      <c r="E32" s="467"/>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9"/>
      <c r="AJ32" s="19">
        <f>COUNTIF(E32:AI32,"K")+2*COUNTIF(E32:AI32,"2K")+COUNTIF(E32:AI32,"TK")+COUNTIF(E32:AI32,"KT")+COUNTIF(E32:AI32,"PK")+COUNTIF(E32:AI32,"KP")+2*COUNTIF(E32:AI32,"K2")</f>
        <v>0</v>
      </c>
      <c r="AK32" s="336">
        <f>COUNTIF(F32:AJ32,"P")+2*COUNTIF(F32:AJ32,"2P")+COUNTIF(F32:AJ32,"TP")+COUNTIF(F32:AJ32,"PT")+COUNTIF(F32:AJ32,"PK")+COUNTIF(F32:AJ32,"KP")+2*COUNTIF(F32:AJ32,"P2")</f>
        <v>0</v>
      </c>
      <c r="AL32" s="336">
        <f>COUNTIF(E32:AI32,"T")+2*COUNTIF(E32:AI32,"2T")+2*COUNTIF(E32:AI32,"T2")+COUNTIF(E32:AI32,"PT")+COUNTIF(E32:AI32,"TP")</f>
        <v>0</v>
      </c>
    </row>
    <row r="33" spans="1:41" s="158" customFormat="1" ht="21" customHeight="1">
      <c r="A33" s="463" t="s">
        <v>10</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19">
        <f t="shared" si="2"/>
        <v>0</v>
      </c>
      <c r="AK33" s="19">
        <f t="shared" si="3"/>
        <v>0</v>
      </c>
      <c r="AL33" s="19">
        <f t="shared" si="4"/>
        <v>0</v>
      </c>
      <c r="AM33" s="157"/>
      <c r="AN33" s="157"/>
      <c r="AO33" s="157"/>
    </row>
    <row r="34" spans="1:41"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43"/>
      <c r="D37" s="443"/>
      <c r="E37" s="443"/>
      <c r="F37" s="443"/>
      <c r="G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43"/>
      <c r="D38" s="443"/>
      <c r="E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C36:D36"/>
    <mergeCell ref="R4:T4"/>
    <mergeCell ref="A34:AL34"/>
    <mergeCell ref="C38:E38"/>
    <mergeCell ref="C39:D39"/>
    <mergeCell ref="C37:G37"/>
    <mergeCell ref="AJ5:AJ6"/>
    <mergeCell ref="E31:AI32"/>
    <mergeCell ref="A33:AI33"/>
    <mergeCell ref="AK5:AK6"/>
    <mergeCell ref="AL5:AL6"/>
    <mergeCell ref="A5:A6"/>
    <mergeCell ref="B5:B6"/>
    <mergeCell ref="C5:D6"/>
    <mergeCell ref="Q1:AL1"/>
    <mergeCell ref="A2:P2"/>
    <mergeCell ref="Q2:AL2"/>
    <mergeCell ref="A3:AL3"/>
    <mergeCell ref="I4:L4"/>
    <mergeCell ref="M4:N4"/>
    <mergeCell ref="O4:Q4"/>
    <mergeCell ref="A1:P1"/>
  </mergeCells>
  <conditionalFormatting sqref="E6:AI30 E31">
    <cfRule type="expression" dxfId="119"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topLeftCell="A24" zoomScale="85" zoomScaleNormal="85" workbookViewId="0">
      <selection activeCell="V42" sqref="V42"/>
    </sheetView>
  </sheetViews>
  <sheetFormatPr defaultColWidth="9.33203125" defaultRowHeight="18"/>
  <cols>
    <col min="1" max="1" width="6.6640625" style="24" customWidth="1"/>
    <col min="2" max="2" width="13.6640625" style="24" customWidth="1"/>
    <col min="3" max="3" width="23.5" style="24" customWidth="1"/>
    <col min="4" max="4" width="9.5" style="24" customWidth="1"/>
    <col min="5" max="35" width="4" style="24" customWidth="1"/>
    <col min="36" max="36" width="4.5" style="24" bestFit="1" customWidth="1"/>
    <col min="37" max="38" width="4" style="24" bestFit="1" customWidth="1"/>
    <col min="39" max="16384" width="9.33203125" style="24"/>
  </cols>
  <sheetData>
    <row r="1" spans="1:39">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9">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9" ht="22.5">
      <c r="A3" s="436" t="s">
        <v>1094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9"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9"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9"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9" s="33" customFormat="1" ht="31.5">
      <c r="A7" s="159">
        <v>1</v>
      </c>
      <c r="B7" s="79" t="s">
        <v>1095</v>
      </c>
      <c r="C7" s="80" t="s">
        <v>1096</v>
      </c>
      <c r="D7" s="4" t="s">
        <v>39</v>
      </c>
      <c r="E7" s="98"/>
      <c r="F7" s="99"/>
      <c r="G7" s="99"/>
      <c r="H7" s="99"/>
      <c r="I7" s="99"/>
      <c r="J7" s="99"/>
      <c r="K7" s="99" t="s">
        <v>8</v>
      </c>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9" s="145" customFormat="1">
      <c r="A8" s="168">
        <v>2</v>
      </c>
      <c r="B8" s="79">
        <v>2010070024</v>
      </c>
      <c r="C8" s="80" t="s">
        <v>1097</v>
      </c>
      <c r="D8" s="4" t="s">
        <v>134</v>
      </c>
      <c r="E8" s="98"/>
      <c r="F8" s="99"/>
      <c r="G8" s="99"/>
      <c r="H8" s="99" t="s">
        <v>7</v>
      </c>
      <c r="I8" s="99"/>
      <c r="J8" s="99"/>
      <c r="K8" s="99"/>
      <c r="L8" s="99"/>
      <c r="M8" s="99"/>
      <c r="N8" s="99"/>
      <c r="O8" s="99" t="s">
        <v>7</v>
      </c>
      <c r="P8" s="99"/>
      <c r="Q8" s="99"/>
      <c r="R8" s="99" t="s">
        <v>8</v>
      </c>
      <c r="S8" s="99"/>
      <c r="T8" s="99"/>
      <c r="U8" s="99"/>
      <c r="V8" s="99" t="s">
        <v>6</v>
      </c>
      <c r="W8" s="99"/>
      <c r="X8" s="99"/>
      <c r="Y8" s="99"/>
      <c r="Z8" s="99"/>
      <c r="AA8" s="99"/>
      <c r="AB8" s="99"/>
      <c r="AC8" s="99"/>
      <c r="AD8" s="99"/>
      <c r="AE8" s="99"/>
      <c r="AF8" s="99"/>
      <c r="AG8" s="99"/>
      <c r="AH8" s="99"/>
      <c r="AI8" s="99"/>
      <c r="AJ8" s="19">
        <f t="shared" ref="AJ8:AJ45" si="2">COUNTIF(E8:AI8,"K")+2*COUNTIF(E8:AI8,"2K")+COUNTIF(E8:AI8,"TK")+COUNTIF(E8:AI8,"KT")+COUNTIF(E8:AI8,"PK")+COUNTIF(E8:AI8,"KP")+2*COUNTIF(E8:AI8,"K2")</f>
        <v>1</v>
      </c>
      <c r="AK8" s="336">
        <f t="shared" ref="AK8:AK45" si="3">COUNTIF(F8:AJ8,"P")+2*COUNTIF(F8:AJ8,"2P")+COUNTIF(F8:AJ8,"TP")+COUNTIF(F8:AJ8,"PT")+COUNTIF(F8:AJ8,"PK")+COUNTIF(F8:AJ8,"KP")+2*COUNTIF(F8:AJ8,"P2")</f>
        <v>2</v>
      </c>
      <c r="AL8" s="336">
        <f t="shared" ref="AL8:AL45" si="4">COUNTIF(E8:AI8,"T")+2*COUNTIF(E8:AI8,"2T")+2*COUNTIF(E8:AI8,"T2")+COUNTIF(E8:AI8,"PT")+COUNTIF(E8:AI8,"TP")</f>
        <v>1</v>
      </c>
    </row>
    <row r="9" spans="1:39" s="145" customFormat="1">
      <c r="A9" s="159">
        <v>3</v>
      </c>
      <c r="B9" s="79">
        <v>2010040008</v>
      </c>
      <c r="C9" s="80" t="s">
        <v>1098</v>
      </c>
      <c r="D9" s="4" t="s">
        <v>117</v>
      </c>
      <c r="E9" s="98"/>
      <c r="F9" s="99"/>
      <c r="G9" s="99"/>
      <c r="H9" s="99" t="s">
        <v>7</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1</v>
      </c>
      <c r="AL9" s="336">
        <f t="shared" si="4"/>
        <v>0</v>
      </c>
    </row>
    <row r="10" spans="1:39" s="173" customFormat="1" ht="31.5">
      <c r="A10" s="168">
        <v>4</v>
      </c>
      <c r="B10" s="79" t="s">
        <v>1099</v>
      </c>
      <c r="C10" s="80" t="s">
        <v>1100</v>
      </c>
      <c r="D10" s="4" t="s">
        <v>14</v>
      </c>
      <c r="E10" s="98"/>
      <c r="F10" s="99"/>
      <c r="G10" s="99"/>
      <c r="H10" s="99"/>
      <c r="I10" s="99"/>
      <c r="J10" s="99"/>
      <c r="K10" s="99" t="s">
        <v>8</v>
      </c>
      <c r="L10" s="99"/>
      <c r="M10" s="99"/>
      <c r="N10" s="99"/>
      <c r="O10" s="99"/>
      <c r="P10" s="99"/>
      <c r="Q10" s="99"/>
      <c r="R10" s="99" t="s">
        <v>8</v>
      </c>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2</v>
      </c>
      <c r="AM10" s="172"/>
    </row>
    <row r="11" spans="1:39" s="33" customFormat="1" ht="31.5">
      <c r="A11" s="159">
        <v>5</v>
      </c>
      <c r="B11" s="108" t="s">
        <v>1101</v>
      </c>
      <c r="C11" s="109" t="s">
        <v>1102</v>
      </c>
      <c r="D11" s="160" t="s">
        <v>1103</v>
      </c>
      <c r="E11" s="98"/>
      <c r="F11" s="99"/>
      <c r="G11" s="99"/>
      <c r="H11" s="99"/>
      <c r="I11" s="99"/>
      <c r="J11" s="99"/>
      <c r="K11" s="99" t="s">
        <v>8</v>
      </c>
      <c r="L11" s="99"/>
      <c r="M11" s="99"/>
      <c r="N11" s="99"/>
      <c r="O11" s="99"/>
      <c r="P11" s="99"/>
      <c r="Q11" s="99"/>
      <c r="R11" s="99" t="s">
        <v>8</v>
      </c>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2</v>
      </c>
    </row>
    <row r="12" spans="1:39" s="33" customFormat="1" ht="31.5">
      <c r="A12" s="168">
        <v>6</v>
      </c>
      <c r="B12" s="79" t="s">
        <v>1104</v>
      </c>
      <c r="C12" s="80" t="s">
        <v>1105</v>
      </c>
      <c r="D12" s="4" t="s">
        <v>41</v>
      </c>
      <c r="E12" s="99"/>
      <c r="F12" s="99"/>
      <c r="G12" s="99"/>
      <c r="H12" s="99"/>
      <c r="I12" s="99" t="s">
        <v>8</v>
      </c>
      <c r="J12" s="99"/>
      <c r="K12" s="99" t="s">
        <v>8</v>
      </c>
      <c r="L12" s="99"/>
      <c r="M12" s="99"/>
      <c r="N12" s="99"/>
      <c r="O12" s="99"/>
      <c r="P12" s="99"/>
      <c r="Q12" s="99"/>
      <c r="R12" s="99" t="s">
        <v>8</v>
      </c>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3</v>
      </c>
    </row>
    <row r="13" spans="1:39" s="25" customFormat="1" ht="31.5">
      <c r="A13" s="159">
        <v>7</v>
      </c>
      <c r="B13" s="79" t="s">
        <v>1106</v>
      </c>
      <c r="C13" s="80" t="s">
        <v>207</v>
      </c>
      <c r="D13" s="4" t="s">
        <v>92</v>
      </c>
      <c r="E13" s="99"/>
      <c r="F13" s="99"/>
      <c r="G13" s="99"/>
      <c r="H13" s="99" t="s">
        <v>8</v>
      </c>
      <c r="I13" s="99" t="s">
        <v>7</v>
      </c>
      <c r="J13" s="99"/>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2</v>
      </c>
    </row>
    <row r="14" spans="1:39" s="33" customFormat="1" ht="31.5">
      <c r="A14" s="168">
        <v>8</v>
      </c>
      <c r="B14" s="79" t="s">
        <v>1107</v>
      </c>
      <c r="C14" s="80" t="s">
        <v>1108</v>
      </c>
      <c r="D14" s="4" t="s">
        <v>1109</v>
      </c>
      <c r="E14" s="99"/>
      <c r="F14" s="99"/>
      <c r="G14" s="99"/>
      <c r="H14" s="99" t="s">
        <v>8</v>
      </c>
      <c r="I14" s="99" t="s">
        <v>8</v>
      </c>
      <c r="J14" s="99"/>
      <c r="K14" s="99" t="s">
        <v>8</v>
      </c>
      <c r="L14" s="99"/>
      <c r="M14" s="99"/>
      <c r="N14" s="99"/>
      <c r="O14" s="99" t="s">
        <v>7</v>
      </c>
      <c r="P14" s="99" t="s">
        <v>8</v>
      </c>
      <c r="Q14" s="99"/>
      <c r="R14" s="99" t="s">
        <v>8</v>
      </c>
      <c r="S14" s="99"/>
      <c r="T14" s="99"/>
      <c r="U14" s="99"/>
      <c r="V14" s="99" t="s">
        <v>8</v>
      </c>
      <c r="W14" s="99"/>
      <c r="X14" s="99"/>
      <c r="Y14" s="99"/>
      <c r="Z14" s="99"/>
      <c r="AA14" s="99"/>
      <c r="AB14" s="99"/>
      <c r="AC14" s="99"/>
      <c r="AD14" s="99"/>
      <c r="AE14" s="99"/>
      <c r="AF14" s="99"/>
      <c r="AG14" s="99"/>
      <c r="AH14" s="99"/>
      <c r="AI14" s="99"/>
      <c r="AJ14" s="19">
        <f t="shared" si="2"/>
        <v>0</v>
      </c>
      <c r="AK14" s="336">
        <f t="shared" si="3"/>
        <v>1</v>
      </c>
      <c r="AL14" s="336">
        <f t="shared" si="4"/>
        <v>6</v>
      </c>
    </row>
    <row r="15" spans="1:39" s="25" customFormat="1" ht="31.5">
      <c r="A15" s="159">
        <v>9</v>
      </c>
      <c r="B15" s="79" t="s">
        <v>1110</v>
      </c>
      <c r="C15" s="80" t="s">
        <v>1111</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9" s="33" customFormat="1">
      <c r="A16" s="168">
        <v>10</v>
      </c>
      <c r="B16" s="79">
        <v>2010070025</v>
      </c>
      <c r="C16" s="80" t="s">
        <v>1112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38" s="33" customFormat="1" ht="31.5">
      <c r="A17" s="159">
        <v>11</v>
      </c>
      <c r="B17" s="79" t="s">
        <v>1113</v>
      </c>
      <c r="C17" s="80" t="s">
        <v>461</v>
      </c>
      <c r="D17" s="4" t="s">
        <v>32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38" s="25" customFormat="1" ht="31.5">
      <c r="A18" s="168">
        <v>12</v>
      </c>
      <c r="B18" s="79" t="s">
        <v>1041</v>
      </c>
      <c r="C18" s="80" t="s">
        <v>31</v>
      </c>
      <c r="D18" s="4" t="s">
        <v>53</v>
      </c>
      <c r="E18" s="99"/>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row>
    <row r="19" spans="1:38" s="33" customFormat="1" ht="31.5">
      <c r="A19" s="159">
        <v>13</v>
      </c>
      <c r="B19" s="79" t="s">
        <v>1114</v>
      </c>
      <c r="C19" s="80" t="s">
        <v>102</v>
      </c>
      <c r="D19" s="4" t="s">
        <v>85</v>
      </c>
      <c r="E19" s="146"/>
      <c r="F19" s="146"/>
      <c r="G19" s="146"/>
      <c r="H19" s="99"/>
      <c r="I19" s="99"/>
      <c r="J19" s="99"/>
      <c r="K19" s="99"/>
      <c r="L19" s="99"/>
      <c r="M19" s="99"/>
      <c r="N19" s="99"/>
      <c r="O19" s="99"/>
      <c r="P19" s="99"/>
      <c r="Q19" s="99"/>
      <c r="R19" s="99"/>
      <c r="S19" s="99"/>
      <c r="T19" s="99"/>
      <c r="U19" s="99"/>
      <c r="V19" s="99" t="s">
        <v>6</v>
      </c>
      <c r="W19" s="99"/>
      <c r="X19" s="99"/>
      <c r="Y19" s="99"/>
      <c r="Z19" s="99"/>
      <c r="AA19" s="99"/>
      <c r="AB19" s="99"/>
      <c r="AC19" s="99"/>
      <c r="AD19" s="99"/>
      <c r="AE19" s="99"/>
      <c r="AF19" s="99"/>
      <c r="AG19" s="99"/>
      <c r="AH19" s="99"/>
      <c r="AI19" s="99"/>
      <c r="AJ19" s="19">
        <f t="shared" si="2"/>
        <v>1</v>
      </c>
      <c r="AK19" s="336">
        <f t="shared" si="3"/>
        <v>0</v>
      </c>
      <c r="AL19" s="336">
        <f t="shared" si="4"/>
        <v>0</v>
      </c>
    </row>
    <row r="20" spans="1:38" s="33" customFormat="1" ht="31.5">
      <c r="A20" s="168">
        <v>14</v>
      </c>
      <c r="B20" s="79" t="s">
        <v>1115</v>
      </c>
      <c r="C20" s="80" t="s">
        <v>1116</v>
      </c>
      <c r="D20" s="4" t="s">
        <v>103</v>
      </c>
      <c r="E20" s="99"/>
      <c r="F20" s="99"/>
      <c r="G20" s="99"/>
      <c r="H20" s="99"/>
      <c r="I20" s="99"/>
      <c r="J20" s="99"/>
      <c r="K20" s="99" t="s">
        <v>8</v>
      </c>
      <c r="L20" s="99"/>
      <c r="M20" s="99"/>
      <c r="N20" s="99"/>
      <c r="O20" s="99"/>
      <c r="P20" s="99"/>
      <c r="Q20" s="99"/>
      <c r="R20" s="99" t="s">
        <v>8</v>
      </c>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2</v>
      </c>
    </row>
    <row r="21" spans="1:38" s="33" customFormat="1" ht="31.5">
      <c r="A21" s="159">
        <v>15</v>
      </c>
      <c r="B21" s="79" t="s">
        <v>1117</v>
      </c>
      <c r="C21" s="80" t="s">
        <v>1118</v>
      </c>
      <c r="D21" s="4" t="s">
        <v>87</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25" customFormat="1" ht="31.5">
      <c r="A22" s="168">
        <v>16</v>
      </c>
      <c r="B22" s="79" t="s">
        <v>1119</v>
      </c>
      <c r="C22" s="80" t="s">
        <v>1120</v>
      </c>
      <c r="D22" s="4" t="s">
        <v>1022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25" customFormat="1" ht="31.5">
      <c r="A23" s="159">
        <v>17</v>
      </c>
      <c r="B23" s="79" t="s">
        <v>1121</v>
      </c>
      <c r="C23" s="80" t="s">
        <v>1122</v>
      </c>
      <c r="D23" s="4" t="s">
        <v>55</v>
      </c>
      <c r="E23" s="100"/>
      <c r="F23" s="100"/>
      <c r="G23" s="100"/>
      <c r="H23" s="100"/>
      <c r="I23" s="100"/>
      <c r="J23" s="100"/>
      <c r="K23" s="100" t="s">
        <v>8</v>
      </c>
      <c r="L23" s="100"/>
      <c r="M23" s="100"/>
      <c r="N23" s="100"/>
      <c r="O23" s="100" t="s">
        <v>7</v>
      </c>
      <c r="P23" s="100"/>
      <c r="Q23" s="100"/>
      <c r="R23" s="100" t="s">
        <v>8</v>
      </c>
      <c r="S23" s="100"/>
      <c r="T23" s="100"/>
      <c r="U23" s="100"/>
      <c r="V23" s="100"/>
      <c r="W23" s="100"/>
      <c r="X23" s="100"/>
      <c r="Y23" s="100"/>
      <c r="Z23" s="100"/>
      <c r="AA23" s="100"/>
      <c r="AB23" s="100"/>
      <c r="AC23" s="100"/>
      <c r="AD23" s="100"/>
      <c r="AE23" s="100"/>
      <c r="AF23" s="99"/>
      <c r="AG23" s="99"/>
      <c r="AH23" s="99"/>
      <c r="AI23" s="99"/>
      <c r="AJ23" s="19">
        <f t="shared" si="2"/>
        <v>0</v>
      </c>
      <c r="AK23" s="336">
        <f t="shared" si="3"/>
        <v>1</v>
      </c>
      <c r="AL23" s="336">
        <f t="shared" si="4"/>
        <v>2</v>
      </c>
    </row>
    <row r="24" spans="1:38" s="25" customFormat="1" ht="31.5">
      <c r="A24" s="168">
        <v>18</v>
      </c>
      <c r="B24" s="79" t="s">
        <v>1123</v>
      </c>
      <c r="C24" s="80" t="s">
        <v>64</v>
      </c>
      <c r="D24" s="4" t="s">
        <v>55</v>
      </c>
      <c r="E24" s="99"/>
      <c r="F24" s="99"/>
      <c r="G24" s="99"/>
      <c r="H24" s="99" t="s">
        <v>7</v>
      </c>
      <c r="I24" s="99"/>
      <c r="J24" s="99"/>
      <c r="K24" s="99" t="s">
        <v>8</v>
      </c>
      <c r="L24" s="99"/>
      <c r="M24" s="99"/>
      <c r="N24" s="99"/>
      <c r="O24" s="99"/>
      <c r="P24" s="99"/>
      <c r="Q24" s="99"/>
      <c r="R24" s="99"/>
      <c r="S24" s="99"/>
      <c r="T24" s="99"/>
      <c r="U24" s="99"/>
      <c r="V24" s="99" t="s">
        <v>7</v>
      </c>
      <c r="W24" s="99"/>
      <c r="X24" s="99"/>
      <c r="Y24" s="99"/>
      <c r="Z24" s="99"/>
      <c r="AA24" s="99"/>
      <c r="AB24" s="99"/>
      <c r="AC24" s="99"/>
      <c r="AD24" s="99"/>
      <c r="AE24" s="99"/>
      <c r="AF24" s="99"/>
      <c r="AG24" s="99"/>
      <c r="AH24" s="99"/>
      <c r="AI24" s="99"/>
      <c r="AJ24" s="19">
        <f t="shared" si="2"/>
        <v>0</v>
      </c>
      <c r="AK24" s="336">
        <f t="shared" si="3"/>
        <v>2</v>
      </c>
      <c r="AL24" s="336">
        <f t="shared" si="4"/>
        <v>1</v>
      </c>
    </row>
    <row r="25" spans="1:38" s="25" customFormat="1" ht="31.5">
      <c r="A25" s="159">
        <v>19</v>
      </c>
      <c r="B25" s="79" t="s">
        <v>1124</v>
      </c>
      <c r="C25" s="80" t="s">
        <v>1125</v>
      </c>
      <c r="D25" s="4" t="s">
        <v>1126</v>
      </c>
      <c r="E25" s="99"/>
      <c r="F25" s="99"/>
      <c r="G25" s="99"/>
      <c r="H25" s="99"/>
      <c r="I25" s="99"/>
      <c r="J25" s="99"/>
      <c r="K25" s="99"/>
      <c r="L25" s="99"/>
      <c r="M25" s="99"/>
      <c r="N25" s="99"/>
      <c r="O25" s="99"/>
      <c r="P25" s="99" t="s">
        <v>7</v>
      </c>
      <c r="Q25" s="99"/>
      <c r="R25" s="99"/>
      <c r="S25" s="99"/>
      <c r="T25" s="99"/>
      <c r="U25" s="99"/>
      <c r="V25" s="99"/>
      <c r="W25" s="99"/>
      <c r="X25" s="99"/>
      <c r="Y25" s="99"/>
      <c r="Z25" s="99"/>
      <c r="AA25" s="99"/>
      <c r="AB25" s="99"/>
      <c r="AC25" s="99"/>
      <c r="AD25" s="99"/>
      <c r="AE25" s="99"/>
      <c r="AF25" s="99"/>
      <c r="AG25" s="99"/>
      <c r="AH25" s="99"/>
      <c r="AI25" s="99"/>
      <c r="AJ25" s="19">
        <f t="shared" si="2"/>
        <v>0</v>
      </c>
      <c r="AK25" s="336">
        <f t="shared" si="3"/>
        <v>1</v>
      </c>
      <c r="AL25" s="336">
        <f t="shared" si="4"/>
        <v>0</v>
      </c>
    </row>
    <row r="26" spans="1:38" s="25" customFormat="1" ht="31.5">
      <c r="A26" s="168">
        <v>20</v>
      </c>
      <c r="B26" s="79" t="s">
        <v>1127</v>
      </c>
      <c r="C26" s="80" t="s">
        <v>1128</v>
      </c>
      <c r="D26" s="4" t="s">
        <v>1028</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25" customFormat="1" ht="31.5">
      <c r="A27" s="159">
        <v>21</v>
      </c>
      <c r="B27" s="79" t="s">
        <v>1129</v>
      </c>
      <c r="C27" s="80" t="s">
        <v>1130</v>
      </c>
      <c r="D27" s="4" t="s">
        <v>872</v>
      </c>
      <c r="E27" s="99"/>
      <c r="F27" s="99"/>
      <c r="G27" s="99"/>
      <c r="H27" s="99" t="s">
        <v>7</v>
      </c>
      <c r="I27" s="99"/>
      <c r="J27" s="99"/>
      <c r="K27" s="99"/>
      <c r="L27" s="99"/>
      <c r="M27" s="99"/>
      <c r="N27" s="99"/>
      <c r="O27" s="99"/>
      <c r="P27" s="99"/>
      <c r="Q27" s="99"/>
      <c r="R27" s="99" t="s">
        <v>8</v>
      </c>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1</v>
      </c>
    </row>
    <row r="28" spans="1:38" s="25" customFormat="1" ht="31.5">
      <c r="A28" s="168">
        <v>22</v>
      </c>
      <c r="B28" s="79" t="s">
        <v>1131</v>
      </c>
      <c r="C28" s="80" t="s">
        <v>24</v>
      </c>
      <c r="D28" s="4" t="s">
        <v>112</v>
      </c>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25" customFormat="1" ht="31.5">
      <c r="A29" s="159">
        <v>23</v>
      </c>
      <c r="B29" s="79" t="s">
        <v>1132</v>
      </c>
      <c r="C29" s="80" t="s">
        <v>1133</v>
      </c>
      <c r="D29" s="4" t="s">
        <v>22</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38" s="25" customFormat="1" ht="31.5">
      <c r="A30" s="168">
        <v>24</v>
      </c>
      <c r="B30" s="79" t="s">
        <v>1134</v>
      </c>
      <c r="C30" s="80" t="s">
        <v>1135</v>
      </c>
      <c r="D30" s="4" t="s">
        <v>109</v>
      </c>
      <c r="E30" s="146"/>
      <c r="F30" s="146"/>
      <c r="G30" s="146"/>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25" customFormat="1" ht="31.5">
      <c r="A31" s="159">
        <v>25</v>
      </c>
      <c r="B31" s="79" t="s">
        <v>1136</v>
      </c>
      <c r="C31" s="80" t="s">
        <v>1137</v>
      </c>
      <c r="D31" s="4" t="s">
        <v>940</v>
      </c>
      <c r="E31" s="98"/>
      <c r="F31" s="99"/>
      <c r="G31" s="99"/>
      <c r="H31" s="99" t="s">
        <v>7</v>
      </c>
      <c r="I31" s="99"/>
      <c r="J31" s="99"/>
      <c r="K31" s="99"/>
      <c r="L31" s="99"/>
      <c r="M31" s="99"/>
      <c r="N31" s="99"/>
      <c r="O31" s="99"/>
      <c r="P31" s="99"/>
      <c r="Q31" s="99"/>
      <c r="R31" s="99" t="s">
        <v>8</v>
      </c>
      <c r="S31" s="99"/>
      <c r="T31" s="99"/>
      <c r="U31" s="99"/>
      <c r="V31" s="99"/>
      <c r="W31" s="99"/>
      <c r="X31" s="99"/>
      <c r="Y31" s="99"/>
      <c r="Z31" s="99"/>
      <c r="AA31" s="99"/>
      <c r="AB31" s="99"/>
      <c r="AC31" s="99"/>
      <c r="AD31" s="99"/>
      <c r="AE31" s="99"/>
      <c r="AF31" s="99"/>
      <c r="AG31" s="99"/>
      <c r="AH31" s="99"/>
      <c r="AI31" s="99"/>
      <c r="AJ31" s="19">
        <f t="shared" si="2"/>
        <v>0</v>
      </c>
      <c r="AK31" s="336">
        <f t="shared" si="3"/>
        <v>1</v>
      </c>
      <c r="AL31" s="336">
        <f t="shared" si="4"/>
        <v>1</v>
      </c>
    </row>
    <row r="32" spans="1:38" s="25" customFormat="1" ht="31.5">
      <c r="A32" s="168">
        <v>26</v>
      </c>
      <c r="B32" s="79" t="s">
        <v>1138</v>
      </c>
      <c r="C32" s="80" t="s">
        <v>1139</v>
      </c>
      <c r="D32" s="4" t="s">
        <v>947</v>
      </c>
      <c r="E32" s="98"/>
      <c r="F32" s="99"/>
      <c r="G32" s="99"/>
      <c r="H32" s="99"/>
      <c r="I32" s="99"/>
      <c r="J32" s="99"/>
      <c r="K32" s="99" t="s">
        <v>8</v>
      </c>
      <c r="L32" s="99"/>
      <c r="M32" s="99"/>
      <c r="N32" s="99"/>
      <c r="O32" s="99"/>
      <c r="P32" s="99" t="s">
        <v>8</v>
      </c>
      <c r="Q32" s="99"/>
      <c r="R32" s="99" t="s">
        <v>8</v>
      </c>
      <c r="S32" s="99"/>
      <c r="T32" s="99"/>
      <c r="U32" s="99"/>
      <c r="V32" s="99" t="s">
        <v>8</v>
      </c>
      <c r="W32" s="99"/>
      <c r="X32" s="99"/>
      <c r="Y32" s="99"/>
      <c r="Z32" s="99"/>
      <c r="AA32" s="99"/>
      <c r="AB32" s="99"/>
      <c r="AC32" s="99"/>
      <c r="AD32" s="99"/>
      <c r="AE32" s="99"/>
      <c r="AF32" s="99"/>
      <c r="AG32" s="99"/>
      <c r="AH32" s="99"/>
      <c r="AI32" s="99"/>
      <c r="AJ32" s="19">
        <f t="shared" si="2"/>
        <v>0</v>
      </c>
      <c r="AK32" s="336">
        <f t="shared" si="3"/>
        <v>0</v>
      </c>
      <c r="AL32" s="336">
        <f t="shared" si="4"/>
        <v>4</v>
      </c>
    </row>
    <row r="33" spans="1:41" s="25" customFormat="1" ht="31.5">
      <c r="A33" s="159">
        <v>27</v>
      </c>
      <c r="B33" s="79" t="s">
        <v>1140</v>
      </c>
      <c r="C33" s="80" t="s">
        <v>1141</v>
      </c>
      <c r="D33" s="4" t="s">
        <v>947</v>
      </c>
      <c r="E33" s="98"/>
      <c r="F33" s="99"/>
      <c r="G33" s="99"/>
      <c r="H33" s="99"/>
      <c r="I33" s="99"/>
      <c r="J33" s="99"/>
      <c r="K33" s="99" t="s">
        <v>8</v>
      </c>
      <c r="L33" s="99"/>
      <c r="M33" s="99"/>
      <c r="N33" s="99"/>
      <c r="O33" s="99"/>
      <c r="P33" s="99"/>
      <c r="Q33" s="99"/>
      <c r="R33" s="99" t="s">
        <v>8</v>
      </c>
      <c r="S33" s="99"/>
      <c r="T33" s="99"/>
      <c r="U33" s="99"/>
      <c r="V33" s="99"/>
      <c r="W33" s="99"/>
      <c r="X33" s="99"/>
      <c r="Y33" s="99"/>
      <c r="Z33" s="99"/>
      <c r="AA33" s="99"/>
      <c r="AB33" s="99"/>
      <c r="AC33" s="99"/>
      <c r="AD33" s="99"/>
      <c r="AE33" s="99"/>
      <c r="AF33" s="99"/>
      <c r="AG33" s="99"/>
      <c r="AH33" s="99"/>
      <c r="AI33" s="99"/>
      <c r="AJ33" s="19">
        <f t="shared" si="2"/>
        <v>0</v>
      </c>
      <c r="AK33" s="336">
        <f t="shared" si="3"/>
        <v>0</v>
      </c>
      <c r="AL33" s="336">
        <f t="shared" si="4"/>
        <v>2</v>
      </c>
    </row>
    <row r="34" spans="1:41" s="25" customFormat="1" ht="21" customHeight="1">
      <c r="A34" s="168">
        <v>28</v>
      </c>
      <c r="B34" s="79" t="s">
        <v>1142</v>
      </c>
      <c r="C34" s="80" t="s">
        <v>329</v>
      </c>
      <c r="D34" s="4" t="s">
        <v>947</v>
      </c>
      <c r="E34" s="98"/>
      <c r="F34" s="99"/>
      <c r="G34" s="99"/>
      <c r="H34" s="99" t="s">
        <v>7</v>
      </c>
      <c r="I34" s="99" t="s">
        <v>7</v>
      </c>
      <c r="J34" s="99"/>
      <c r="K34" s="99"/>
      <c r="L34" s="99"/>
      <c r="M34" s="99"/>
      <c r="N34" s="99"/>
      <c r="O34" s="99"/>
      <c r="P34" s="99"/>
      <c r="Q34" s="99"/>
      <c r="R34" s="99" t="s">
        <v>6</v>
      </c>
      <c r="S34" s="99"/>
      <c r="T34" s="99"/>
      <c r="U34" s="99"/>
      <c r="V34" s="99" t="s">
        <v>7</v>
      </c>
      <c r="W34" s="99"/>
      <c r="X34" s="99"/>
      <c r="Y34" s="99"/>
      <c r="Z34" s="99"/>
      <c r="AA34" s="99"/>
      <c r="AB34" s="99"/>
      <c r="AC34" s="99"/>
      <c r="AD34" s="99"/>
      <c r="AE34" s="99"/>
      <c r="AF34" s="99"/>
      <c r="AG34" s="99"/>
      <c r="AH34" s="99"/>
      <c r="AI34" s="99"/>
      <c r="AJ34" s="19">
        <f t="shared" si="2"/>
        <v>1</v>
      </c>
      <c r="AK34" s="336">
        <f t="shared" si="3"/>
        <v>3</v>
      </c>
      <c r="AL34" s="336">
        <f t="shared" si="4"/>
        <v>0</v>
      </c>
    </row>
    <row r="35" spans="1:41" s="25" customFormat="1" ht="21" customHeight="1">
      <c r="A35" s="159">
        <v>29</v>
      </c>
      <c r="B35" s="79" t="s">
        <v>1143</v>
      </c>
      <c r="C35" s="80" t="s">
        <v>1144</v>
      </c>
      <c r="D35" s="4" t="s">
        <v>378</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6">
        <f t="shared" si="3"/>
        <v>0</v>
      </c>
      <c r="AL35" s="336">
        <f t="shared" si="4"/>
        <v>0</v>
      </c>
    </row>
    <row r="36" spans="1:41" s="25" customFormat="1" ht="21" customHeight="1">
      <c r="A36" s="168">
        <v>30</v>
      </c>
      <c r="B36" s="79" t="s">
        <v>1145</v>
      </c>
      <c r="C36" s="80" t="s">
        <v>1146</v>
      </c>
      <c r="D36" s="4" t="s">
        <v>952</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6">
        <f t="shared" si="3"/>
        <v>0</v>
      </c>
      <c r="AL36" s="336">
        <f t="shared" si="4"/>
        <v>0</v>
      </c>
    </row>
    <row r="37" spans="1:41" s="33" customFormat="1" ht="21" customHeight="1">
      <c r="A37" s="159">
        <v>31</v>
      </c>
      <c r="B37" s="79" t="s">
        <v>1147</v>
      </c>
      <c r="C37" s="80" t="s">
        <v>1148</v>
      </c>
      <c r="D37" s="4" t="s">
        <v>952</v>
      </c>
      <c r="E37" s="98"/>
      <c r="F37" s="99"/>
      <c r="G37" s="99"/>
      <c r="H37" s="99"/>
      <c r="I37" s="99"/>
      <c r="J37" s="99"/>
      <c r="K37" s="99" t="s">
        <v>8</v>
      </c>
      <c r="L37" s="99"/>
      <c r="M37" s="99"/>
      <c r="N37" s="99"/>
      <c r="O37" s="99"/>
      <c r="P37" s="99"/>
      <c r="Q37" s="99"/>
      <c r="R37" s="99" t="s">
        <v>8</v>
      </c>
      <c r="S37" s="99"/>
      <c r="T37" s="99"/>
      <c r="U37" s="99"/>
      <c r="V37" s="99"/>
      <c r="W37" s="99"/>
      <c r="X37" s="99"/>
      <c r="Y37" s="99"/>
      <c r="Z37" s="99"/>
      <c r="AA37" s="99"/>
      <c r="AB37" s="99"/>
      <c r="AC37" s="99"/>
      <c r="AD37" s="99"/>
      <c r="AE37" s="99"/>
      <c r="AF37" s="99"/>
      <c r="AG37" s="99"/>
      <c r="AH37" s="99"/>
      <c r="AI37" s="99"/>
      <c r="AJ37" s="19">
        <f t="shared" si="2"/>
        <v>0</v>
      </c>
      <c r="AK37" s="336">
        <f t="shared" si="3"/>
        <v>0</v>
      </c>
      <c r="AL37" s="336">
        <f t="shared" si="4"/>
        <v>2</v>
      </c>
    </row>
    <row r="38" spans="1:41" s="25" customFormat="1" ht="21" customHeight="1">
      <c r="A38" s="168">
        <v>32</v>
      </c>
      <c r="B38" s="79" t="s">
        <v>1149</v>
      </c>
      <c r="C38" s="80" t="s">
        <v>652</v>
      </c>
      <c r="D38" s="4" t="s">
        <v>985</v>
      </c>
      <c r="E38" s="98"/>
      <c r="F38" s="99"/>
      <c r="G38" s="99"/>
      <c r="H38" s="99" t="s">
        <v>7</v>
      </c>
      <c r="I38" s="99"/>
      <c r="J38" s="99"/>
      <c r="K38" s="99" t="s">
        <v>8</v>
      </c>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6">
        <f t="shared" si="3"/>
        <v>1</v>
      </c>
      <c r="AL38" s="336">
        <f t="shared" si="4"/>
        <v>1</v>
      </c>
    </row>
    <row r="39" spans="1:41" s="25" customFormat="1" ht="21" customHeight="1">
      <c r="A39" s="159">
        <v>33</v>
      </c>
      <c r="B39" s="79" t="s">
        <v>1150</v>
      </c>
      <c r="C39" s="80" t="s">
        <v>1151</v>
      </c>
      <c r="D39" s="4" t="s">
        <v>985</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6">
        <f t="shared" si="3"/>
        <v>0</v>
      </c>
      <c r="AL39" s="336">
        <f t="shared" si="4"/>
        <v>0</v>
      </c>
    </row>
    <row r="40" spans="1:41" s="25" customFormat="1" ht="21" customHeight="1">
      <c r="A40" s="168">
        <v>34</v>
      </c>
      <c r="B40" s="79" t="s">
        <v>1152</v>
      </c>
      <c r="C40" s="80" t="s">
        <v>54</v>
      </c>
      <c r="D40" s="4" t="s">
        <v>455</v>
      </c>
      <c r="E40" s="98"/>
      <c r="F40" s="99"/>
      <c r="G40" s="99"/>
      <c r="H40" s="99" t="s">
        <v>8</v>
      </c>
      <c r="I40" s="99" t="s">
        <v>8</v>
      </c>
      <c r="J40" s="99"/>
      <c r="K40" s="99" t="s">
        <v>8</v>
      </c>
      <c r="L40" s="99"/>
      <c r="M40" s="99"/>
      <c r="N40" s="99"/>
      <c r="O40" s="99"/>
      <c r="P40" s="99"/>
      <c r="Q40" s="99"/>
      <c r="R40" s="99" t="s">
        <v>8</v>
      </c>
      <c r="S40" s="99"/>
      <c r="T40" s="99"/>
      <c r="U40" s="99"/>
      <c r="V40" s="99"/>
      <c r="W40" s="99"/>
      <c r="X40" s="99"/>
      <c r="Y40" s="99"/>
      <c r="Z40" s="99"/>
      <c r="AA40" s="99"/>
      <c r="AB40" s="99"/>
      <c r="AC40" s="99"/>
      <c r="AD40" s="99"/>
      <c r="AE40" s="99"/>
      <c r="AF40" s="99"/>
      <c r="AG40" s="99"/>
      <c r="AH40" s="99"/>
      <c r="AI40" s="99"/>
      <c r="AJ40" s="19">
        <f t="shared" si="2"/>
        <v>0</v>
      </c>
      <c r="AK40" s="336">
        <f t="shared" si="3"/>
        <v>0</v>
      </c>
      <c r="AL40" s="336">
        <f t="shared" si="4"/>
        <v>4</v>
      </c>
    </row>
    <row r="41" spans="1:41" s="25" customFormat="1" ht="21" customHeight="1">
      <c r="A41" s="159">
        <v>35</v>
      </c>
      <c r="B41" s="79" t="s">
        <v>1153</v>
      </c>
      <c r="C41" s="80" t="s">
        <v>1154</v>
      </c>
      <c r="D41" s="4" t="s">
        <v>72</v>
      </c>
      <c r="E41" s="98"/>
      <c r="F41" s="99"/>
      <c r="G41" s="99"/>
      <c r="H41" s="99"/>
      <c r="I41" s="99"/>
      <c r="J41" s="99"/>
      <c r="K41" s="99"/>
      <c r="L41" s="99"/>
      <c r="M41" s="99"/>
      <c r="N41" s="99"/>
      <c r="O41" s="99" t="s">
        <v>7</v>
      </c>
      <c r="P41" s="99"/>
      <c r="Q41" s="99"/>
      <c r="R41" s="99"/>
      <c r="S41" s="99"/>
      <c r="T41" s="99"/>
      <c r="U41" s="99"/>
      <c r="V41" s="99"/>
      <c r="W41" s="99"/>
      <c r="X41" s="99"/>
      <c r="Y41" s="99"/>
      <c r="Z41" s="99"/>
      <c r="AA41" s="99"/>
      <c r="AB41" s="99"/>
      <c r="AC41" s="99"/>
      <c r="AD41" s="99"/>
      <c r="AE41" s="99"/>
      <c r="AF41" s="99"/>
      <c r="AG41" s="99"/>
      <c r="AH41" s="99"/>
      <c r="AI41" s="99"/>
      <c r="AJ41" s="19">
        <f t="shared" si="2"/>
        <v>0</v>
      </c>
      <c r="AK41" s="336">
        <f t="shared" si="3"/>
        <v>1</v>
      </c>
      <c r="AL41" s="336">
        <f t="shared" si="4"/>
        <v>0</v>
      </c>
    </row>
    <row r="42" spans="1:41" s="25" customFormat="1" ht="21" customHeight="1">
      <c r="A42" s="168">
        <v>36</v>
      </c>
      <c r="B42" s="79" t="s">
        <v>1155</v>
      </c>
      <c r="C42" s="80" t="s">
        <v>1156</v>
      </c>
      <c r="D42" s="4" t="s">
        <v>100</v>
      </c>
      <c r="E42" s="98"/>
      <c r="F42" s="99"/>
      <c r="G42" s="99"/>
      <c r="H42" s="99"/>
      <c r="I42" s="99"/>
      <c r="J42" s="99"/>
      <c r="K42" s="99"/>
      <c r="L42" s="99"/>
      <c r="M42" s="99"/>
      <c r="N42" s="99"/>
      <c r="O42" s="99"/>
      <c r="P42" s="99"/>
      <c r="Q42" s="99"/>
      <c r="R42" s="99"/>
      <c r="S42" s="99"/>
      <c r="T42" s="99"/>
      <c r="U42" s="99"/>
      <c r="V42" s="99" t="s">
        <v>6</v>
      </c>
      <c r="W42" s="99"/>
      <c r="X42" s="99"/>
      <c r="Y42" s="99"/>
      <c r="Z42" s="99"/>
      <c r="AA42" s="99"/>
      <c r="AB42" s="99"/>
      <c r="AC42" s="99"/>
      <c r="AD42" s="99"/>
      <c r="AE42" s="99"/>
      <c r="AF42" s="99"/>
      <c r="AG42" s="99"/>
      <c r="AH42" s="99"/>
      <c r="AI42" s="99"/>
      <c r="AJ42" s="19">
        <f t="shared" si="2"/>
        <v>1</v>
      </c>
      <c r="AK42" s="336">
        <f t="shared" si="3"/>
        <v>0</v>
      </c>
      <c r="AL42" s="336">
        <f t="shared" si="4"/>
        <v>0</v>
      </c>
    </row>
    <row r="43" spans="1:41" s="25" customFormat="1" ht="21" customHeight="1">
      <c r="A43" s="159">
        <v>37</v>
      </c>
      <c r="B43" s="79" t="s">
        <v>1157</v>
      </c>
      <c r="C43" s="80" t="s">
        <v>1158</v>
      </c>
      <c r="D43" s="4" t="s">
        <v>89</v>
      </c>
      <c r="E43" s="98"/>
      <c r="F43" s="99"/>
      <c r="G43" s="99"/>
      <c r="H43" s="99"/>
      <c r="I43" s="99"/>
      <c r="J43" s="99"/>
      <c r="K43" s="99"/>
      <c r="L43" s="99"/>
      <c r="M43" s="99"/>
      <c r="N43" s="99"/>
      <c r="O43" s="99"/>
      <c r="P43" s="99"/>
      <c r="Q43" s="99"/>
      <c r="R43" s="99" t="s">
        <v>8</v>
      </c>
      <c r="S43" s="99" t="s">
        <v>8</v>
      </c>
      <c r="T43" s="99"/>
      <c r="U43" s="99"/>
      <c r="V43" s="99" t="s">
        <v>7</v>
      </c>
      <c r="W43" s="99"/>
      <c r="X43" s="99"/>
      <c r="Y43" s="99"/>
      <c r="Z43" s="99"/>
      <c r="AA43" s="99"/>
      <c r="AB43" s="99"/>
      <c r="AC43" s="99"/>
      <c r="AD43" s="99"/>
      <c r="AE43" s="99"/>
      <c r="AF43" s="99"/>
      <c r="AG43" s="99"/>
      <c r="AH43" s="99"/>
      <c r="AI43" s="99"/>
      <c r="AJ43" s="19">
        <f t="shared" si="2"/>
        <v>0</v>
      </c>
      <c r="AK43" s="336">
        <f t="shared" si="3"/>
        <v>1</v>
      </c>
      <c r="AL43" s="336">
        <f t="shared" si="4"/>
        <v>2</v>
      </c>
    </row>
    <row r="44" spans="1:41" s="25" customFormat="1" ht="21" customHeight="1">
      <c r="A44" s="168">
        <v>38</v>
      </c>
      <c r="B44" s="79" t="s">
        <v>1159</v>
      </c>
      <c r="C44" s="80" t="s">
        <v>1160</v>
      </c>
      <c r="D44" s="4" t="s">
        <v>90</v>
      </c>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19">
        <f t="shared" si="2"/>
        <v>0</v>
      </c>
      <c r="AK44" s="336">
        <f t="shared" si="3"/>
        <v>0</v>
      </c>
      <c r="AL44" s="336">
        <f t="shared" si="4"/>
        <v>0</v>
      </c>
    </row>
    <row r="45" spans="1:41" s="33" customFormat="1" ht="21" customHeight="1">
      <c r="A45" s="159">
        <v>39</v>
      </c>
      <c r="B45" s="165" t="s">
        <v>1161</v>
      </c>
      <c r="C45" s="166" t="s">
        <v>115</v>
      </c>
      <c r="D45" s="167" t="s">
        <v>41</v>
      </c>
      <c r="E45" s="470" t="s">
        <v>1162</v>
      </c>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2"/>
      <c r="AJ45" s="19">
        <f t="shared" si="2"/>
        <v>0</v>
      </c>
      <c r="AK45" s="336">
        <f t="shared" si="3"/>
        <v>0</v>
      </c>
      <c r="AL45" s="336">
        <f t="shared" si="4"/>
        <v>0</v>
      </c>
    </row>
    <row r="46" spans="1:41" s="25" customFormat="1" ht="21" customHeight="1">
      <c r="A46" s="463" t="s">
        <v>10</v>
      </c>
      <c r="B46" s="463"/>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340">
        <f>SUM(AJ7:AJ44)</f>
        <v>4</v>
      </c>
      <c r="AK46" s="307">
        <f>SUM(AK7:AK44)</f>
        <v>17</v>
      </c>
      <c r="AL46" s="307">
        <f>SUM(AL7:AL44)</f>
        <v>39</v>
      </c>
      <c r="AM46" s="24"/>
      <c r="AN46" s="24"/>
      <c r="AO46" s="24"/>
    </row>
    <row r="47" spans="1:41" s="25" customFormat="1" ht="21" customHeight="1">
      <c r="A47" s="440" t="s">
        <v>2804</v>
      </c>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2"/>
      <c r="AM47" s="338"/>
      <c r="AN47" s="338"/>
    </row>
    <row r="48" spans="1:41">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AJ5:AJ6"/>
    <mergeCell ref="AK5:AK6"/>
    <mergeCell ref="A47:AL47"/>
    <mergeCell ref="AL5:AL6"/>
    <mergeCell ref="A1:P1"/>
    <mergeCell ref="Q1:AL1"/>
    <mergeCell ref="A2:P2"/>
    <mergeCell ref="Q2:AL2"/>
    <mergeCell ref="A3:AL3"/>
    <mergeCell ref="I4:L4"/>
    <mergeCell ref="M4:N4"/>
    <mergeCell ref="O4:Q4"/>
    <mergeCell ref="R4:T4"/>
    <mergeCell ref="A5:A6"/>
    <mergeCell ref="B5:B6"/>
    <mergeCell ref="C5:D6"/>
    <mergeCell ref="C51:D51"/>
    <mergeCell ref="C48:D48"/>
    <mergeCell ref="C49:G49"/>
    <mergeCell ref="E45:AI45"/>
    <mergeCell ref="A46:AI46"/>
    <mergeCell ref="C50:E50"/>
  </mergeCells>
  <conditionalFormatting sqref="E6:AI44">
    <cfRule type="expression" dxfId="11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2"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A10" zoomScaleNormal="100" workbookViewId="0">
      <selection activeCell="V29" sqref="V29"/>
    </sheetView>
  </sheetViews>
  <sheetFormatPr defaultColWidth="9.33203125" defaultRowHeight="18"/>
  <cols>
    <col min="1" max="1" width="7.1640625" style="24" customWidth="1"/>
    <col min="2" max="2" width="17.6640625" style="24" customWidth="1"/>
    <col min="3" max="3" width="27" style="24" customWidth="1"/>
    <col min="4" max="4" width="10.5" style="24" customWidth="1"/>
    <col min="5" max="35" width="4" style="24" customWidth="1"/>
    <col min="36" max="36" width="4.6640625" style="24" bestFit="1" customWidth="1"/>
    <col min="37" max="38" width="3.6640625" style="24" bestFit="1"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0.75" customHeight="1">
      <c r="A3" s="436" t="s">
        <v>1163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75">
        <v>1</v>
      </c>
      <c r="B7" s="149" t="s">
        <v>1164</v>
      </c>
      <c r="C7" s="3" t="s">
        <v>1165</v>
      </c>
      <c r="D7" s="4" t="s">
        <v>1166</v>
      </c>
      <c r="E7" s="150"/>
      <c r="F7" s="96"/>
      <c r="G7" s="96"/>
      <c r="H7" s="96"/>
      <c r="I7" s="95"/>
      <c r="J7" s="96" t="s">
        <v>8</v>
      </c>
      <c r="K7" s="96"/>
      <c r="L7" s="96"/>
      <c r="M7" s="96"/>
      <c r="N7" s="96"/>
      <c r="O7" s="96"/>
      <c r="P7" s="96"/>
      <c r="Q7" s="95" t="s">
        <v>6</v>
      </c>
      <c r="R7" s="96"/>
      <c r="S7" s="96"/>
      <c r="T7" s="96"/>
      <c r="U7" s="96"/>
      <c r="V7" s="95" t="s">
        <v>6</v>
      </c>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1</v>
      </c>
    </row>
    <row r="8" spans="1:38" s="25" customFormat="1">
      <c r="A8" s="175">
        <v>2</v>
      </c>
      <c r="B8" s="149" t="s">
        <v>1167</v>
      </c>
      <c r="C8" s="3" t="s">
        <v>1168</v>
      </c>
      <c r="D8" s="4" t="s">
        <v>1169</v>
      </c>
      <c r="E8" s="150"/>
      <c r="F8" s="96"/>
      <c r="G8" s="96"/>
      <c r="H8" s="96"/>
      <c r="I8" s="95"/>
      <c r="J8" s="96"/>
      <c r="K8" s="96" t="s">
        <v>6</v>
      </c>
      <c r="L8" s="96"/>
      <c r="M8" s="96"/>
      <c r="N8" s="96"/>
      <c r="O8" s="96"/>
      <c r="P8" s="96"/>
      <c r="Q8" s="95"/>
      <c r="R8" s="96"/>
      <c r="S8" s="96"/>
      <c r="T8" s="96"/>
      <c r="U8" s="96"/>
      <c r="V8" s="95"/>
      <c r="W8" s="96"/>
      <c r="X8" s="96"/>
      <c r="Y8" s="96"/>
      <c r="Z8" s="96"/>
      <c r="AA8" s="96"/>
      <c r="AB8" s="96"/>
      <c r="AC8" s="96"/>
      <c r="AD8" s="96"/>
      <c r="AE8" s="96"/>
      <c r="AF8" s="96"/>
      <c r="AG8" s="96"/>
      <c r="AH8" s="96"/>
      <c r="AI8" s="96"/>
      <c r="AJ8" s="19">
        <f t="shared" ref="AJ8:AJ42" si="2">COUNTIF(E8:AI8,"K")+2*COUNTIF(E8:AI8,"2K")+COUNTIF(E8:AI8,"TK")+COUNTIF(E8:AI8,"KT")+COUNTIF(E8:AI8,"PK")+COUNTIF(E8:AI8,"KP")+2*COUNTIF(E8:AI8,"K2")</f>
        <v>1</v>
      </c>
      <c r="AK8" s="336">
        <f t="shared" ref="AK8:AK42" si="3">COUNTIF(F8:AJ8,"P")+2*COUNTIF(F8:AJ8,"2P")+COUNTIF(F8:AJ8,"TP")+COUNTIF(F8:AJ8,"PT")+COUNTIF(F8:AJ8,"PK")+COUNTIF(F8:AJ8,"KP")+2*COUNTIF(F8:AJ8,"P2")</f>
        <v>0</v>
      </c>
      <c r="AL8" s="336">
        <f t="shared" ref="AL8:AL42" si="4">COUNTIF(E8:AI8,"T")+2*COUNTIF(E8:AI8,"2T")+2*COUNTIF(E8:AI8,"T2")+COUNTIF(E8:AI8,"PT")+COUNTIF(E8:AI8,"TP")</f>
        <v>0</v>
      </c>
    </row>
    <row r="9" spans="1:38" s="25" customFormat="1">
      <c r="A9" s="175">
        <v>3</v>
      </c>
      <c r="B9" s="149">
        <v>2010200073</v>
      </c>
      <c r="C9" s="3" t="s">
        <v>1170</v>
      </c>
      <c r="D9" s="4" t="s">
        <v>40</v>
      </c>
      <c r="E9" s="150"/>
      <c r="F9" s="96" t="s">
        <v>6</v>
      </c>
      <c r="G9" s="96"/>
      <c r="H9" s="96"/>
      <c r="I9" s="95"/>
      <c r="J9" s="96" t="s">
        <v>6</v>
      </c>
      <c r="K9" s="96" t="s">
        <v>6</v>
      </c>
      <c r="L9" s="96"/>
      <c r="M9" s="96" t="s">
        <v>6</v>
      </c>
      <c r="N9" s="96"/>
      <c r="O9" s="96" t="s">
        <v>6</v>
      </c>
      <c r="P9" s="96"/>
      <c r="Q9" s="95" t="s">
        <v>6</v>
      </c>
      <c r="R9" s="96" t="s">
        <v>6</v>
      </c>
      <c r="S9" s="96"/>
      <c r="T9" s="96" t="s">
        <v>6</v>
      </c>
      <c r="U9" s="96"/>
      <c r="V9" s="95" t="s">
        <v>6</v>
      </c>
      <c r="W9" s="96"/>
      <c r="X9" s="96"/>
      <c r="Y9" s="96"/>
      <c r="Z9" s="96"/>
      <c r="AA9" s="96"/>
      <c r="AB9" s="96"/>
      <c r="AC9" s="96"/>
      <c r="AD9" s="96"/>
      <c r="AE9" s="96"/>
      <c r="AF9" s="96"/>
      <c r="AG9" s="96"/>
      <c r="AH9" s="96"/>
      <c r="AI9" s="96"/>
      <c r="AJ9" s="19">
        <f t="shared" si="2"/>
        <v>9</v>
      </c>
      <c r="AK9" s="336">
        <f t="shared" si="3"/>
        <v>0</v>
      </c>
      <c r="AL9" s="336">
        <f t="shared" si="4"/>
        <v>0</v>
      </c>
    </row>
    <row r="10" spans="1:38" s="25" customFormat="1">
      <c r="A10" s="175">
        <v>4</v>
      </c>
      <c r="B10" s="149" t="s">
        <v>1171</v>
      </c>
      <c r="C10" s="3" t="s">
        <v>1172</v>
      </c>
      <c r="D10" s="4" t="s">
        <v>134</v>
      </c>
      <c r="E10" s="150"/>
      <c r="F10" s="96"/>
      <c r="G10" s="96"/>
      <c r="H10" s="96"/>
      <c r="I10" s="95"/>
      <c r="J10" s="96"/>
      <c r="K10" s="96"/>
      <c r="L10" s="96"/>
      <c r="M10" s="96"/>
      <c r="N10" s="96"/>
      <c r="O10" s="96"/>
      <c r="P10" s="96"/>
      <c r="Q10" s="95"/>
      <c r="R10" s="96"/>
      <c r="S10" s="96"/>
      <c r="T10" s="96"/>
      <c r="U10" s="96"/>
      <c r="V10" s="95" t="s">
        <v>6</v>
      </c>
      <c r="W10" s="96"/>
      <c r="X10" s="96"/>
      <c r="Y10" s="96"/>
      <c r="Z10" s="96"/>
      <c r="AA10" s="96"/>
      <c r="AB10" s="96"/>
      <c r="AC10" s="96"/>
      <c r="AD10" s="96"/>
      <c r="AE10" s="96"/>
      <c r="AF10" s="96"/>
      <c r="AG10" s="96"/>
      <c r="AH10" s="96"/>
      <c r="AI10" s="96"/>
      <c r="AJ10" s="19">
        <f t="shared" si="2"/>
        <v>1</v>
      </c>
      <c r="AK10" s="336">
        <f t="shared" si="3"/>
        <v>0</v>
      </c>
      <c r="AL10" s="336">
        <f t="shared" si="4"/>
        <v>0</v>
      </c>
    </row>
    <row r="11" spans="1:38" s="25" customFormat="1">
      <c r="A11" s="175">
        <v>5</v>
      </c>
      <c r="B11" s="149" t="s">
        <v>1173</v>
      </c>
      <c r="C11" s="3" t="s">
        <v>1174</v>
      </c>
      <c r="D11" s="4" t="s">
        <v>1175</v>
      </c>
      <c r="E11" s="150"/>
      <c r="F11" s="96"/>
      <c r="G11" s="96"/>
      <c r="H11" s="96"/>
      <c r="I11" s="95"/>
      <c r="J11" s="96" t="s">
        <v>6</v>
      </c>
      <c r="K11" s="96"/>
      <c r="L11" s="96"/>
      <c r="M11" s="96"/>
      <c r="N11" s="96"/>
      <c r="O11" s="96"/>
      <c r="P11" s="96"/>
      <c r="Q11" s="95"/>
      <c r="R11" s="96"/>
      <c r="S11" s="96"/>
      <c r="T11" s="96"/>
      <c r="U11" s="96"/>
      <c r="V11" s="95" t="s">
        <v>6</v>
      </c>
      <c r="W11" s="96"/>
      <c r="X11" s="96"/>
      <c r="Y11" s="96"/>
      <c r="Z11" s="96"/>
      <c r="AA11" s="96"/>
      <c r="AB11" s="96"/>
      <c r="AC11" s="96"/>
      <c r="AD11" s="96"/>
      <c r="AE11" s="96"/>
      <c r="AF11" s="96"/>
      <c r="AG11" s="96"/>
      <c r="AH11" s="96"/>
      <c r="AI11" s="96"/>
      <c r="AJ11" s="19">
        <f t="shared" si="2"/>
        <v>2</v>
      </c>
      <c r="AK11" s="336">
        <f t="shared" si="3"/>
        <v>0</v>
      </c>
      <c r="AL11" s="336">
        <f t="shared" si="4"/>
        <v>0</v>
      </c>
    </row>
    <row r="12" spans="1:38" s="25" customFormat="1">
      <c r="A12" s="175">
        <v>6</v>
      </c>
      <c r="B12" s="149" t="s">
        <v>1176</v>
      </c>
      <c r="C12" s="3" t="s">
        <v>187</v>
      </c>
      <c r="D12" s="4" t="s">
        <v>70</v>
      </c>
      <c r="E12" s="96"/>
      <c r="F12" s="96" t="s">
        <v>6</v>
      </c>
      <c r="G12" s="96"/>
      <c r="H12" s="96"/>
      <c r="I12" s="95"/>
      <c r="J12" s="96"/>
      <c r="K12" s="96" t="s">
        <v>6</v>
      </c>
      <c r="L12" s="96"/>
      <c r="M12" s="96" t="s">
        <v>6</v>
      </c>
      <c r="N12" s="96"/>
      <c r="O12" s="96" t="s">
        <v>6</v>
      </c>
      <c r="P12" s="96"/>
      <c r="Q12" s="95"/>
      <c r="R12" s="96" t="s">
        <v>6</v>
      </c>
      <c r="S12" s="96"/>
      <c r="T12" s="96"/>
      <c r="U12" s="96"/>
      <c r="V12" s="95"/>
      <c r="W12" s="96"/>
      <c r="X12" s="96"/>
      <c r="Y12" s="96"/>
      <c r="Z12" s="96"/>
      <c r="AA12" s="96"/>
      <c r="AB12" s="96"/>
      <c r="AC12" s="96"/>
      <c r="AD12" s="96"/>
      <c r="AE12" s="96"/>
      <c r="AF12" s="96"/>
      <c r="AG12" s="96"/>
      <c r="AH12" s="96"/>
      <c r="AI12" s="96"/>
      <c r="AJ12" s="19">
        <f t="shared" si="2"/>
        <v>5</v>
      </c>
      <c r="AK12" s="336">
        <f t="shared" si="3"/>
        <v>0</v>
      </c>
      <c r="AL12" s="336">
        <f t="shared" si="4"/>
        <v>0</v>
      </c>
    </row>
    <row r="13" spans="1:38" s="25" customFormat="1">
      <c r="A13" s="175">
        <v>7</v>
      </c>
      <c r="B13" s="149" t="s">
        <v>1177</v>
      </c>
      <c r="C13" s="3" t="s">
        <v>1178</v>
      </c>
      <c r="D13" s="4" t="s">
        <v>928</v>
      </c>
      <c r="E13" s="96"/>
      <c r="F13" s="96"/>
      <c r="G13" s="96"/>
      <c r="H13" s="96"/>
      <c r="I13" s="95"/>
      <c r="J13" s="96"/>
      <c r="K13" s="96"/>
      <c r="L13" s="96"/>
      <c r="M13" s="96"/>
      <c r="N13" s="96"/>
      <c r="O13" s="96"/>
      <c r="P13" s="96"/>
      <c r="Q13" s="95"/>
      <c r="R13" s="96"/>
      <c r="S13" s="96"/>
      <c r="T13" s="96"/>
      <c r="U13" s="96"/>
      <c r="V13" s="95"/>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175">
        <v>8</v>
      </c>
      <c r="B14" s="149" t="s">
        <v>1179</v>
      </c>
      <c r="C14" s="3" t="s">
        <v>1180</v>
      </c>
      <c r="D14" s="4" t="s">
        <v>41</v>
      </c>
      <c r="E14" s="96"/>
      <c r="F14" s="96"/>
      <c r="G14" s="96"/>
      <c r="H14" s="96"/>
      <c r="I14" s="95"/>
      <c r="J14" s="96"/>
      <c r="K14" s="96"/>
      <c r="L14" s="96"/>
      <c r="M14" s="96"/>
      <c r="N14" s="96"/>
      <c r="O14" s="96"/>
      <c r="P14" s="96"/>
      <c r="Q14" s="95"/>
      <c r="R14" s="96"/>
      <c r="S14" s="96"/>
      <c r="T14" s="96"/>
      <c r="U14" s="96"/>
      <c r="V14" s="95"/>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175">
        <v>9</v>
      </c>
      <c r="B15" s="149" t="s">
        <v>1181</v>
      </c>
      <c r="C15" s="3" t="s">
        <v>1182</v>
      </c>
      <c r="D15" s="4" t="s">
        <v>1183</v>
      </c>
      <c r="E15" s="96"/>
      <c r="F15" s="96"/>
      <c r="G15" s="96"/>
      <c r="H15" s="96"/>
      <c r="I15" s="95"/>
      <c r="J15" s="96"/>
      <c r="K15" s="96"/>
      <c r="L15" s="96"/>
      <c r="M15" s="96" t="s">
        <v>6</v>
      </c>
      <c r="N15" s="96"/>
      <c r="O15" s="96" t="s">
        <v>7</v>
      </c>
      <c r="P15" s="96"/>
      <c r="Q15" s="95" t="s">
        <v>6</v>
      </c>
      <c r="R15" s="96" t="s">
        <v>6</v>
      </c>
      <c r="S15" s="96"/>
      <c r="T15" s="96" t="s">
        <v>6</v>
      </c>
      <c r="U15" s="96"/>
      <c r="V15" s="95" t="s">
        <v>6</v>
      </c>
      <c r="W15" s="96"/>
      <c r="X15" s="96"/>
      <c r="Y15" s="96"/>
      <c r="Z15" s="96"/>
      <c r="AA15" s="96"/>
      <c r="AB15" s="96"/>
      <c r="AC15" s="96"/>
      <c r="AD15" s="96"/>
      <c r="AE15" s="96"/>
      <c r="AF15" s="96"/>
      <c r="AG15" s="96"/>
      <c r="AH15" s="96"/>
      <c r="AI15" s="96"/>
      <c r="AJ15" s="19">
        <f t="shared" si="2"/>
        <v>5</v>
      </c>
      <c r="AK15" s="336">
        <f t="shared" si="3"/>
        <v>1</v>
      </c>
      <c r="AL15" s="336">
        <f t="shared" si="4"/>
        <v>0</v>
      </c>
    </row>
    <row r="16" spans="1:38" s="25" customFormat="1">
      <c r="A16" s="175">
        <v>10</v>
      </c>
      <c r="B16" s="149" t="s">
        <v>1184</v>
      </c>
      <c r="C16" s="3" t="s">
        <v>1185</v>
      </c>
      <c r="D16" s="4" t="s">
        <v>15</v>
      </c>
      <c r="E16" s="96"/>
      <c r="F16" s="96"/>
      <c r="G16" s="96"/>
      <c r="H16" s="96"/>
      <c r="I16" s="95"/>
      <c r="J16" s="96"/>
      <c r="K16" s="96"/>
      <c r="L16" s="96"/>
      <c r="M16" s="96"/>
      <c r="N16" s="96"/>
      <c r="O16" s="96"/>
      <c r="P16" s="96"/>
      <c r="Q16" s="95"/>
      <c r="R16" s="96"/>
      <c r="S16" s="96"/>
      <c r="T16" s="96"/>
      <c r="U16" s="96"/>
      <c r="V16" s="95"/>
      <c r="W16" s="96"/>
      <c r="X16" s="96"/>
      <c r="Y16" s="96"/>
      <c r="Z16" s="96"/>
      <c r="AA16" s="96"/>
      <c r="AB16" s="96"/>
      <c r="AC16" s="96"/>
      <c r="AD16" s="96"/>
      <c r="AE16" s="96"/>
      <c r="AF16" s="96"/>
      <c r="AG16" s="96"/>
      <c r="AH16" s="96"/>
      <c r="AI16" s="96"/>
      <c r="AJ16" s="19">
        <f t="shared" si="2"/>
        <v>0</v>
      </c>
      <c r="AK16" s="336">
        <f t="shared" si="3"/>
        <v>0</v>
      </c>
      <c r="AL16" s="336">
        <f t="shared" si="4"/>
        <v>0</v>
      </c>
    </row>
    <row r="17" spans="1:38" s="25" customFormat="1">
      <c r="A17" s="175">
        <v>11</v>
      </c>
      <c r="B17" s="149" t="s">
        <v>1186</v>
      </c>
      <c r="C17" s="3" t="s">
        <v>1187</v>
      </c>
      <c r="D17" s="4" t="s">
        <v>1188</v>
      </c>
      <c r="E17" s="96"/>
      <c r="F17" s="96"/>
      <c r="G17" s="96"/>
      <c r="H17" s="96"/>
      <c r="I17" s="95"/>
      <c r="J17" s="96"/>
      <c r="K17" s="96"/>
      <c r="L17" s="96"/>
      <c r="M17" s="96"/>
      <c r="N17" s="96"/>
      <c r="O17" s="96"/>
      <c r="P17" s="96"/>
      <c r="Q17" s="95"/>
      <c r="R17" s="96"/>
      <c r="S17" s="96"/>
      <c r="T17" s="96"/>
      <c r="U17" s="96"/>
      <c r="V17" s="95" t="s">
        <v>6</v>
      </c>
      <c r="W17" s="96"/>
      <c r="X17" s="96"/>
      <c r="Y17" s="96"/>
      <c r="Z17" s="96"/>
      <c r="AA17" s="96"/>
      <c r="AB17" s="96"/>
      <c r="AC17" s="96"/>
      <c r="AD17" s="96"/>
      <c r="AE17" s="96"/>
      <c r="AF17" s="96"/>
      <c r="AG17" s="96"/>
      <c r="AH17" s="96"/>
      <c r="AI17" s="96"/>
      <c r="AJ17" s="19">
        <f t="shared" si="2"/>
        <v>1</v>
      </c>
      <c r="AK17" s="336">
        <f t="shared" si="3"/>
        <v>0</v>
      </c>
      <c r="AL17" s="336">
        <f t="shared" si="4"/>
        <v>0</v>
      </c>
    </row>
    <row r="18" spans="1:38" s="25" customFormat="1">
      <c r="A18" s="175">
        <v>12</v>
      </c>
      <c r="B18" s="149" t="s">
        <v>1189</v>
      </c>
      <c r="C18" s="3" t="s">
        <v>1190</v>
      </c>
      <c r="D18" s="4" t="s">
        <v>1191</v>
      </c>
      <c r="E18" s="96"/>
      <c r="F18" s="96"/>
      <c r="G18" s="96"/>
      <c r="H18" s="96"/>
      <c r="I18" s="95"/>
      <c r="J18" s="96"/>
      <c r="K18" s="96"/>
      <c r="L18" s="96"/>
      <c r="M18" s="96"/>
      <c r="N18" s="96"/>
      <c r="O18" s="96"/>
      <c r="P18" s="96"/>
      <c r="Q18" s="95"/>
      <c r="R18" s="96"/>
      <c r="S18" s="96"/>
      <c r="T18" s="96"/>
      <c r="U18" s="96"/>
      <c r="V18" s="95"/>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175">
        <v>13</v>
      </c>
      <c r="B19" s="149" t="s">
        <v>1192</v>
      </c>
      <c r="C19" s="3" t="s">
        <v>1193</v>
      </c>
      <c r="D19" s="4" t="s">
        <v>122</v>
      </c>
      <c r="E19" s="96"/>
      <c r="F19" s="151" t="s">
        <v>6</v>
      </c>
      <c r="G19" s="151"/>
      <c r="H19" s="151"/>
      <c r="I19" s="95"/>
      <c r="J19" s="151" t="s">
        <v>6</v>
      </c>
      <c r="K19" s="151"/>
      <c r="L19" s="151"/>
      <c r="M19" s="151"/>
      <c r="N19" s="151"/>
      <c r="O19" s="151"/>
      <c r="P19" s="151"/>
      <c r="Q19" s="95"/>
      <c r="R19" s="151"/>
      <c r="S19" s="151"/>
      <c r="T19" s="151"/>
      <c r="U19" s="151"/>
      <c r="V19" s="95" t="s">
        <v>6</v>
      </c>
      <c r="W19" s="151"/>
      <c r="X19" s="151"/>
      <c r="Y19" s="151"/>
      <c r="Z19" s="151"/>
      <c r="AA19" s="151"/>
      <c r="AB19" s="151"/>
      <c r="AC19" s="151"/>
      <c r="AD19" s="151"/>
      <c r="AE19" s="151"/>
      <c r="AF19" s="151"/>
      <c r="AG19" s="151"/>
      <c r="AH19" s="151"/>
      <c r="AI19" s="151"/>
      <c r="AJ19" s="19">
        <f t="shared" si="2"/>
        <v>3</v>
      </c>
      <c r="AK19" s="336">
        <f t="shared" si="3"/>
        <v>0</v>
      </c>
      <c r="AL19" s="336">
        <f t="shared" si="4"/>
        <v>0</v>
      </c>
    </row>
    <row r="20" spans="1:38" s="25" customFormat="1">
      <c r="A20" s="175">
        <v>14</v>
      </c>
      <c r="B20" s="149" t="s">
        <v>1194</v>
      </c>
      <c r="C20" s="3" t="s">
        <v>1195</v>
      </c>
      <c r="D20" s="4" t="s">
        <v>122</v>
      </c>
      <c r="E20" s="96"/>
      <c r="F20" s="96" t="s">
        <v>6</v>
      </c>
      <c r="G20" s="96"/>
      <c r="H20" s="96"/>
      <c r="I20" s="95"/>
      <c r="J20" s="96"/>
      <c r="K20" s="96"/>
      <c r="L20" s="96"/>
      <c r="M20" s="96" t="s">
        <v>7</v>
      </c>
      <c r="N20" s="96"/>
      <c r="O20" s="96"/>
      <c r="P20" s="96"/>
      <c r="Q20" s="95"/>
      <c r="R20" s="96"/>
      <c r="S20" s="96"/>
      <c r="T20" s="96"/>
      <c r="U20" s="96"/>
      <c r="V20" s="95" t="s">
        <v>6</v>
      </c>
      <c r="W20" s="96"/>
      <c r="X20" s="96"/>
      <c r="Y20" s="96"/>
      <c r="Z20" s="96"/>
      <c r="AA20" s="96"/>
      <c r="AB20" s="96"/>
      <c r="AC20" s="96"/>
      <c r="AD20" s="96"/>
      <c r="AE20" s="96"/>
      <c r="AF20" s="96"/>
      <c r="AG20" s="96"/>
      <c r="AH20" s="96"/>
      <c r="AI20" s="96"/>
      <c r="AJ20" s="19">
        <f t="shared" si="2"/>
        <v>2</v>
      </c>
      <c r="AK20" s="336">
        <f t="shared" si="3"/>
        <v>1</v>
      </c>
      <c r="AL20" s="336">
        <f t="shared" si="4"/>
        <v>0</v>
      </c>
    </row>
    <row r="21" spans="1:38" s="25" customFormat="1">
      <c r="A21" s="175">
        <v>15</v>
      </c>
      <c r="B21" s="149" t="s">
        <v>1196</v>
      </c>
      <c r="C21" s="3" t="s">
        <v>1197</v>
      </c>
      <c r="D21" s="4" t="s">
        <v>666</v>
      </c>
      <c r="E21" s="96"/>
      <c r="F21" s="96"/>
      <c r="G21" s="96"/>
      <c r="H21" s="96"/>
      <c r="I21" s="95"/>
      <c r="J21" s="96"/>
      <c r="K21" s="96"/>
      <c r="M21" s="96"/>
      <c r="N21" s="96"/>
      <c r="O21" s="96"/>
      <c r="P21" s="96"/>
      <c r="Q21" s="95"/>
      <c r="R21" s="96"/>
      <c r="S21" s="96"/>
      <c r="T21" s="96"/>
      <c r="U21" s="96"/>
      <c r="V21" s="95" t="s">
        <v>7</v>
      </c>
      <c r="W21" s="96"/>
      <c r="X21" s="96"/>
      <c r="Y21" s="96"/>
      <c r="Z21" s="96"/>
      <c r="AA21" s="96"/>
      <c r="AB21" s="96"/>
      <c r="AC21" s="96"/>
      <c r="AD21" s="96"/>
      <c r="AE21" s="96"/>
      <c r="AF21" s="96"/>
      <c r="AG21" s="96"/>
      <c r="AH21" s="96"/>
      <c r="AI21" s="96"/>
      <c r="AJ21" s="19">
        <f t="shared" si="2"/>
        <v>0</v>
      </c>
      <c r="AK21" s="336">
        <f t="shared" si="3"/>
        <v>1</v>
      </c>
      <c r="AL21" s="336">
        <f t="shared" si="4"/>
        <v>0</v>
      </c>
    </row>
    <row r="22" spans="1:38" s="33" customFormat="1">
      <c r="A22" s="175">
        <v>16</v>
      </c>
      <c r="B22" s="149">
        <v>2010200075</v>
      </c>
      <c r="C22" s="3" t="s">
        <v>1198</v>
      </c>
      <c r="D22" s="4" t="s">
        <v>85</v>
      </c>
      <c r="E22" s="96"/>
      <c r="F22" s="96"/>
      <c r="G22" s="96"/>
      <c r="H22" s="96"/>
      <c r="I22" s="95"/>
      <c r="J22" s="96"/>
      <c r="K22" s="96" t="s">
        <v>6</v>
      </c>
      <c r="L22" s="96"/>
      <c r="M22" s="96" t="s">
        <v>6</v>
      </c>
      <c r="N22" s="96"/>
      <c r="O22" s="96"/>
      <c r="P22" s="96"/>
      <c r="Q22" s="95" t="s">
        <v>8</v>
      </c>
      <c r="R22" s="96"/>
      <c r="S22" s="96" t="s">
        <v>8</v>
      </c>
      <c r="T22" s="96" t="s">
        <v>6</v>
      </c>
      <c r="U22" s="96"/>
      <c r="V22" s="95" t="s">
        <v>6</v>
      </c>
      <c r="W22" s="96"/>
      <c r="X22" s="96"/>
      <c r="Y22" s="96"/>
      <c r="Z22" s="96"/>
      <c r="AA22" s="96"/>
      <c r="AB22" s="96"/>
      <c r="AC22" s="96"/>
      <c r="AD22" s="96"/>
      <c r="AE22" s="96"/>
      <c r="AF22" s="96"/>
      <c r="AG22" s="96"/>
      <c r="AH22" s="96"/>
      <c r="AI22" s="96"/>
      <c r="AJ22" s="19">
        <f t="shared" si="2"/>
        <v>4</v>
      </c>
      <c r="AK22" s="336">
        <f t="shared" si="3"/>
        <v>0</v>
      </c>
      <c r="AL22" s="336">
        <f t="shared" si="4"/>
        <v>2</v>
      </c>
    </row>
    <row r="23" spans="1:38" s="145" customFormat="1">
      <c r="A23" s="176">
        <v>17</v>
      </c>
      <c r="B23" s="149" t="s">
        <v>1199</v>
      </c>
      <c r="C23" s="3" t="s">
        <v>1200</v>
      </c>
      <c r="D23" s="4" t="s">
        <v>103</v>
      </c>
      <c r="E23" s="96"/>
      <c r="F23" s="96"/>
      <c r="G23" s="96"/>
      <c r="H23" s="96"/>
      <c r="I23" s="95"/>
      <c r="J23" s="96"/>
      <c r="K23" s="96"/>
      <c r="L23" s="96"/>
      <c r="M23" s="96"/>
      <c r="N23" s="96"/>
      <c r="O23" s="96"/>
      <c r="P23" s="96"/>
      <c r="Q23" s="95"/>
      <c r="R23" s="96"/>
      <c r="S23" s="96"/>
      <c r="T23" s="96"/>
      <c r="U23" s="96"/>
      <c r="V23" s="95"/>
      <c r="W23" s="96"/>
      <c r="X23" s="96"/>
      <c r="Y23" s="96"/>
      <c r="Z23" s="96"/>
      <c r="AA23" s="96"/>
      <c r="AB23" s="96"/>
      <c r="AC23" s="96"/>
      <c r="AD23" s="96"/>
      <c r="AE23" s="96"/>
      <c r="AF23" s="96"/>
      <c r="AG23" s="96"/>
      <c r="AH23" s="96"/>
      <c r="AI23" s="96"/>
      <c r="AJ23" s="19">
        <f t="shared" si="2"/>
        <v>0</v>
      </c>
      <c r="AK23" s="336">
        <f t="shared" si="3"/>
        <v>0</v>
      </c>
      <c r="AL23" s="336">
        <f t="shared" si="4"/>
        <v>0</v>
      </c>
    </row>
    <row r="24" spans="1:38" s="145" customFormat="1">
      <c r="A24" s="176">
        <v>18</v>
      </c>
      <c r="B24" s="149" t="s">
        <v>1201</v>
      </c>
      <c r="C24" s="3" t="s">
        <v>919</v>
      </c>
      <c r="D24" s="4" t="s">
        <v>103</v>
      </c>
      <c r="E24" s="96"/>
      <c r="F24" s="96"/>
      <c r="G24" s="96"/>
      <c r="H24" s="96"/>
      <c r="I24" s="95"/>
      <c r="J24" s="96"/>
      <c r="K24" s="96"/>
      <c r="L24" s="96"/>
      <c r="M24" s="96"/>
      <c r="N24" s="96"/>
      <c r="O24" s="96"/>
      <c r="P24" s="96"/>
      <c r="Q24" s="95"/>
      <c r="R24" s="96"/>
      <c r="S24" s="96"/>
      <c r="T24" s="96"/>
      <c r="U24" s="96"/>
      <c r="V24" s="95" t="s">
        <v>6</v>
      </c>
      <c r="W24" s="96"/>
      <c r="X24" s="96"/>
      <c r="Y24" s="96"/>
      <c r="Z24" s="96"/>
      <c r="AA24" s="96"/>
      <c r="AB24" s="96"/>
      <c r="AC24" s="96"/>
      <c r="AD24" s="96"/>
      <c r="AE24" s="96"/>
      <c r="AF24" s="96"/>
      <c r="AG24" s="96"/>
      <c r="AH24" s="96"/>
      <c r="AI24" s="96"/>
      <c r="AJ24" s="19">
        <f t="shared" si="2"/>
        <v>1</v>
      </c>
      <c r="AK24" s="336">
        <f t="shared" si="3"/>
        <v>0</v>
      </c>
      <c r="AL24" s="336">
        <f t="shared" si="4"/>
        <v>0</v>
      </c>
    </row>
    <row r="25" spans="1:38" s="145" customFormat="1">
      <c r="A25" s="176">
        <v>19</v>
      </c>
      <c r="B25" s="149" t="s">
        <v>1202</v>
      </c>
      <c r="C25" s="3" t="s">
        <v>1203</v>
      </c>
      <c r="D25" s="4" t="s">
        <v>103</v>
      </c>
      <c r="E25" s="96"/>
      <c r="F25" s="96" t="s">
        <v>6</v>
      </c>
      <c r="G25" s="96"/>
      <c r="H25" s="96" t="s">
        <v>8</v>
      </c>
      <c r="I25" s="95"/>
      <c r="J25" s="96"/>
      <c r="K25" s="96" t="s">
        <v>8</v>
      </c>
      <c r="L25" s="96"/>
      <c r="M25" s="96" t="s">
        <v>7</v>
      </c>
      <c r="N25" s="96"/>
      <c r="O25" s="96" t="s">
        <v>7</v>
      </c>
      <c r="P25" s="96"/>
      <c r="Q25" s="95"/>
      <c r="R25" s="96"/>
      <c r="S25" s="96"/>
      <c r="T25" s="96" t="s">
        <v>6</v>
      </c>
      <c r="U25" s="96"/>
      <c r="V25" s="95" t="s">
        <v>6</v>
      </c>
      <c r="W25" s="96"/>
      <c r="X25" s="96"/>
      <c r="Y25" s="96"/>
      <c r="Z25" s="96"/>
      <c r="AA25" s="96"/>
      <c r="AB25" s="96"/>
      <c r="AC25" s="96"/>
      <c r="AD25" s="96"/>
      <c r="AE25" s="96"/>
      <c r="AF25" s="96"/>
      <c r="AG25" s="96"/>
      <c r="AH25" s="96"/>
      <c r="AI25" s="96"/>
      <c r="AJ25" s="19">
        <f t="shared" si="2"/>
        <v>3</v>
      </c>
      <c r="AK25" s="336">
        <f t="shared" si="3"/>
        <v>2</v>
      </c>
      <c r="AL25" s="336">
        <f t="shared" si="4"/>
        <v>2</v>
      </c>
    </row>
    <row r="26" spans="1:38" s="145" customFormat="1">
      <c r="A26" s="176">
        <v>20</v>
      </c>
      <c r="B26" s="149" t="s">
        <v>1204</v>
      </c>
      <c r="C26" s="3" t="s">
        <v>1205</v>
      </c>
      <c r="D26" s="4" t="s">
        <v>103</v>
      </c>
      <c r="E26" s="96"/>
      <c r="F26" s="96"/>
      <c r="G26" s="96"/>
      <c r="H26" s="96"/>
      <c r="I26" s="95"/>
      <c r="J26" s="96" t="s">
        <v>6</v>
      </c>
      <c r="K26" s="96"/>
      <c r="L26" s="96"/>
      <c r="M26" s="96"/>
      <c r="N26" s="96"/>
      <c r="O26" s="96"/>
      <c r="P26" s="96"/>
      <c r="Q26" s="95" t="s">
        <v>6</v>
      </c>
      <c r="R26" s="96"/>
      <c r="S26" s="96"/>
      <c r="T26" s="96"/>
      <c r="U26" s="96"/>
      <c r="V26" s="95" t="s">
        <v>6</v>
      </c>
      <c r="W26" s="96"/>
      <c r="X26" s="96"/>
      <c r="Y26" s="96"/>
      <c r="Z26" s="96"/>
      <c r="AA26" s="96"/>
      <c r="AB26" s="96"/>
      <c r="AC26" s="96"/>
      <c r="AD26" s="96"/>
      <c r="AE26" s="96"/>
      <c r="AF26" s="96"/>
      <c r="AG26" s="96"/>
      <c r="AH26" s="96"/>
      <c r="AI26" s="96"/>
      <c r="AJ26" s="19">
        <f t="shared" si="2"/>
        <v>3</v>
      </c>
      <c r="AK26" s="336">
        <f t="shared" si="3"/>
        <v>0</v>
      </c>
      <c r="AL26" s="336">
        <f t="shared" si="4"/>
        <v>0</v>
      </c>
    </row>
    <row r="27" spans="1:38" s="25" customFormat="1">
      <c r="A27" s="175">
        <v>21</v>
      </c>
      <c r="B27" s="149" t="s">
        <v>961</v>
      </c>
      <c r="C27" s="3" t="s">
        <v>962</v>
      </c>
      <c r="D27" s="4" t="s">
        <v>87</v>
      </c>
      <c r="E27" s="96"/>
      <c r="F27" s="96"/>
      <c r="G27" s="96"/>
      <c r="H27" s="96"/>
      <c r="I27" s="95"/>
      <c r="J27" s="96"/>
      <c r="K27" s="96"/>
      <c r="L27" s="96"/>
      <c r="M27" s="96"/>
      <c r="N27" s="96"/>
      <c r="O27" s="96"/>
      <c r="P27" s="96"/>
      <c r="Q27" s="95" t="s">
        <v>6</v>
      </c>
      <c r="R27" s="96"/>
      <c r="S27" s="96"/>
      <c r="T27" s="96" t="s">
        <v>6</v>
      </c>
      <c r="U27" s="96"/>
      <c r="V27" s="95" t="s">
        <v>6</v>
      </c>
      <c r="W27" s="96"/>
      <c r="X27" s="96"/>
      <c r="Y27" s="96"/>
      <c r="Z27" s="96"/>
      <c r="AA27" s="96"/>
      <c r="AB27" s="96"/>
      <c r="AC27" s="96"/>
      <c r="AD27" s="96"/>
      <c r="AE27" s="96"/>
      <c r="AF27" s="96"/>
      <c r="AG27" s="96"/>
      <c r="AH27" s="96"/>
      <c r="AI27" s="96"/>
      <c r="AJ27" s="19">
        <f t="shared" si="2"/>
        <v>3</v>
      </c>
      <c r="AK27" s="336">
        <f t="shared" si="3"/>
        <v>0</v>
      </c>
      <c r="AL27" s="336">
        <f t="shared" si="4"/>
        <v>0</v>
      </c>
    </row>
    <row r="28" spans="1:38" s="25" customFormat="1">
      <c r="A28" s="175">
        <v>22</v>
      </c>
      <c r="B28" s="149" t="s">
        <v>965</v>
      </c>
      <c r="C28" s="3" t="s">
        <v>966</v>
      </c>
      <c r="D28" s="4" t="s">
        <v>79</v>
      </c>
      <c r="E28" s="96"/>
      <c r="F28" s="96"/>
      <c r="G28" s="96"/>
      <c r="H28" s="96"/>
      <c r="I28" s="95"/>
      <c r="J28" s="96"/>
      <c r="K28" s="96"/>
      <c r="L28" s="96"/>
      <c r="M28" s="96"/>
      <c r="N28" s="96"/>
      <c r="O28" s="96"/>
      <c r="P28" s="96"/>
      <c r="Q28" s="95"/>
      <c r="R28" s="96"/>
      <c r="S28" s="96"/>
      <c r="T28" s="96"/>
      <c r="U28" s="96"/>
      <c r="V28" s="95" t="s">
        <v>6</v>
      </c>
      <c r="W28" s="96"/>
      <c r="X28" s="96"/>
      <c r="Y28" s="96"/>
      <c r="Z28" s="96"/>
      <c r="AA28" s="96"/>
      <c r="AB28" s="96"/>
      <c r="AC28" s="96"/>
      <c r="AD28" s="96"/>
      <c r="AE28" s="96"/>
      <c r="AF28" s="96"/>
      <c r="AG28" s="96"/>
      <c r="AH28" s="96"/>
      <c r="AI28" s="96"/>
      <c r="AJ28" s="19">
        <f t="shared" si="2"/>
        <v>1</v>
      </c>
      <c r="AK28" s="336">
        <f t="shared" si="3"/>
        <v>0</v>
      </c>
      <c r="AL28" s="336">
        <f t="shared" si="4"/>
        <v>0</v>
      </c>
    </row>
    <row r="29" spans="1:38" s="25" customFormat="1">
      <c r="A29" s="175">
        <v>23</v>
      </c>
      <c r="B29" s="149" t="s">
        <v>967</v>
      </c>
      <c r="C29" s="3" t="s">
        <v>64</v>
      </c>
      <c r="D29" s="4" t="s">
        <v>9</v>
      </c>
      <c r="E29" s="150"/>
      <c r="F29" s="96"/>
      <c r="G29" s="96"/>
      <c r="H29" s="96"/>
      <c r="I29" s="95"/>
      <c r="J29" s="96"/>
      <c r="K29" s="96"/>
      <c r="L29" s="96"/>
      <c r="M29" s="96"/>
      <c r="N29" s="96"/>
      <c r="O29" s="96"/>
      <c r="P29" s="96"/>
      <c r="Q29" s="95" t="s">
        <v>6</v>
      </c>
      <c r="R29" s="96"/>
      <c r="S29" s="96"/>
      <c r="T29" s="96" t="s">
        <v>6</v>
      </c>
      <c r="U29" s="96"/>
      <c r="V29" s="95" t="s">
        <v>8</v>
      </c>
      <c r="W29" s="96"/>
      <c r="X29" s="96"/>
      <c r="Y29" s="96"/>
      <c r="Z29" s="96"/>
      <c r="AA29" s="96"/>
      <c r="AB29" s="96"/>
      <c r="AC29" s="96"/>
      <c r="AD29" s="96"/>
      <c r="AE29" s="96"/>
      <c r="AF29" s="96"/>
      <c r="AG29" s="96"/>
      <c r="AH29" s="96"/>
      <c r="AI29" s="96"/>
      <c r="AJ29" s="19">
        <f t="shared" si="2"/>
        <v>2</v>
      </c>
      <c r="AK29" s="336">
        <f t="shared" si="3"/>
        <v>0</v>
      </c>
      <c r="AL29" s="336">
        <f t="shared" si="4"/>
        <v>1</v>
      </c>
    </row>
    <row r="30" spans="1:38" s="25" customFormat="1">
      <c r="A30" s="175">
        <v>24</v>
      </c>
      <c r="B30" s="149" t="s">
        <v>968</v>
      </c>
      <c r="C30" s="3" t="s">
        <v>25</v>
      </c>
      <c r="D30" s="4" t="s">
        <v>180</v>
      </c>
      <c r="E30" s="150"/>
      <c r="F30" s="96"/>
      <c r="G30" s="96"/>
      <c r="H30" s="96"/>
      <c r="I30" s="95"/>
      <c r="J30" s="96"/>
      <c r="K30" s="96"/>
      <c r="L30" s="96"/>
      <c r="M30" s="96"/>
      <c r="N30" s="96"/>
      <c r="O30" s="96"/>
      <c r="P30" s="96"/>
      <c r="Q30" s="95"/>
      <c r="R30" s="96"/>
      <c r="S30" s="96"/>
      <c r="T30" s="96"/>
      <c r="U30" s="96"/>
      <c r="V30" s="95" t="s">
        <v>6</v>
      </c>
      <c r="W30" s="96"/>
      <c r="X30" s="96"/>
      <c r="Y30" s="96"/>
      <c r="Z30" s="96"/>
      <c r="AA30" s="96"/>
      <c r="AB30" s="96"/>
      <c r="AC30" s="96"/>
      <c r="AD30" s="96"/>
      <c r="AE30" s="96"/>
      <c r="AF30" s="96"/>
      <c r="AG30" s="96"/>
      <c r="AH30" s="96"/>
      <c r="AI30" s="96"/>
      <c r="AJ30" s="19">
        <f t="shared" si="2"/>
        <v>1</v>
      </c>
      <c r="AK30" s="336">
        <f t="shared" si="3"/>
        <v>0</v>
      </c>
      <c r="AL30" s="336">
        <f t="shared" si="4"/>
        <v>0</v>
      </c>
    </row>
    <row r="31" spans="1:38" s="25" customFormat="1">
      <c r="A31" s="175">
        <v>25</v>
      </c>
      <c r="B31" s="149" t="s">
        <v>969</v>
      </c>
      <c r="C31" s="3" t="s">
        <v>970</v>
      </c>
      <c r="D31" s="4" t="s">
        <v>180</v>
      </c>
      <c r="E31" s="150"/>
      <c r="F31" s="96"/>
      <c r="G31" s="96"/>
      <c r="H31" s="96" t="s">
        <v>6</v>
      </c>
      <c r="I31" s="95"/>
      <c r="J31" s="96"/>
      <c r="K31" s="96"/>
      <c r="L31" s="96"/>
      <c r="M31" s="96"/>
      <c r="N31" s="96"/>
      <c r="O31" s="96"/>
      <c r="P31" s="96"/>
      <c r="Q31" s="95"/>
      <c r="R31" s="96"/>
      <c r="S31" s="96"/>
      <c r="T31" s="96"/>
      <c r="U31" s="96"/>
      <c r="V31" s="95" t="s">
        <v>6</v>
      </c>
      <c r="W31" s="96"/>
      <c r="X31" s="96"/>
      <c r="Y31" s="96"/>
      <c r="Z31" s="96"/>
      <c r="AA31" s="96"/>
      <c r="AB31" s="96"/>
      <c r="AC31" s="96"/>
      <c r="AD31" s="96"/>
      <c r="AE31" s="96"/>
      <c r="AF31" s="96"/>
      <c r="AG31" s="96"/>
      <c r="AH31" s="96"/>
      <c r="AI31" s="96"/>
      <c r="AJ31" s="19">
        <f t="shared" si="2"/>
        <v>2</v>
      </c>
      <c r="AK31" s="336">
        <f t="shared" si="3"/>
        <v>0</v>
      </c>
      <c r="AL31" s="336">
        <f t="shared" si="4"/>
        <v>0</v>
      </c>
    </row>
    <row r="32" spans="1:38" s="25" customFormat="1">
      <c r="A32" s="175">
        <v>26</v>
      </c>
      <c r="B32" s="149" t="s">
        <v>971</v>
      </c>
      <c r="C32" s="3" t="s">
        <v>972</v>
      </c>
      <c r="D32" s="4" t="s">
        <v>109</v>
      </c>
      <c r="E32" s="150"/>
      <c r="F32" s="96"/>
      <c r="G32" s="96"/>
      <c r="H32" s="96"/>
      <c r="I32" s="95"/>
      <c r="J32" s="96"/>
      <c r="K32" s="96"/>
      <c r="L32" s="96"/>
      <c r="M32" s="96"/>
      <c r="N32" s="96"/>
      <c r="O32" s="96"/>
      <c r="P32" s="96"/>
      <c r="Q32" s="95"/>
      <c r="R32" s="96"/>
      <c r="S32" s="96"/>
      <c r="T32" s="96"/>
      <c r="U32" s="96"/>
      <c r="V32" s="95"/>
      <c r="W32" s="96"/>
      <c r="X32" s="96"/>
      <c r="Y32" s="96"/>
      <c r="Z32" s="96"/>
      <c r="AA32" s="96"/>
      <c r="AB32" s="96"/>
      <c r="AC32" s="96"/>
      <c r="AD32" s="96"/>
      <c r="AE32" s="96"/>
      <c r="AF32" s="96"/>
      <c r="AG32" s="96"/>
      <c r="AH32" s="96"/>
      <c r="AI32" s="96"/>
      <c r="AJ32" s="19">
        <f t="shared" si="2"/>
        <v>0</v>
      </c>
      <c r="AK32" s="336">
        <f t="shared" si="3"/>
        <v>0</v>
      </c>
      <c r="AL32" s="336">
        <f t="shared" si="4"/>
        <v>0</v>
      </c>
    </row>
    <row r="33" spans="1:41" s="25" customFormat="1">
      <c r="A33" s="175">
        <v>27</v>
      </c>
      <c r="B33" s="149" t="s">
        <v>973</v>
      </c>
      <c r="C33" s="3" t="s">
        <v>974</v>
      </c>
      <c r="D33" s="4" t="s">
        <v>940</v>
      </c>
      <c r="E33" s="150"/>
      <c r="F33" s="96"/>
      <c r="G33" s="96"/>
      <c r="H33" s="96"/>
      <c r="I33" s="95"/>
      <c r="J33" s="96"/>
      <c r="K33" s="96"/>
      <c r="L33" s="96"/>
      <c r="M33" s="96"/>
      <c r="N33" s="96"/>
      <c r="O33" s="96"/>
      <c r="P33" s="96"/>
      <c r="Q33" s="95"/>
      <c r="R33" s="96"/>
      <c r="S33" s="96"/>
      <c r="T33" s="96"/>
      <c r="U33" s="96"/>
      <c r="V33" s="95" t="s">
        <v>6</v>
      </c>
      <c r="W33" s="96"/>
      <c r="X33" s="96"/>
      <c r="Y33" s="96"/>
      <c r="Z33" s="96"/>
      <c r="AA33" s="96"/>
      <c r="AB33" s="96"/>
      <c r="AC33" s="96"/>
      <c r="AD33" s="96"/>
      <c r="AE33" s="96"/>
      <c r="AF33" s="96"/>
      <c r="AG33" s="96"/>
      <c r="AH33" s="96"/>
      <c r="AI33" s="96"/>
      <c r="AJ33" s="19">
        <f t="shared" si="2"/>
        <v>1</v>
      </c>
      <c r="AK33" s="336">
        <f t="shared" si="3"/>
        <v>0</v>
      </c>
      <c r="AL33" s="336">
        <f t="shared" si="4"/>
        <v>0</v>
      </c>
    </row>
    <row r="34" spans="1:41" s="25" customFormat="1" ht="21" customHeight="1">
      <c r="A34" s="175">
        <v>28</v>
      </c>
      <c r="B34" s="149" t="s">
        <v>975</v>
      </c>
      <c r="C34" s="3" t="s">
        <v>976</v>
      </c>
      <c r="D34" s="4" t="s">
        <v>697</v>
      </c>
      <c r="E34" s="150"/>
      <c r="F34" s="96"/>
      <c r="G34" s="96"/>
      <c r="H34" s="96"/>
      <c r="I34" s="95"/>
      <c r="J34" s="96"/>
      <c r="K34" s="96"/>
      <c r="L34" s="96"/>
      <c r="M34" s="96"/>
      <c r="N34" s="96"/>
      <c r="O34" s="96"/>
      <c r="P34" s="96"/>
      <c r="Q34" s="95"/>
      <c r="R34" s="96"/>
      <c r="S34" s="96"/>
      <c r="T34" s="96"/>
      <c r="U34" s="96"/>
      <c r="V34" s="95" t="s">
        <v>6</v>
      </c>
      <c r="W34" s="96"/>
      <c r="X34" s="96"/>
      <c r="Y34" s="96"/>
      <c r="Z34" s="96"/>
      <c r="AA34" s="96"/>
      <c r="AB34" s="96"/>
      <c r="AC34" s="96"/>
      <c r="AD34" s="96"/>
      <c r="AE34" s="96"/>
      <c r="AF34" s="96"/>
      <c r="AG34" s="96"/>
      <c r="AH34" s="96"/>
      <c r="AI34" s="96"/>
      <c r="AJ34" s="19">
        <f t="shared" si="2"/>
        <v>1</v>
      </c>
      <c r="AK34" s="336">
        <f t="shared" si="3"/>
        <v>0</v>
      </c>
      <c r="AL34" s="336">
        <f t="shared" si="4"/>
        <v>0</v>
      </c>
    </row>
    <row r="35" spans="1:41" s="25" customFormat="1" ht="21" customHeight="1">
      <c r="A35" s="175">
        <v>29</v>
      </c>
      <c r="B35" s="149" t="s">
        <v>977</v>
      </c>
      <c r="C35" s="3" t="s">
        <v>978</v>
      </c>
      <c r="D35" s="4" t="s">
        <v>66</v>
      </c>
      <c r="E35" s="150"/>
      <c r="F35" s="96"/>
      <c r="G35" s="96"/>
      <c r="H35" s="96" t="s">
        <v>6</v>
      </c>
      <c r="I35" s="96"/>
      <c r="J35" s="96"/>
      <c r="K35" s="96" t="s">
        <v>6</v>
      </c>
      <c r="L35" s="96"/>
      <c r="M35" s="96"/>
      <c r="N35" s="96"/>
      <c r="O35" s="96"/>
      <c r="P35" s="96"/>
      <c r="Q35" s="96"/>
      <c r="R35" s="96"/>
      <c r="S35" s="96"/>
      <c r="T35" s="96"/>
      <c r="U35" s="96"/>
      <c r="V35" s="96" t="s">
        <v>6</v>
      </c>
      <c r="W35" s="96"/>
      <c r="X35" s="96"/>
      <c r="Y35" s="96"/>
      <c r="Z35" s="96"/>
      <c r="AA35" s="96"/>
      <c r="AB35" s="96"/>
      <c r="AC35" s="96"/>
      <c r="AD35" s="96"/>
      <c r="AE35" s="96"/>
      <c r="AF35" s="96"/>
      <c r="AG35" s="96"/>
      <c r="AH35" s="96"/>
      <c r="AI35" s="96"/>
      <c r="AJ35" s="19">
        <f t="shared" si="2"/>
        <v>3</v>
      </c>
      <c r="AK35" s="336">
        <f t="shared" si="3"/>
        <v>0</v>
      </c>
      <c r="AL35" s="336">
        <f t="shared" si="4"/>
        <v>0</v>
      </c>
    </row>
    <row r="36" spans="1:41" s="25" customFormat="1" ht="21" customHeight="1">
      <c r="A36" s="175">
        <v>30</v>
      </c>
      <c r="B36" s="149" t="s">
        <v>979</v>
      </c>
      <c r="C36" s="3" t="s">
        <v>980</v>
      </c>
      <c r="D36" s="4" t="s">
        <v>947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41" s="25" customFormat="1" ht="21" customHeight="1">
      <c r="A37" s="175">
        <v>31</v>
      </c>
      <c r="B37" s="149" t="s">
        <v>981</v>
      </c>
      <c r="C37" s="3" t="s">
        <v>982</v>
      </c>
      <c r="D37" s="4" t="s">
        <v>952</v>
      </c>
      <c r="E37" s="150"/>
      <c r="F37" s="96" t="s">
        <v>6</v>
      </c>
      <c r="G37" s="96"/>
      <c r="H37" s="96" t="s">
        <v>8</v>
      </c>
      <c r="I37" s="96"/>
      <c r="J37" s="96"/>
      <c r="K37" s="96" t="s">
        <v>8</v>
      </c>
      <c r="L37" s="96"/>
      <c r="M37" s="96" t="s">
        <v>6</v>
      </c>
      <c r="N37" s="96"/>
      <c r="O37" s="96"/>
      <c r="P37" s="96"/>
      <c r="Q37" s="96"/>
      <c r="R37" s="96"/>
      <c r="S37" s="96"/>
      <c r="T37" s="96" t="s">
        <v>6</v>
      </c>
      <c r="U37" s="96"/>
      <c r="V37" s="96" t="s">
        <v>6</v>
      </c>
      <c r="W37" s="96"/>
      <c r="X37" s="96"/>
      <c r="Y37" s="96"/>
      <c r="Z37" s="96"/>
      <c r="AA37" s="96"/>
      <c r="AB37" s="96"/>
      <c r="AC37" s="96"/>
      <c r="AD37" s="96"/>
      <c r="AE37" s="96"/>
      <c r="AF37" s="96"/>
      <c r="AG37" s="96"/>
      <c r="AH37" s="96"/>
      <c r="AI37" s="96"/>
      <c r="AJ37" s="19">
        <f t="shared" si="2"/>
        <v>4</v>
      </c>
      <c r="AK37" s="336">
        <f t="shared" si="3"/>
        <v>0</v>
      </c>
      <c r="AL37" s="336">
        <f t="shared" si="4"/>
        <v>2</v>
      </c>
    </row>
    <row r="38" spans="1:41" s="33" customFormat="1" ht="21" customHeight="1">
      <c r="A38" s="175">
        <v>32</v>
      </c>
      <c r="B38" s="149" t="s">
        <v>983</v>
      </c>
      <c r="C38" s="3" t="s">
        <v>984</v>
      </c>
      <c r="D38" s="4" t="s">
        <v>985</v>
      </c>
      <c r="E38" s="150"/>
      <c r="F38" s="96"/>
      <c r="G38" s="96"/>
      <c r="H38" s="96"/>
      <c r="I38" s="96"/>
      <c r="J38" s="96"/>
      <c r="K38" s="96"/>
      <c r="L38" s="96"/>
      <c r="M38" s="96"/>
      <c r="N38" s="96"/>
      <c r="O38" s="96"/>
      <c r="P38" s="96"/>
      <c r="Q38" s="96"/>
      <c r="R38" s="96"/>
      <c r="S38" s="96"/>
      <c r="T38" s="96"/>
      <c r="U38" s="96"/>
      <c r="V38" s="96" t="s">
        <v>6</v>
      </c>
      <c r="W38" s="96"/>
      <c r="X38" s="96"/>
      <c r="Y38" s="96"/>
      <c r="Z38" s="96"/>
      <c r="AA38" s="96"/>
      <c r="AB38" s="96"/>
      <c r="AC38" s="96"/>
      <c r="AD38" s="96"/>
      <c r="AE38" s="96"/>
      <c r="AF38" s="96"/>
      <c r="AG38" s="96"/>
      <c r="AH38" s="96"/>
      <c r="AI38" s="224"/>
      <c r="AJ38" s="19">
        <f t="shared" si="2"/>
        <v>1</v>
      </c>
      <c r="AK38" s="336">
        <f t="shared" si="3"/>
        <v>0</v>
      </c>
      <c r="AL38" s="336">
        <f t="shared" si="4"/>
        <v>0</v>
      </c>
    </row>
    <row r="39" spans="1:41" s="25" customFormat="1" ht="21" customHeight="1">
      <c r="A39" s="175">
        <v>33</v>
      </c>
      <c r="B39" s="149" t="s">
        <v>986</v>
      </c>
      <c r="C39" s="3" t="s">
        <v>987</v>
      </c>
      <c r="D39" s="4" t="s">
        <v>107</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41" s="25" customFormat="1" ht="21" customHeight="1">
      <c r="A40" s="175">
        <v>34</v>
      </c>
      <c r="B40" s="149" t="s">
        <v>988</v>
      </c>
      <c r="C40" s="3" t="s">
        <v>989</v>
      </c>
      <c r="D40" s="4" t="s">
        <v>125</v>
      </c>
      <c r="E40" s="150"/>
      <c r="F40" s="96"/>
      <c r="G40" s="96"/>
      <c r="H40" s="96"/>
      <c r="I40" s="96"/>
      <c r="J40" s="96"/>
      <c r="K40" s="96"/>
      <c r="L40" s="96"/>
      <c r="M40" s="96"/>
      <c r="N40" s="96"/>
      <c r="O40" s="96"/>
      <c r="P40" s="96"/>
      <c r="Q40" s="96" t="s">
        <v>6</v>
      </c>
      <c r="R40" s="96"/>
      <c r="S40" s="96"/>
      <c r="T40" s="96"/>
      <c r="U40" s="96"/>
      <c r="V40" s="96"/>
      <c r="W40" s="96"/>
      <c r="X40" s="96"/>
      <c r="Y40" s="96"/>
      <c r="Z40" s="96"/>
      <c r="AA40" s="96"/>
      <c r="AB40" s="96"/>
      <c r="AC40" s="96"/>
      <c r="AD40" s="96"/>
      <c r="AE40" s="96"/>
      <c r="AF40" s="96"/>
      <c r="AG40" s="96"/>
      <c r="AH40" s="96"/>
      <c r="AI40" s="96"/>
      <c r="AJ40" s="19">
        <f t="shared" si="2"/>
        <v>1</v>
      </c>
      <c r="AK40" s="336">
        <f t="shared" si="3"/>
        <v>0</v>
      </c>
      <c r="AL40" s="336">
        <f t="shared" si="4"/>
        <v>0</v>
      </c>
    </row>
    <row r="41" spans="1:41" s="25" customFormat="1" ht="21" customHeight="1">
      <c r="A41" s="175">
        <v>35</v>
      </c>
      <c r="B41" s="149" t="s">
        <v>990</v>
      </c>
      <c r="C41" s="3" t="s">
        <v>991</v>
      </c>
      <c r="D41" s="4" t="s">
        <v>89</v>
      </c>
      <c r="E41" s="150"/>
      <c r="F41" s="96"/>
      <c r="G41" s="96"/>
      <c r="H41" s="96"/>
      <c r="I41" s="96"/>
      <c r="J41" s="96"/>
      <c r="K41" s="96"/>
      <c r="L41" s="96"/>
      <c r="M41" s="96"/>
      <c r="N41" s="96"/>
      <c r="O41" s="96"/>
      <c r="P41" s="96"/>
      <c r="Q41" s="96"/>
      <c r="R41" s="96"/>
      <c r="S41" s="96"/>
      <c r="T41" s="96"/>
      <c r="U41" s="96"/>
      <c r="V41" s="96" t="s">
        <v>6</v>
      </c>
      <c r="W41" s="96"/>
      <c r="X41" s="96"/>
      <c r="Y41" s="96"/>
      <c r="Z41" s="96"/>
      <c r="AA41" s="96"/>
      <c r="AB41" s="96"/>
      <c r="AC41" s="96"/>
      <c r="AD41" s="96"/>
      <c r="AE41" s="96"/>
      <c r="AF41" s="96"/>
      <c r="AG41" s="96"/>
      <c r="AH41" s="96"/>
      <c r="AI41" s="96"/>
      <c r="AJ41" s="19">
        <f t="shared" si="2"/>
        <v>1</v>
      </c>
      <c r="AK41" s="336">
        <f t="shared" si="3"/>
        <v>0</v>
      </c>
      <c r="AL41" s="336">
        <f t="shared" si="4"/>
        <v>0</v>
      </c>
    </row>
    <row r="42" spans="1:41" s="25" customFormat="1" ht="21" customHeight="1">
      <c r="A42" s="175">
        <v>36</v>
      </c>
      <c r="B42" s="149" t="s">
        <v>992</v>
      </c>
      <c r="C42" s="3" t="s">
        <v>993</v>
      </c>
      <c r="D42" s="4" t="s">
        <v>90</v>
      </c>
      <c r="E42" s="150"/>
      <c r="F42" s="96"/>
      <c r="G42" s="96"/>
      <c r="H42" s="96" t="s">
        <v>6</v>
      </c>
      <c r="I42" s="96"/>
      <c r="J42" s="96"/>
      <c r="K42" s="96"/>
      <c r="L42" s="96"/>
      <c r="M42" s="96"/>
      <c r="N42" s="96"/>
      <c r="O42" s="96"/>
      <c r="P42" s="96"/>
      <c r="Q42" s="96"/>
      <c r="R42" s="96"/>
      <c r="S42" s="96"/>
      <c r="T42" s="96"/>
      <c r="U42" s="96"/>
      <c r="V42" s="96" t="s">
        <v>6</v>
      </c>
      <c r="W42" s="96"/>
      <c r="X42" s="96"/>
      <c r="Y42" s="96"/>
      <c r="Z42" s="96"/>
      <c r="AA42" s="96"/>
      <c r="AB42" s="96"/>
      <c r="AC42" s="96"/>
      <c r="AD42" s="96"/>
      <c r="AE42" s="96"/>
      <c r="AF42" s="96"/>
      <c r="AG42" s="96"/>
      <c r="AH42" s="96"/>
      <c r="AI42" s="96"/>
      <c r="AJ42" s="19">
        <f t="shared" si="2"/>
        <v>2</v>
      </c>
      <c r="AK42" s="336">
        <f t="shared" si="3"/>
        <v>0</v>
      </c>
      <c r="AL42" s="336">
        <f t="shared" si="4"/>
        <v>0</v>
      </c>
    </row>
    <row r="43" spans="1:41" s="25" customFormat="1" ht="21" customHeight="1">
      <c r="A43" s="439" t="s">
        <v>10</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19">
        <f>SUM(AJ7:AJ42)</f>
        <v>65</v>
      </c>
      <c r="AK43" s="19">
        <f>SUM(AK7:AK42)</f>
        <v>5</v>
      </c>
      <c r="AL43" s="19">
        <f>SUM(AL7:AL42)</f>
        <v>8</v>
      </c>
      <c r="AM43" s="24"/>
      <c r="AN43" s="24"/>
      <c r="AO43" s="24"/>
    </row>
    <row r="44" spans="1:41" s="25" customFormat="1" ht="21" customHeight="1">
      <c r="A44" s="440" t="s">
        <v>2804</v>
      </c>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2"/>
      <c r="AM44" s="338"/>
      <c r="AN44" s="338"/>
    </row>
    <row r="45" spans="1:41">
      <c r="C45" s="443"/>
      <c r="D45" s="443"/>
      <c r="E45" s="443"/>
      <c r="F45" s="443"/>
      <c r="G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1">
      <c r="C46" s="443"/>
      <c r="D46" s="443"/>
      <c r="E46" s="44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443"/>
      <c r="D47" s="44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sheetData>
  <mergeCells count="20">
    <mergeCell ref="I4:L4"/>
    <mergeCell ref="M4:N4"/>
    <mergeCell ref="O4:Q4"/>
    <mergeCell ref="R4:T4"/>
    <mergeCell ref="C47:D47"/>
    <mergeCell ref="C46:E46"/>
    <mergeCell ref="A44:AL44"/>
    <mergeCell ref="C45:G45"/>
    <mergeCell ref="AL5:AL6"/>
    <mergeCell ref="A5:A6"/>
    <mergeCell ref="B5:B6"/>
    <mergeCell ref="C5:D6"/>
    <mergeCell ref="AJ5:AJ6"/>
    <mergeCell ref="AK5:AK6"/>
    <mergeCell ref="A43:AI43"/>
    <mergeCell ref="A1:P1"/>
    <mergeCell ref="Q1:AL1"/>
    <mergeCell ref="A2:P2"/>
    <mergeCell ref="Q2:AL2"/>
    <mergeCell ref="A3:AL3"/>
  </mergeCells>
  <conditionalFormatting sqref="E6:AI20 E21:K21 M21:AI21 E22:AI42">
    <cfRule type="expression" dxfId="11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opLeftCell="A4" zoomScale="85" zoomScaleNormal="85" workbookViewId="0">
      <selection activeCell="V9" sqref="V9"/>
    </sheetView>
  </sheetViews>
  <sheetFormatPr defaultColWidth="9.33203125" defaultRowHeight="18"/>
  <cols>
    <col min="1" max="1" width="8.6640625" style="24" customWidth="1"/>
    <col min="2" max="2" width="14" style="24" customWidth="1"/>
    <col min="3" max="3" width="24.5" style="24" customWidth="1"/>
    <col min="4" max="4" width="9.66406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22.5">
      <c r="A3" s="436" t="s">
        <v>1206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31.5">
      <c r="A7" s="5">
        <v>1</v>
      </c>
      <c r="B7" s="149" t="s">
        <v>1207</v>
      </c>
      <c r="C7" s="3" t="s">
        <v>1208</v>
      </c>
      <c r="D7" s="4" t="s">
        <v>47</v>
      </c>
      <c r="E7" s="150"/>
      <c r="F7" s="95"/>
      <c r="G7" s="96"/>
      <c r="H7" s="96"/>
      <c r="I7" s="95"/>
      <c r="J7" s="96"/>
      <c r="K7" s="96"/>
      <c r="L7" s="96"/>
      <c r="M7" s="96"/>
      <c r="N7" s="96"/>
      <c r="O7" s="95"/>
      <c r="P7" s="96"/>
      <c r="Q7" s="96"/>
      <c r="R7" s="96"/>
      <c r="S7" s="96"/>
      <c r="T7" s="96"/>
      <c r="U7" s="96"/>
      <c r="V7" s="95"/>
      <c r="W7" s="95"/>
      <c r="X7" s="95"/>
      <c r="Y7" s="96"/>
      <c r="Z7" s="96"/>
      <c r="AA7" s="96"/>
      <c r="AB7" s="96"/>
      <c r="AC7" s="96"/>
      <c r="AD7" s="95"/>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v>2010060050</v>
      </c>
      <c r="C8" s="3" t="s">
        <v>1209</v>
      </c>
      <c r="D8" s="4" t="s">
        <v>61</v>
      </c>
      <c r="E8" s="150"/>
      <c r="F8" s="95" t="s">
        <v>6</v>
      </c>
      <c r="G8" s="96"/>
      <c r="H8" s="96" t="s">
        <v>6</v>
      </c>
      <c r="I8" s="95"/>
      <c r="J8" s="96" t="s">
        <v>6</v>
      </c>
      <c r="K8" s="96" t="s">
        <v>6</v>
      </c>
      <c r="L8" s="96"/>
      <c r="M8" s="96"/>
      <c r="N8" s="96"/>
      <c r="O8" s="95" t="s">
        <v>6</v>
      </c>
      <c r="P8" s="96" t="s">
        <v>6</v>
      </c>
      <c r="Q8" s="96"/>
      <c r="R8" s="96" t="s">
        <v>6</v>
      </c>
      <c r="S8" s="96"/>
      <c r="T8" s="96" t="s">
        <v>6</v>
      </c>
      <c r="U8" s="96"/>
      <c r="V8" s="95" t="s">
        <v>6</v>
      </c>
      <c r="W8" s="95"/>
      <c r="X8" s="95"/>
      <c r="Y8" s="96"/>
      <c r="Z8" s="96"/>
      <c r="AA8" s="96"/>
      <c r="AB8" s="96"/>
      <c r="AC8" s="96"/>
      <c r="AD8" s="95"/>
      <c r="AE8" s="96"/>
      <c r="AF8" s="96"/>
      <c r="AG8" s="96"/>
      <c r="AH8" s="96"/>
      <c r="AI8" s="96"/>
      <c r="AJ8" s="19">
        <f t="shared" ref="AJ8:AJ45" si="2">COUNTIF(E8:AI8,"K")+2*COUNTIF(E8:AI8,"2K")+COUNTIF(E8:AI8,"TK")+COUNTIF(E8:AI8,"KT")+COUNTIF(E8:AI8,"PK")+COUNTIF(E8:AI8,"KP")+2*COUNTIF(E8:AI8,"K2")</f>
        <v>9</v>
      </c>
      <c r="AK8" s="336">
        <f t="shared" ref="AK8:AK45" si="3">COUNTIF(F8:AJ8,"P")+2*COUNTIF(F8:AJ8,"2P")+COUNTIF(F8:AJ8,"TP")+COUNTIF(F8:AJ8,"PT")+COUNTIF(F8:AJ8,"PK")+COUNTIF(F8:AJ8,"KP")+2*COUNTIF(F8:AJ8,"P2")</f>
        <v>0</v>
      </c>
      <c r="AL8" s="336">
        <f t="shared" ref="AL8:AL45" si="4">COUNTIF(E8:AI8,"T")+2*COUNTIF(E8:AI8,"2T")+2*COUNTIF(E8:AI8,"T2")+COUNTIF(E8:AI8,"PT")+COUNTIF(E8:AI8,"TP")</f>
        <v>0</v>
      </c>
    </row>
    <row r="9" spans="1:38" s="25" customFormat="1" ht="31.5">
      <c r="A9" s="5">
        <v>3</v>
      </c>
      <c r="B9" s="149" t="s">
        <v>1210</v>
      </c>
      <c r="C9" s="3" t="s">
        <v>1211</v>
      </c>
      <c r="D9" s="4" t="s">
        <v>960</v>
      </c>
      <c r="E9" s="150"/>
      <c r="F9" s="95"/>
      <c r="G9" s="96"/>
      <c r="H9" s="96"/>
      <c r="I9" s="95"/>
      <c r="J9" s="96" t="s">
        <v>7</v>
      </c>
      <c r="K9" s="96" t="s">
        <v>7</v>
      </c>
      <c r="L9" s="96"/>
      <c r="M9" s="96"/>
      <c r="N9" s="96"/>
      <c r="O9" s="95"/>
      <c r="P9" s="96"/>
      <c r="Q9" s="96"/>
      <c r="R9" s="96"/>
      <c r="S9" s="96"/>
      <c r="T9" s="96"/>
      <c r="U9" s="96"/>
      <c r="V9" s="95"/>
      <c r="W9" s="95"/>
      <c r="X9" s="95"/>
      <c r="Y9" s="96"/>
      <c r="Z9" s="96"/>
      <c r="AA9" s="96"/>
      <c r="AB9" s="96"/>
      <c r="AC9" s="96"/>
      <c r="AD9" s="95"/>
      <c r="AE9" s="96"/>
      <c r="AF9" s="96"/>
      <c r="AG9" s="96"/>
      <c r="AH9" s="96"/>
      <c r="AI9" s="96"/>
      <c r="AJ9" s="19">
        <f t="shared" si="2"/>
        <v>0</v>
      </c>
      <c r="AK9" s="336">
        <f t="shared" si="3"/>
        <v>2</v>
      </c>
      <c r="AL9" s="336">
        <f t="shared" si="4"/>
        <v>0</v>
      </c>
    </row>
    <row r="10" spans="1:38" s="25" customFormat="1" ht="31.5">
      <c r="A10" s="5">
        <v>4</v>
      </c>
      <c r="B10" s="149" t="s">
        <v>1212</v>
      </c>
      <c r="C10" s="3" t="s">
        <v>1213</v>
      </c>
      <c r="D10" s="4" t="s">
        <v>997</v>
      </c>
      <c r="E10" s="150"/>
      <c r="F10" s="95"/>
      <c r="G10" s="96"/>
      <c r="H10" s="96"/>
      <c r="I10" s="95"/>
      <c r="J10" s="96"/>
      <c r="K10" s="96"/>
      <c r="L10" s="96"/>
      <c r="M10" s="96"/>
      <c r="N10" s="96"/>
      <c r="O10" s="95"/>
      <c r="P10" s="96"/>
      <c r="Q10" s="96"/>
      <c r="R10" s="96"/>
      <c r="S10" s="96"/>
      <c r="T10" s="96"/>
      <c r="U10" s="96"/>
      <c r="V10" s="95"/>
      <c r="W10" s="95"/>
      <c r="X10" s="95"/>
      <c r="Y10" s="96"/>
      <c r="Z10" s="96"/>
      <c r="AA10" s="96"/>
      <c r="AB10" s="96"/>
      <c r="AC10" s="96"/>
      <c r="AD10" s="95"/>
      <c r="AE10" s="96"/>
      <c r="AF10" s="96"/>
      <c r="AG10" s="96"/>
      <c r="AH10" s="96"/>
      <c r="AI10" s="96"/>
      <c r="AJ10" s="19">
        <f t="shared" si="2"/>
        <v>0</v>
      </c>
      <c r="AK10" s="336">
        <f t="shared" si="3"/>
        <v>0</v>
      </c>
      <c r="AL10" s="336">
        <f t="shared" si="4"/>
        <v>0</v>
      </c>
    </row>
    <row r="11" spans="1:38" s="25" customFormat="1" ht="31.5">
      <c r="A11" s="5">
        <v>5</v>
      </c>
      <c r="B11" s="149" t="s">
        <v>1214</v>
      </c>
      <c r="C11" s="3" t="s">
        <v>1215</v>
      </c>
      <c r="D11" s="4" t="s">
        <v>1052</v>
      </c>
      <c r="E11" s="150"/>
      <c r="F11" s="95"/>
      <c r="G11" s="96"/>
      <c r="H11" s="96"/>
      <c r="I11" s="95"/>
      <c r="J11" s="96"/>
      <c r="K11" s="96"/>
      <c r="L11" s="96"/>
      <c r="M11" s="96"/>
      <c r="N11" s="96"/>
      <c r="O11" s="95"/>
      <c r="P11" s="96"/>
      <c r="Q11" s="96"/>
      <c r="R11" s="96"/>
      <c r="S11" s="96"/>
      <c r="T11" s="96"/>
      <c r="U11" s="96"/>
      <c r="V11" s="95"/>
      <c r="W11" s="95"/>
      <c r="X11" s="95"/>
      <c r="Y11" s="96"/>
      <c r="Z11" s="96"/>
      <c r="AA11" s="96"/>
      <c r="AB11" s="96"/>
      <c r="AC11" s="96"/>
      <c r="AD11" s="95"/>
      <c r="AE11" s="96"/>
      <c r="AF11" s="96"/>
      <c r="AG11" s="96"/>
      <c r="AH11" s="96"/>
      <c r="AI11" s="96"/>
      <c r="AJ11" s="19">
        <f t="shared" si="2"/>
        <v>0</v>
      </c>
      <c r="AK11" s="336">
        <f t="shared" si="3"/>
        <v>0</v>
      </c>
      <c r="AL11" s="336">
        <f t="shared" si="4"/>
        <v>0</v>
      </c>
    </row>
    <row r="12" spans="1:38" s="25" customFormat="1" ht="31.5">
      <c r="A12" s="5">
        <v>6</v>
      </c>
      <c r="B12" s="149" t="s">
        <v>1216</v>
      </c>
      <c r="C12" s="3" t="s">
        <v>121</v>
      </c>
      <c r="D12" s="4" t="s">
        <v>117</v>
      </c>
      <c r="E12" s="96"/>
      <c r="F12" s="95"/>
      <c r="G12" s="96"/>
      <c r="H12" s="96"/>
      <c r="I12" s="95"/>
      <c r="J12" s="96"/>
      <c r="K12" s="96"/>
      <c r="L12" s="96"/>
      <c r="M12" s="96"/>
      <c r="N12" s="96"/>
      <c r="O12" s="95"/>
      <c r="P12" s="96"/>
      <c r="Q12" s="96"/>
      <c r="R12" s="96"/>
      <c r="S12" s="96"/>
      <c r="T12" s="96"/>
      <c r="U12" s="96"/>
      <c r="V12" s="95"/>
      <c r="W12" s="95"/>
      <c r="X12" s="95"/>
      <c r="Y12" s="96"/>
      <c r="Z12" s="96"/>
      <c r="AA12" s="96"/>
      <c r="AB12" s="96"/>
      <c r="AC12" s="96"/>
      <c r="AD12" s="95"/>
      <c r="AE12" s="96"/>
      <c r="AF12" s="96"/>
      <c r="AG12" s="96"/>
      <c r="AH12" s="96"/>
      <c r="AI12" s="96"/>
      <c r="AJ12" s="19">
        <f t="shared" si="2"/>
        <v>0</v>
      </c>
      <c r="AK12" s="336">
        <f t="shared" si="3"/>
        <v>0</v>
      </c>
      <c r="AL12" s="336">
        <f t="shared" si="4"/>
        <v>0</v>
      </c>
    </row>
    <row r="13" spans="1:38" s="25" customFormat="1" ht="31.5">
      <c r="A13" s="5">
        <v>7</v>
      </c>
      <c r="B13" s="149" t="s">
        <v>1217</v>
      </c>
      <c r="C13" s="3" t="s">
        <v>980</v>
      </c>
      <c r="D13" s="4" t="s">
        <v>117</v>
      </c>
      <c r="E13" s="96"/>
      <c r="F13" s="95" t="s">
        <v>6</v>
      </c>
      <c r="G13" s="96"/>
      <c r="H13" s="96"/>
      <c r="I13" s="95"/>
      <c r="J13" s="96" t="s">
        <v>6</v>
      </c>
      <c r="K13" s="96" t="s">
        <v>8</v>
      </c>
      <c r="L13" s="96"/>
      <c r="M13" s="96"/>
      <c r="N13" s="96"/>
      <c r="O13" s="95"/>
      <c r="P13" s="96"/>
      <c r="Q13" s="96"/>
      <c r="R13" s="96"/>
      <c r="S13" s="96"/>
      <c r="T13" s="96"/>
      <c r="U13" s="96"/>
      <c r="V13" s="95"/>
      <c r="W13" s="95"/>
      <c r="X13" s="95"/>
      <c r="Y13" s="96"/>
      <c r="Z13" s="96"/>
      <c r="AA13" s="96"/>
      <c r="AB13" s="96"/>
      <c r="AC13" s="96"/>
      <c r="AD13" s="95"/>
      <c r="AE13" s="96"/>
      <c r="AF13" s="96"/>
      <c r="AG13" s="96"/>
      <c r="AH13" s="96"/>
      <c r="AI13" s="96"/>
      <c r="AJ13" s="19">
        <f t="shared" si="2"/>
        <v>2</v>
      </c>
      <c r="AK13" s="336">
        <f t="shared" si="3"/>
        <v>0</v>
      </c>
      <c r="AL13" s="336">
        <f t="shared" si="4"/>
        <v>1</v>
      </c>
    </row>
    <row r="14" spans="1:38" s="25" customFormat="1" ht="31.5">
      <c r="A14" s="5">
        <v>8</v>
      </c>
      <c r="B14" s="149" t="s">
        <v>1218</v>
      </c>
      <c r="C14" s="3" t="s">
        <v>1219</v>
      </c>
      <c r="D14" s="4" t="s">
        <v>50</v>
      </c>
      <c r="E14" s="96"/>
      <c r="F14" s="95" t="s">
        <v>6</v>
      </c>
      <c r="G14" s="96"/>
      <c r="H14" s="96"/>
      <c r="I14" s="95"/>
      <c r="J14" s="96"/>
      <c r="K14" s="96"/>
      <c r="L14" s="96"/>
      <c r="M14" s="96" t="s">
        <v>6</v>
      </c>
      <c r="N14" s="96"/>
      <c r="O14" s="95"/>
      <c r="P14" s="96" t="s">
        <v>6</v>
      </c>
      <c r="Q14" s="96"/>
      <c r="R14" s="96"/>
      <c r="S14" s="96"/>
      <c r="T14" s="96" t="s">
        <v>6</v>
      </c>
      <c r="U14" s="96"/>
      <c r="V14" s="95"/>
      <c r="W14" s="95"/>
      <c r="X14" s="95"/>
      <c r="Y14" s="96"/>
      <c r="Z14" s="96"/>
      <c r="AA14" s="96"/>
      <c r="AB14" s="96"/>
      <c r="AC14" s="96"/>
      <c r="AD14" s="95"/>
      <c r="AE14" s="96"/>
      <c r="AF14" s="96"/>
      <c r="AG14" s="96"/>
      <c r="AH14" s="96"/>
      <c r="AI14" s="96"/>
      <c r="AJ14" s="19">
        <f t="shared" si="2"/>
        <v>4</v>
      </c>
      <c r="AK14" s="336">
        <f t="shared" si="3"/>
        <v>0</v>
      </c>
      <c r="AL14" s="336">
        <f t="shared" si="4"/>
        <v>0</v>
      </c>
    </row>
    <row r="15" spans="1:38" s="25" customFormat="1" ht="31.5">
      <c r="A15" s="5">
        <v>9</v>
      </c>
      <c r="B15" s="149" t="s">
        <v>1220</v>
      </c>
      <c r="C15" s="3" t="s">
        <v>919</v>
      </c>
      <c r="D15" s="4" t="s">
        <v>925</v>
      </c>
      <c r="E15" s="96"/>
      <c r="F15" s="95"/>
      <c r="G15" s="96"/>
      <c r="H15" s="96"/>
      <c r="I15" s="95"/>
      <c r="J15" s="96"/>
      <c r="K15" s="96"/>
      <c r="L15" s="96"/>
      <c r="M15" s="96"/>
      <c r="N15" s="96"/>
      <c r="O15" s="95"/>
      <c r="P15" s="96"/>
      <c r="Q15" s="96"/>
      <c r="R15" s="96"/>
      <c r="S15" s="96"/>
      <c r="T15" s="96"/>
      <c r="U15" s="96"/>
      <c r="V15" s="95"/>
      <c r="W15" s="95"/>
      <c r="X15" s="95"/>
      <c r="Y15" s="96"/>
      <c r="Z15" s="96"/>
      <c r="AA15" s="96"/>
      <c r="AB15" s="96"/>
      <c r="AC15" s="96"/>
      <c r="AD15" s="95"/>
      <c r="AE15" s="96"/>
      <c r="AF15" s="96"/>
      <c r="AG15" s="96"/>
      <c r="AH15" s="96"/>
      <c r="AI15" s="96"/>
      <c r="AJ15" s="19">
        <f t="shared" si="2"/>
        <v>0</v>
      </c>
      <c r="AK15" s="336">
        <f t="shared" si="3"/>
        <v>0</v>
      </c>
      <c r="AL15" s="336">
        <f t="shared" si="4"/>
        <v>0</v>
      </c>
    </row>
    <row r="16" spans="1:38" s="25" customFormat="1" ht="31.5">
      <c r="A16" s="5">
        <v>10</v>
      </c>
      <c r="B16" s="149" t="s">
        <v>1221</v>
      </c>
      <c r="C16" s="3" t="s">
        <v>980</v>
      </c>
      <c r="D16" s="4" t="s">
        <v>928</v>
      </c>
      <c r="E16" s="96"/>
      <c r="F16" s="95"/>
      <c r="G16" s="96"/>
      <c r="H16" s="96"/>
      <c r="I16" s="95"/>
      <c r="J16" s="96"/>
      <c r="K16" s="96"/>
      <c r="L16" s="96"/>
      <c r="M16" s="96"/>
      <c r="N16" s="96"/>
      <c r="O16" s="95" t="s">
        <v>7</v>
      </c>
      <c r="P16" s="96"/>
      <c r="Q16" s="96"/>
      <c r="R16" s="96"/>
      <c r="S16" s="96"/>
      <c r="T16" s="96"/>
      <c r="U16" s="96"/>
      <c r="V16" s="95"/>
      <c r="W16" s="95"/>
      <c r="X16" s="95"/>
      <c r="Y16" s="96"/>
      <c r="Z16" s="96"/>
      <c r="AA16" s="96"/>
      <c r="AB16" s="96"/>
      <c r="AC16" s="96"/>
      <c r="AD16" s="95"/>
      <c r="AE16" s="96"/>
      <c r="AF16" s="96"/>
      <c r="AG16" s="96"/>
      <c r="AH16" s="96"/>
      <c r="AI16" s="96"/>
      <c r="AJ16" s="19">
        <f t="shared" si="2"/>
        <v>0</v>
      </c>
      <c r="AK16" s="336">
        <f t="shared" si="3"/>
        <v>1</v>
      </c>
      <c r="AL16" s="336">
        <f t="shared" si="4"/>
        <v>0</v>
      </c>
    </row>
    <row r="17" spans="1:38" s="25" customFormat="1" ht="31.5">
      <c r="A17" s="5">
        <v>11</v>
      </c>
      <c r="B17" s="149" t="s">
        <v>1222</v>
      </c>
      <c r="C17" s="3" t="s">
        <v>1223</v>
      </c>
      <c r="D17" s="4" t="s">
        <v>108</v>
      </c>
      <c r="E17" s="96"/>
      <c r="F17" s="95"/>
      <c r="G17" s="96"/>
      <c r="H17" s="96"/>
      <c r="I17" s="95"/>
      <c r="J17" s="96" t="s">
        <v>6</v>
      </c>
      <c r="K17" s="96" t="s">
        <v>8</v>
      </c>
      <c r="L17" s="96"/>
      <c r="M17" s="96"/>
      <c r="N17" s="96"/>
      <c r="O17" s="95"/>
      <c r="P17" s="96"/>
      <c r="Q17" s="96"/>
      <c r="R17" s="96"/>
      <c r="S17" s="96"/>
      <c r="T17" s="96"/>
      <c r="U17" s="96"/>
      <c r="V17" s="95"/>
      <c r="W17" s="95"/>
      <c r="X17" s="95"/>
      <c r="Y17" s="96"/>
      <c r="Z17" s="96"/>
      <c r="AA17" s="96"/>
      <c r="AB17" s="96"/>
      <c r="AC17" s="96"/>
      <c r="AD17" s="95"/>
      <c r="AE17" s="96"/>
      <c r="AF17" s="96"/>
      <c r="AG17" s="96"/>
      <c r="AH17" s="96"/>
      <c r="AI17" s="96"/>
      <c r="AJ17" s="19">
        <f t="shared" si="2"/>
        <v>1</v>
      </c>
      <c r="AK17" s="336">
        <f t="shared" si="3"/>
        <v>0</v>
      </c>
      <c r="AL17" s="336">
        <f t="shared" si="4"/>
        <v>1</v>
      </c>
    </row>
    <row r="18" spans="1:38" s="25" customFormat="1" ht="31.5">
      <c r="A18" s="5">
        <v>12</v>
      </c>
      <c r="B18" s="149" t="s">
        <v>1224</v>
      </c>
      <c r="C18" s="3" t="s">
        <v>1225</v>
      </c>
      <c r="D18" s="4"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5">
        <v>13</v>
      </c>
      <c r="B19" s="149">
        <v>2010200074</v>
      </c>
      <c r="C19" s="3" t="s">
        <v>472</v>
      </c>
      <c r="D19" s="4" t="s">
        <v>15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38" s="145" customFormat="1" ht="31.5">
      <c r="A20" s="22">
        <v>14</v>
      </c>
      <c r="B20" s="149" t="s">
        <v>1226</v>
      </c>
      <c r="C20" s="3" t="s">
        <v>1227</v>
      </c>
      <c r="D20" s="4" t="s">
        <v>42</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38" s="145" customFormat="1" ht="31.5">
      <c r="A21" s="22">
        <v>15</v>
      </c>
      <c r="B21" s="149" t="s">
        <v>1228</v>
      </c>
      <c r="C21" s="3" t="s">
        <v>1229</v>
      </c>
      <c r="D21" s="4" t="s">
        <v>86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25" customFormat="1" ht="31.5">
      <c r="A22" s="5">
        <v>16</v>
      </c>
      <c r="B22" s="149" t="s">
        <v>1230</v>
      </c>
      <c r="C22" s="3" t="s">
        <v>980</v>
      </c>
      <c r="D22" s="4" t="s">
        <v>1231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25" customFormat="1" ht="31.5">
      <c r="A23" s="5">
        <v>17</v>
      </c>
      <c r="B23" s="149" t="s">
        <v>1232</v>
      </c>
      <c r="C23" s="3" t="s">
        <v>1233</v>
      </c>
      <c r="D23" s="4" t="s">
        <v>103</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25" customFormat="1" ht="31.5">
      <c r="A24" s="5">
        <v>18</v>
      </c>
      <c r="B24" s="149" t="s">
        <v>1234</v>
      </c>
      <c r="C24" s="3" t="s">
        <v>1235</v>
      </c>
      <c r="D24" s="4" t="s">
        <v>103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25" customFormat="1" ht="31.5">
      <c r="A25" s="5">
        <v>19</v>
      </c>
      <c r="B25" s="149" t="s">
        <v>1236</v>
      </c>
      <c r="C25" s="3" t="s">
        <v>1203</v>
      </c>
      <c r="D25" s="4" t="s">
        <v>103</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25" customFormat="1" ht="31.5">
      <c r="A26" s="5">
        <v>20</v>
      </c>
      <c r="B26" s="149" t="s">
        <v>1237</v>
      </c>
      <c r="C26" s="3" t="s">
        <v>1238</v>
      </c>
      <c r="D26" s="4" t="s">
        <v>87</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ht="31.5">
      <c r="A27" s="5">
        <v>21</v>
      </c>
      <c r="B27" s="149" t="s">
        <v>963</v>
      </c>
      <c r="C27" s="3" t="s">
        <v>214</v>
      </c>
      <c r="D27" s="4" t="s">
        <v>78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ht="31.5">
      <c r="A28" s="5">
        <v>22</v>
      </c>
      <c r="B28" s="149" t="s">
        <v>1239</v>
      </c>
      <c r="C28" s="3" t="s">
        <v>88</v>
      </c>
      <c r="D28" s="4" t="s">
        <v>78</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ht="31.5">
      <c r="A29" s="5">
        <v>23</v>
      </c>
      <c r="B29" s="149" t="s">
        <v>1240</v>
      </c>
      <c r="C29" s="3" t="s">
        <v>1241</v>
      </c>
      <c r="D29" s="4" t="s">
        <v>79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ht="31.5">
      <c r="A30" s="5">
        <v>24</v>
      </c>
      <c r="B30" s="149" t="s">
        <v>1242</v>
      </c>
      <c r="C30" s="3" t="s">
        <v>204</v>
      </c>
      <c r="D30" s="4" t="s">
        <v>79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ht="31.5">
      <c r="A31" s="5">
        <v>25</v>
      </c>
      <c r="B31" s="149" t="s">
        <v>1243</v>
      </c>
      <c r="C31" s="3" t="s">
        <v>1244</v>
      </c>
      <c r="D31" s="4" t="s">
        <v>79</v>
      </c>
      <c r="E31" s="150"/>
      <c r="F31" s="96" t="s">
        <v>6</v>
      </c>
      <c r="G31" s="96"/>
      <c r="H31" s="96"/>
      <c r="I31" s="96"/>
      <c r="J31" s="96"/>
      <c r="K31" s="96"/>
      <c r="L31" s="96"/>
      <c r="M31" s="96" t="s">
        <v>6</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2</v>
      </c>
      <c r="AK31" s="336">
        <f t="shared" si="3"/>
        <v>0</v>
      </c>
      <c r="AL31" s="336">
        <f t="shared" si="4"/>
        <v>0</v>
      </c>
    </row>
    <row r="32" spans="1:38" s="25" customFormat="1" ht="31.5">
      <c r="A32" s="5">
        <v>26</v>
      </c>
      <c r="B32" s="149" t="s">
        <v>1245</v>
      </c>
      <c r="C32" s="3" t="s">
        <v>980</v>
      </c>
      <c r="D32" s="4" t="s">
        <v>1246</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39" s="25" customFormat="1" ht="31.5">
      <c r="A33" s="5">
        <v>27</v>
      </c>
      <c r="B33" s="149" t="s">
        <v>1247</v>
      </c>
      <c r="C33" s="3" t="s">
        <v>1248</v>
      </c>
      <c r="D33" s="4" t="s">
        <v>180</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39" s="25" customFormat="1" ht="21" customHeight="1">
      <c r="A34" s="5">
        <v>28</v>
      </c>
      <c r="B34" s="149" t="s">
        <v>1249</v>
      </c>
      <c r="C34" s="3" t="s">
        <v>1250</v>
      </c>
      <c r="D34" s="4" t="s">
        <v>940</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row>
    <row r="35" spans="1:39" s="25" customFormat="1" ht="21" customHeight="1">
      <c r="A35" s="5">
        <v>29</v>
      </c>
      <c r="B35" s="149" t="s">
        <v>1251</v>
      </c>
      <c r="C35" s="3" t="s">
        <v>80</v>
      </c>
      <c r="D35" s="4" t="s">
        <v>940</v>
      </c>
      <c r="E35" s="150"/>
      <c r="F35" s="96" t="s">
        <v>6</v>
      </c>
      <c r="G35" s="96"/>
      <c r="H35" s="96" t="s">
        <v>6</v>
      </c>
      <c r="I35" s="96"/>
      <c r="J35" s="96" t="s">
        <v>6</v>
      </c>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0</v>
      </c>
    </row>
    <row r="36" spans="1:39" s="25" customFormat="1" ht="21" customHeight="1">
      <c r="A36" s="5">
        <v>30</v>
      </c>
      <c r="B36" s="149" t="s">
        <v>1252</v>
      </c>
      <c r="C36" s="3" t="s">
        <v>515</v>
      </c>
      <c r="D36" s="4" t="s">
        <v>67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39" s="25" customFormat="1" ht="21" customHeight="1">
      <c r="A37" s="5">
        <v>31</v>
      </c>
      <c r="B37" s="149" t="s">
        <v>1253</v>
      </c>
      <c r="C37" s="3" t="s">
        <v>1254</v>
      </c>
      <c r="D37" s="4" t="s">
        <v>378</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row>
    <row r="38" spans="1:39" s="25" customFormat="1" ht="21" customHeight="1">
      <c r="A38" s="5">
        <v>32</v>
      </c>
      <c r="B38" s="149" t="s">
        <v>1255</v>
      </c>
      <c r="C38" s="3" t="s">
        <v>1256</v>
      </c>
      <c r="D38" s="4" t="s">
        <v>378</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row>
    <row r="39" spans="1:39" s="25" customFormat="1" ht="21" customHeight="1">
      <c r="A39" s="5">
        <v>33</v>
      </c>
      <c r="B39" s="149" t="s">
        <v>1257</v>
      </c>
      <c r="C39" s="3" t="s">
        <v>1258</v>
      </c>
      <c r="D39" s="4" t="s">
        <v>952</v>
      </c>
      <c r="E39" s="150"/>
      <c r="F39" s="96"/>
      <c r="G39" s="96"/>
      <c r="H39" s="96"/>
      <c r="I39" s="96"/>
      <c r="J39" s="96" t="s">
        <v>7</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1</v>
      </c>
      <c r="AL39" s="336">
        <f t="shared" si="4"/>
        <v>0</v>
      </c>
    </row>
    <row r="40" spans="1:39" s="25" customFormat="1" ht="21" customHeight="1">
      <c r="A40" s="5">
        <v>34</v>
      </c>
      <c r="B40" s="149" t="s">
        <v>1259</v>
      </c>
      <c r="C40" s="3" t="s">
        <v>1260</v>
      </c>
      <c r="D40" s="4" t="s">
        <v>952</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39" s="25" customFormat="1" ht="21" customHeight="1">
      <c r="A41" s="5">
        <v>35</v>
      </c>
      <c r="B41" s="149" t="s">
        <v>1261</v>
      </c>
      <c r="C41" s="3" t="s">
        <v>16</v>
      </c>
      <c r="D41" s="4" t="s">
        <v>59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39" s="25" customFormat="1" ht="21" customHeight="1">
      <c r="A42" s="5">
        <v>36</v>
      </c>
      <c r="B42" s="149" t="s">
        <v>1262</v>
      </c>
      <c r="C42" s="3" t="s">
        <v>1263</v>
      </c>
      <c r="D42" s="4" t="s">
        <v>1264</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39" s="25" customFormat="1" ht="21" customHeight="1">
      <c r="A43" s="5">
        <v>37</v>
      </c>
      <c r="B43" s="149" t="s">
        <v>1265</v>
      </c>
      <c r="C43" s="3" t="s">
        <v>1266</v>
      </c>
      <c r="D43" s="4" t="s">
        <v>1264</v>
      </c>
      <c r="E43" s="150"/>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9">
        <f t="shared" si="2"/>
        <v>0</v>
      </c>
      <c r="AK43" s="336">
        <f t="shared" si="3"/>
        <v>0</v>
      </c>
      <c r="AL43" s="336">
        <f t="shared" si="4"/>
        <v>0</v>
      </c>
    </row>
    <row r="44" spans="1:39" s="25" customFormat="1" ht="21" customHeight="1">
      <c r="A44" s="5">
        <v>38</v>
      </c>
      <c r="B44" s="149" t="s">
        <v>1267</v>
      </c>
      <c r="C44" s="3" t="s">
        <v>1268</v>
      </c>
      <c r="D44" s="4" t="s">
        <v>89</v>
      </c>
      <c r="E44" s="150"/>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9">
        <f t="shared" si="2"/>
        <v>0</v>
      </c>
      <c r="AK44" s="336">
        <f t="shared" si="3"/>
        <v>0</v>
      </c>
      <c r="AL44" s="336">
        <f t="shared" si="4"/>
        <v>0</v>
      </c>
    </row>
    <row r="45" spans="1:39" s="25" customFormat="1" ht="21" customHeight="1">
      <c r="A45" s="5">
        <v>39</v>
      </c>
      <c r="B45" s="149" t="s">
        <v>1269</v>
      </c>
      <c r="C45" s="3" t="s">
        <v>1270</v>
      </c>
      <c r="D45" s="4" t="s">
        <v>89</v>
      </c>
      <c r="E45" s="150"/>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9">
        <f t="shared" si="2"/>
        <v>0</v>
      </c>
      <c r="AK45" s="336">
        <f t="shared" si="3"/>
        <v>0</v>
      </c>
      <c r="AL45" s="336">
        <f t="shared" si="4"/>
        <v>0</v>
      </c>
    </row>
    <row r="46" spans="1:39" s="25" customFormat="1" ht="21" customHeight="1">
      <c r="A46" s="439" t="s">
        <v>10</v>
      </c>
      <c r="B46" s="439"/>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19">
        <f>SUM(AJ7:AJ45)</f>
        <v>22</v>
      </c>
      <c r="AK46" s="19">
        <f>SUM(AK7:AK45)</f>
        <v>4</v>
      </c>
      <c r="AL46" s="19">
        <f>SUM(AL7:AL45)</f>
        <v>2</v>
      </c>
      <c r="AM46" s="24"/>
    </row>
    <row r="47" spans="1:39" s="25" customFormat="1" ht="21" customHeight="1">
      <c r="A47" s="440" t="s">
        <v>2804</v>
      </c>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2"/>
    </row>
    <row r="48" spans="1:39">
      <c r="C48" s="144"/>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F50" s="443"/>
      <c r="G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E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3:38">
      <c r="C52" s="443"/>
      <c r="D52" s="443"/>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sheetData>
  <mergeCells count="21">
    <mergeCell ref="A46:AI4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52:D52"/>
    <mergeCell ref="C51:E51"/>
    <mergeCell ref="A47:AL47"/>
    <mergeCell ref="C49:D49"/>
    <mergeCell ref="C50:G50"/>
  </mergeCells>
  <conditionalFormatting sqref="E6:AI45">
    <cfRule type="expression" dxfId="11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2"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topLeftCell="C5" workbookViewId="0">
      <selection activeCell="Y23" sqref="Y23"/>
    </sheetView>
  </sheetViews>
  <sheetFormatPr defaultColWidth="9.33203125" defaultRowHeight="18"/>
  <cols>
    <col min="1" max="1" width="8.6640625" style="24" customWidth="1"/>
    <col min="2" max="2" width="18.33203125" style="24" customWidth="1"/>
    <col min="3" max="3" width="23.1640625" style="24" customWidth="1"/>
    <col min="4" max="4" width="10.5" style="24" customWidth="1"/>
    <col min="5" max="35" width="4" style="24" customWidth="1"/>
    <col min="36" max="38" width="5.6640625" style="24"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3" customHeight="1">
      <c r="A3" s="436" t="s">
        <v>1271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49">
        <v>1</v>
      </c>
      <c r="B7" s="178" t="s">
        <v>1272</v>
      </c>
      <c r="C7" s="179" t="s">
        <v>1273</v>
      </c>
      <c r="D7" s="160" t="s">
        <v>61</v>
      </c>
      <c r="E7" s="150"/>
      <c r="F7" s="96"/>
      <c r="G7" s="96"/>
      <c r="H7" s="96"/>
      <c r="I7" s="96" t="s">
        <v>7</v>
      </c>
      <c r="J7" s="96" t="s">
        <v>6</v>
      </c>
      <c r="K7" s="96" t="s">
        <v>6</v>
      </c>
      <c r="L7" s="96" t="s">
        <v>6</v>
      </c>
      <c r="M7" s="96"/>
      <c r="N7" s="96"/>
      <c r="O7" s="96"/>
      <c r="P7" s="96" t="s">
        <v>6</v>
      </c>
      <c r="Q7" s="96" t="s">
        <v>6</v>
      </c>
      <c r="R7" s="96" t="s">
        <v>6</v>
      </c>
      <c r="S7" s="96" t="s">
        <v>6</v>
      </c>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7</v>
      </c>
      <c r="AK7" s="336">
        <f>COUNTIF(F7:AJ7,"P")+2*COUNTIF(F7:AJ7,"2P")+COUNTIF(F7:AJ7,"TP")+COUNTIF(F7:AJ7,"PT")+COUNTIF(F7:AJ7,"PK")+COUNTIF(F7:AJ7,"KP")+2*COUNTIF(F7:AJ7,"P2")</f>
        <v>1</v>
      </c>
      <c r="AL7" s="336">
        <f>COUNTIF(E7:AI7,"T")+2*COUNTIF(E7:AI7,"2T")+2*COUNTIF(E7:AI7,"T2")+COUNTIF(E7:AI7,"PT")+COUNTIF(E7:AI7,"TP")</f>
        <v>0</v>
      </c>
    </row>
    <row r="8" spans="1:38" s="25" customFormat="1">
      <c r="A8" s="149">
        <v>2</v>
      </c>
      <c r="B8" s="178" t="s">
        <v>1274</v>
      </c>
      <c r="C8" s="179" t="s">
        <v>1275</v>
      </c>
      <c r="D8" s="160" t="s">
        <v>1276</v>
      </c>
      <c r="E8" s="150"/>
      <c r="F8" s="96"/>
      <c r="G8" s="96"/>
      <c r="H8" s="96" t="s">
        <v>7</v>
      </c>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1</v>
      </c>
      <c r="AL8" s="336">
        <f t="shared" ref="AL8:AL31" si="4">COUNTIF(E8:AI8,"T")+2*COUNTIF(E8:AI8,"2T")+2*COUNTIF(E8:AI8,"T2")+COUNTIF(E8:AI8,"PT")+COUNTIF(E8:AI8,"TP")</f>
        <v>0</v>
      </c>
    </row>
    <row r="9" spans="1:38" s="25" customFormat="1">
      <c r="A9" s="149">
        <v>3</v>
      </c>
      <c r="B9" s="178" t="s">
        <v>1277</v>
      </c>
      <c r="C9" s="179" t="s">
        <v>1278</v>
      </c>
      <c r="D9" s="160" t="s">
        <v>1279</v>
      </c>
      <c r="E9" s="150"/>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6">
        <f t="shared" si="3"/>
        <v>0</v>
      </c>
      <c r="AL9" s="336">
        <f t="shared" si="4"/>
        <v>0</v>
      </c>
    </row>
    <row r="10" spans="1:38" s="25" customFormat="1">
      <c r="A10" s="149">
        <v>4</v>
      </c>
      <c r="B10" s="178" t="s">
        <v>1280</v>
      </c>
      <c r="C10" s="179" t="s">
        <v>1281</v>
      </c>
      <c r="D10" s="160" t="s">
        <v>134</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6">
        <f t="shared" si="3"/>
        <v>0</v>
      </c>
      <c r="AL10" s="336">
        <f t="shared" si="4"/>
        <v>0</v>
      </c>
    </row>
    <row r="11" spans="1:38" s="25" customFormat="1">
      <c r="A11" s="149">
        <v>5</v>
      </c>
      <c r="B11" s="178" t="s">
        <v>1282</v>
      </c>
      <c r="C11" s="179" t="s">
        <v>1283</v>
      </c>
      <c r="D11" s="160" t="s">
        <v>50</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6">
        <f t="shared" si="3"/>
        <v>0</v>
      </c>
      <c r="AL11" s="336">
        <f t="shared" si="4"/>
        <v>0</v>
      </c>
    </row>
    <row r="12" spans="1:38" s="25" customFormat="1">
      <c r="A12" s="149">
        <v>6</v>
      </c>
      <c r="B12" s="180" t="s">
        <v>1284</v>
      </c>
      <c r="C12" s="181" t="s">
        <v>80</v>
      </c>
      <c r="D12" s="182" t="s">
        <v>70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6">
        <f t="shared" si="3"/>
        <v>0</v>
      </c>
      <c r="AL12" s="336">
        <f t="shared" si="4"/>
        <v>0</v>
      </c>
    </row>
    <row r="13" spans="1:38" s="184" customFormat="1">
      <c r="A13" s="149">
        <v>7</v>
      </c>
      <c r="B13" s="178" t="s">
        <v>1285</v>
      </c>
      <c r="C13" s="179" t="s">
        <v>1286</v>
      </c>
      <c r="D13" s="160" t="s">
        <v>92</v>
      </c>
      <c r="E13" s="118"/>
      <c r="F13" s="119"/>
      <c r="G13" s="119"/>
      <c r="H13" s="119"/>
      <c r="I13" s="119"/>
      <c r="J13" s="119"/>
      <c r="K13" s="119" t="s">
        <v>7</v>
      </c>
      <c r="L13" s="119"/>
      <c r="M13" s="119"/>
      <c r="N13" s="119"/>
      <c r="O13" s="119"/>
      <c r="P13" s="119"/>
      <c r="Q13" s="119"/>
      <c r="R13" s="119" t="s">
        <v>7</v>
      </c>
      <c r="S13" s="119" t="s">
        <v>6</v>
      </c>
      <c r="T13" s="119"/>
      <c r="U13" s="119"/>
      <c r="V13" s="119"/>
      <c r="W13" s="119"/>
      <c r="X13" s="119"/>
      <c r="Y13" s="119"/>
      <c r="Z13" s="119"/>
      <c r="AA13" s="119"/>
      <c r="AB13" s="119"/>
      <c r="AC13" s="95"/>
      <c r="AD13" s="119"/>
      <c r="AE13" s="119"/>
      <c r="AF13" s="119"/>
      <c r="AG13" s="119"/>
      <c r="AH13" s="119"/>
      <c r="AI13" s="119"/>
      <c r="AJ13" s="19">
        <f t="shared" si="2"/>
        <v>1</v>
      </c>
      <c r="AK13" s="336">
        <f t="shared" si="3"/>
        <v>2</v>
      </c>
      <c r="AL13" s="336">
        <f t="shared" si="4"/>
        <v>0</v>
      </c>
    </row>
    <row r="14" spans="1:38" s="25" customFormat="1">
      <c r="A14" s="149">
        <v>8</v>
      </c>
      <c r="B14" s="178" t="s">
        <v>1287</v>
      </c>
      <c r="C14" s="179" t="s">
        <v>1288</v>
      </c>
      <c r="D14" s="160" t="s">
        <v>1289</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6">
        <f t="shared" si="3"/>
        <v>0</v>
      </c>
      <c r="AL14" s="336">
        <f t="shared" si="4"/>
        <v>0</v>
      </c>
    </row>
    <row r="15" spans="1:38" s="25" customFormat="1">
      <c r="A15" s="149">
        <v>9</v>
      </c>
      <c r="B15" s="178" t="s">
        <v>1290</v>
      </c>
      <c r="C15" s="179" t="s">
        <v>1291</v>
      </c>
      <c r="D15" s="160" t="s">
        <v>85</v>
      </c>
      <c r="E15" s="150"/>
      <c r="F15" s="96"/>
      <c r="G15" s="96"/>
      <c r="H15" s="96"/>
      <c r="I15" s="96"/>
      <c r="J15" s="96"/>
      <c r="K15" s="96"/>
      <c r="L15" s="96"/>
      <c r="M15" s="96"/>
      <c r="N15" s="96"/>
      <c r="O15" s="96"/>
      <c r="P15" s="96"/>
      <c r="Q15" s="96"/>
      <c r="R15" s="96" t="s">
        <v>8</v>
      </c>
      <c r="S15" s="96"/>
      <c r="T15" s="96"/>
      <c r="U15" s="96"/>
      <c r="V15" s="96"/>
      <c r="W15" s="96"/>
      <c r="X15" s="96"/>
      <c r="Y15" s="96"/>
      <c r="Z15" s="96"/>
      <c r="AA15" s="96"/>
      <c r="AB15" s="96"/>
      <c r="AC15" s="95"/>
      <c r="AD15" s="96"/>
      <c r="AE15" s="96"/>
      <c r="AF15" s="96"/>
      <c r="AG15" s="96"/>
      <c r="AH15" s="96"/>
      <c r="AI15" s="96"/>
      <c r="AJ15" s="19">
        <f t="shared" si="2"/>
        <v>0</v>
      </c>
      <c r="AK15" s="336">
        <f t="shared" si="3"/>
        <v>0</v>
      </c>
      <c r="AL15" s="336">
        <f t="shared" si="4"/>
        <v>1</v>
      </c>
    </row>
    <row r="16" spans="1:38" s="25" customFormat="1">
      <c r="A16" s="149">
        <v>10</v>
      </c>
      <c r="B16" s="178" t="s">
        <v>1292</v>
      </c>
      <c r="C16" s="179" t="s">
        <v>1293</v>
      </c>
      <c r="D16" s="160" t="s">
        <v>85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6">
        <f t="shared" si="3"/>
        <v>0</v>
      </c>
      <c r="AL16" s="336">
        <f t="shared" si="4"/>
        <v>0</v>
      </c>
    </row>
    <row r="17" spans="1:39" s="25" customFormat="1">
      <c r="A17" s="149">
        <v>11</v>
      </c>
      <c r="B17" s="178" t="s">
        <v>1294</v>
      </c>
      <c r="C17" s="179" t="s">
        <v>1295</v>
      </c>
      <c r="D17" s="160" t="s">
        <v>103</v>
      </c>
      <c r="E17" s="150"/>
      <c r="F17" s="96"/>
      <c r="G17" s="96"/>
      <c r="H17" s="96" t="s">
        <v>7</v>
      </c>
      <c r="I17" s="96" t="s">
        <v>7</v>
      </c>
      <c r="J17" s="96" t="s">
        <v>6</v>
      </c>
      <c r="K17" s="96" t="s">
        <v>6</v>
      </c>
      <c r="L17" s="96" t="s">
        <v>6</v>
      </c>
      <c r="M17" s="96"/>
      <c r="N17" s="96"/>
      <c r="O17" s="96" t="s">
        <v>6</v>
      </c>
      <c r="P17" s="473" t="s">
        <v>1491</v>
      </c>
      <c r="Q17" s="474"/>
      <c r="R17" s="474"/>
      <c r="S17" s="474"/>
      <c r="T17" s="474"/>
      <c r="U17" s="474"/>
      <c r="V17" s="474"/>
      <c r="W17" s="474"/>
      <c r="X17" s="474"/>
      <c r="Y17" s="474"/>
      <c r="Z17" s="474"/>
      <c r="AA17" s="474"/>
      <c r="AB17" s="474"/>
      <c r="AC17" s="474"/>
      <c r="AD17" s="474"/>
      <c r="AE17" s="474"/>
      <c r="AF17" s="474"/>
      <c r="AG17" s="474"/>
      <c r="AH17" s="474"/>
      <c r="AI17" s="475"/>
      <c r="AJ17" s="19">
        <f t="shared" si="2"/>
        <v>4</v>
      </c>
      <c r="AK17" s="336">
        <f t="shared" si="3"/>
        <v>2</v>
      </c>
      <c r="AL17" s="336">
        <f t="shared" si="4"/>
        <v>0</v>
      </c>
    </row>
    <row r="18" spans="1:39" s="25" customFormat="1" ht="21" customHeight="1">
      <c r="A18" s="149">
        <v>12</v>
      </c>
      <c r="B18" s="178" t="s">
        <v>1296</v>
      </c>
      <c r="C18" s="179" t="s">
        <v>1297</v>
      </c>
      <c r="D18" s="160" t="s">
        <v>103</v>
      </c>
      <c r="E18" s="151"/>
      <c r="F18" s="96"/>
      <c r="G18" s="151"/>
      <c r="H18" s="151"/>
      <c r="I18" s="151"/>
      <c r="J18" s="151"/>
      <c r="K18" s="151"/>
      <c r="L18" s="151"/>
      <c r="M18" s="151"/>
      <c r="N18" s="151"/>
      <c r="O18" s="151"/>
      <c r="P18" s="151"/>
      <c r="Q18" s="151"/>
      <c r="R18" s="151"/>
      <c r="S18" s="151"/>
      <c r="T18" s="151"/>
      <c r="U18" s="151"/>
      <c r="V18" s="151"/>
      <c r="W18" s="151"/>
      <c r="X18" s="151"/>
      <c r="Y18" s="151"/>
      <c r="Z18" s="151"/>
      <c r="AA18" s="151"/>
      <c r="AB18" s="151"/>
      <c r="AC18" s="95"/>
      <c r="AD18" s="151"/>
      <c r="AE18" s="151"/>
      <c r="AF18" s="151"/>
      <c r="AG18" s="151"/>
      <c r="AH18" s="151"/>
      <c r="AI18" s="151"/>
      <c r="AJ18" s="19">
        <f t="shared" si="2"/>
        <v>0</v>
      </c>
      <c r="AK18" s="336">
        <f t="shared" si="3"/>
        <v>0</v>
      </c>
      <c r="AL18" s="336">
        <f t="shared" si="4"/>
        <v>0</v>
      </c>
    </row>
    <row r="19" spans="1:39" s="25" customFormat="1" ht="21" customHeight="1">
      <c r="A19" s="149">
        <v>13</v>
      </c>
      <c r="B19" s="178" t="s">
        <v>1298</v>
      </c>
      <c r="C19" s="179" t="s">
        <v>1299</v>
      </c>
      <c r="D19" s="160" t="s">
        <v>87</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5"/>
      <c r="AD19" s="96"/>
      <c r="AE19" s="96"/>
      <c r="AF19" s="96"/>
      <c r="AG19" s="96"/>
      <c r="AH19" s="96"/>
      <c r="AI19" s="96"/>
      <c r="AJ19" s="19">
        <f t="shared" si="2"/>
        <v>0</v>
      </c>
      <c r="AK19" s="336">
        <f t="shared" si="3"/>
        <v>0</v>
      </c>
      <c r="AL19" s="336">
        <f t="shared" si="4"/>
        <v>0</v>
      </c>
    </row>
    <row r="20" spans="1:39" s="25" customFormat="1" ht="21" customHeight="1">
      <c r="A20" s="149">
        <v>14</v>
      </c>
      <c r="B20" s="178" t="s">
        <v>1300</v>
      </c>
      <c r="C20" s="179" t="s">
        <v>1301</v>
      </c>
      <c r="D20" s="160" t="s">
        <v>87</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6">
        <f t="shared" si="3"/>
        <v>0</v>
      </c>
      <c r="AL20" s="336">
        <f t="shared" si="4"/>
        <v>0</v>
      </c>
    </row>
    <row r="21" spans="1:39" s="25" customFormat="1" ht="21" customHeight="1">
      <c r="A21" s="149">
        <v>15</v>
      </c>
      <c r="B21" s="178" t="s">
        <v>1302</v>
      </c>
      <c r="C21" s="179" t="s">
        <v>1303</v>
      </c>
      <c r="D21" s="160" t="s">
        <v>79</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6">
        <f t="shared" si="3"/>
        <v>0</v>
      </c>
      <c r="AL21" s="336">
        <f t="shared" si="4"/>
        <v>0</v>
      </c>
    </row>
    <row r="22" spans="1:39" s="25" customFormat="1" ht="21" customHeight="1">
      <c r="A22" s="149">
        <v>16</v>
      </c>
      <c r="B22" s="178" t="s">
        <v>1304</v>
      </c>
      <c r="C22" s="179" t="s">
        <v>1305</v>
      </c>
      <c r="D22" s="160" t="s">
        <v>1073</v>
      </c>
      <c r="E22" s="150"/>
      <c r="F22" s="96"/>
      <c r="G22" s="96"/>
      <c r="H22" s="96"/>
      <c r="I22" s="96"/>
      <c r="J22" s="96"/>
      <c r="K22" s="96" t="s">
        <v>7</v>
      </c>
      <c r="L22" s="96"/>
      <c r="M22" s="96"/>
      <c r="N22" s="96"/>
      <c r="O22" s="96"/>
      <c r="P22" s="96"/>
      <c r="Q22" s="96"/>
      <c r="R22" s="96" t="s">
        <v>7</v>
      </c>
      <c r="S22" s="96"/>
      <c r="T22" s="96"/>
      <c r="U22" s="96"/>
      <c r="V22" s="96"/>
      <c r="W22" s="96"/>
      <c r="X22" s="96"/>
      <c r="Y22" s="96"/>
      <c r="Z22" s="96"/>
      <c r="AA22" s="96"/>
      <c r="AB22" s="96"/>
      <c r="AC22" s="95"/>
      <c r="AD22" s="96"/>
      <c r="AE22" s="96"/>
      <c r="AF22" s="96"/>
      <c r="AG22" s="96"/>
      <c r="AH22" s="96"/>
      <c r="AI22" s="96"/>
      <c r="AJ22" s="19">
        <f t="shared" si="2"/>
        <v>0</v>
      </c>
      <c r="AK22" s="336">
        <f t="shared" si="3"/>
        <v>2</v>
      </c>
      <c r="AL22" s="336">
        <f t="shared" si="4"/>
        <v>0</v>
      </c>
    </row>
    <row r="23" spans="1:39" s="25" customFormat="1" ht="21" customHeight="1">
      <c r="A23" s="149">
        <v>17</v>
      </c>
      <c r="B23" s="178" t="s">
        <v>1306</v>
      </c>
      <c r="C23" s="179" t="s">
        <v>1307</v>
      </c>
      <c r="D23" s="160" t="s">
        <v>1308</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6">
        <f t="shared" si="3"/>
        <v>0</v>
      </c>
      <c r="AL23" s="336">
        <f t="shared" si="4"/>
        <v>0</v>
      </c>
    </row>
    <row r="24" spans="1:39" s="25" customFormat="1" ht="21" customHeight="1">
      <c r="A24" s="149">
        <v>18</v>
      </c>
      <c r="B24" s="178" t="s">
        <v>1309</v>
      </c>
      <c r="C24" s="179" t="s">
        <v>980</v>
      </c>
      <c r="D24" s="160" t="s">
        <v>285</v>
      </c>
      <c r="E24" s="96"/>
      <c r="F24" s="96"/>
      <c r="G24" s="96"/>
      <c r="H24" s="96"/>
      <c r="I24" s="96"/>
      <c r="J24" s="96"/>
      <c r="K24" s="96"/>
      <c r="L24" s="96"/>
      <c r="M24" s="96"/>
      <c r="N24" s="96"/>
      <c r="O24" s="96"/>
      <c r="P24" s="96"/>
      <c r="Q24" s="96"/>
      <c r="R24" s="96" t="s">
        <v>8</v>
      </c>
      <c r="S24" s="96"/>
      <c r="T24" s="96"/>
      <c r="U24" s="96"/>
      <c r="V24" s="96"/>
      <c r="W24" s="96"/>
      <c r="X24" s="96"/>
      <c r="Y24" s="96"/>
      <c r="Z24" s="96"/>
      <c r="AA24" s="96"/>
      <c r="AB24" s="96"/>
      <c r="AC24" s="95"/>
      <c r="AD24" s="96"/>
      <c r="AE24" s="96"/>
      <c r="AF24" s="96"/>
      <c r="AG24" s="96"/>
      <c r="AH24" s="96"/>
      <c r="AI24" s="96"/>
      <c r="AJ24" s="19">
        <f t="shared" si="2"/>
        <v>0</v>
      </c>
      <c r="AK24" s="336">
        <f t="shared" si="3"/>
        <v>0</v>
      </c>
      <c r="AL24" s="336">
        <f t="shared" si="4"/>
        <v>1</v>
      </c>
    </row>
    <row r="25" spans="1:39" s="25" customFormat="1" ht="21" customHeight="1">
      <c r="A25" s="149">
        <v>19</v>
      </c>
      <c r="B25" s="178" t="s">
        <v>1310</v>
      </c>
      <c r="C25" s="179" t="s">
        <v>533</v>
      </c>
      <c r="D25" s="160" t="s">
        <v>1311</v>
      </c>
      <c r="E25" s="150"/>
      <c r="F25" s="96"/>
      <c r="G25" s="96"/>
      <c r="H25" s="96" t="s">
        <v>7</v>
      </c>
      <c r="I25" s="96" t="s">
        <v>7</v>
      </c>
      <c r="J25" s="96" t="s">
        <v>6</v>
      </c>
      <c r="K25" s="96" t="s">
        <v>6</v>
      </c>
      <c r="L25" s="96" t="s">
        <v>6</v>
      </c>
      <c r="M25" s="96"/>
      <c r="N25" s="96"/>
      <c r="O25" s="96" t="s">
        <v>6</v>
      </c>
      <c r="P25" s="476" t="s">
        <v>2867</v>
      </c>
      <c r="Q25" s="477"/>
      <c r="R25" s="477"/>
      <c r="S25" s="477"/>
      <c r="T25" s="477"/>
      <c r="U25" s="477"/>
      <c r="V25" s="477"/>
      <c r="W25" s="477"/>
      <c r="X25" s="477"/>
      <c r="Y25" s="477"/>
      <c r="Z25" s="477"/>
      <c r="AA25" s="477"/>
      <c r="AB25" s="477"/>
      <c r="AC25" s="477"/>
      <c r="AD25" s="477"/>
      <c r="AE25" s="477"/>
      <c r="AF25" s="477"/>
      <c r="AG25" s="477"/>
      <c r="AH25" s="477"/>
      <c r="AI25" s="478"/>
      <c r="AJ25" s="19">
        <f t="shared" si="2"/>
        <v>4</v>
      </c>
      <c r="AK25" s="336">
        <f t="shared" si="3"/>
        <v>2</v>
      </c>
      <c r="AL25" s="336">
        <f t="shared" si="4"/>
        <v>0</v>
      </c>
    </row>
    <row r="26" spans="1:39" s="172" customFormat="1" ht="21" customHeight="1">
      <c r="A26" s="149">
        <v>20</v>
      </c>
      <c r="B26" s="178" t="s">
        <v>1312</v>
      </c>
      <c r="C26" s="179" t="s">
        <v>1313</v>
      </c>
      <c r="D26" s="160" t="s">
        <v>697</v>
      </c>
      <c r="E26" s="13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95"/>
      <c r="AD26" s="138"/>
      <c r="AE26" s="138"/>
      <c r="AF26" s="138"/>
      <c r="AG26" s="138"/>
      <c r="AH26" s="138"/>
      <c r="AI26" s="138"/>
      <c r="AJ26" s="19">
        <f t="shared" si="2"/>
        <v>0</v>
      </c>
      <c r="AK26" s="336">
        <f t="shared" si="3"/>
        <v>0</v>
      </c>
      <c r="AL26" s="336">
        <f t="shared" si="4"/>
        <v>0</v>
      </c>
    </row>
    <row r="27" spans="1:39" s="184" customFormat="1" ht="21" customHeight="1">
      <c r="A27" s="149">
        <v>21</v>
      </c>
      <c r="B27" s="178" t="s">
        <v>1314</v>
      </c>
      <c r="C27" s="179" t="s">
        <v>38</v>
      </c>
      <c r="D27" s="160" t="s">
        <v>81</v>
      </c>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95"/>
      <c r="AD27" s="119"/>
      <c r="AE27" s="119"/>
      <c r="AF27" s="119"/>
      <c r="AG27" s="119"/>
      <c r="AH27" s="119"/>
      <c r="AI27" s="119"/>
      <c r="AJ27" s="19">
        <f t="shared" si="2"/>
        <v>0</v>
      </c>
      <c r="AK27" s="336">
        <f t="shared" si="3"/>
        <v>0</v>
      </c>
      <c r="AL27" s="336">
        <f t="shared" si="4"/>
        <v>0</v>
      </c>
    </row>
    <row r="28" spans="1:39" s="25" customFormat="1" ht="21" customHeight="1">
      <c r="A28" s="149">
        <v>22</v>
      </c>
      <c r="B28" s="178" t="s">
        <v>1315</v>
      </c>
      <c r="C28" s="179" t="s">
        <v>1316</v>
      </c>
      <c r="D28" s="160" t="s">
        <v>107</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85"/>
      <c r="AD28" s="136"/>
      <c r="AE28" s="136"/>
      <c r="AF28" s="136"/>
      <c r="AG28" s="136"/>
      <c r="AH28" s="136"/>
      <c r="AI28" s="136"/>
      <c r="AJ28" s="19">
        <f t="shared" si="2"/>
        <v>0</v>
      </c>
      <c r="AK28" s="336">
        <f t="shared" si="3"/>
        <v>0</v>
      </c>
      <c r="AL28" s="336">
        <f t="shared" si="4"/>
        <v>0</v>
      </c>
    </row>
    <row r="29" spans="1:39" s="25" customFormat="1" ht="21" customHeight="1">
      <c r="A29" s="149">
        <v>23</v>
      </c>
      <c r="B29" s="178" t="s">
        <v>1317</v>
      </c>
      <c r="C29" s="179" t="s">
        <v>1313</v>
      </c>
      <c r="D29" s="160" t="s">
        <v>89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0</v>
      </c>
      <c r="AK29" s="336">
        <f t="shared" si="3"/>
        <v>0</v>
      </c>
      <c r="AL29" s="336">
        <f t="shared" si="4"/>
        <v>0</v>
      </c>
    </row>
    <row r="30" spans="1:39" s="25" customFormat="1" ht="21" customHeight="1">
      <c r="A30" s="149">
        <v>24</v>
      </c>
      <c r="B30" s="178" t="s">
        <v>1318</v>
      </c>
      <c r="C30" s="179" t="s">
        <v>204</v>
      </c>
      <c r="D30" s="160" t="s">
        <v>1319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6">
        <f t="shared" si="3"/>
        <v>0</v>
      </c>
      <c r="AL30" s="336">
        <f t="shared" si="4"/>
        <v>0</v>
      </c>
    </row>
    <row r="31" spans="1:39" s="25" customFormat="1" ht="21" customHeight="1">
      <c r="A31" s="149">
        <v>25</v>
      </c>
      <c r="B31" s="186" t="s">
        <v>1320</v>
      </c>
      <c r="C31" s="187" t="s">
        <v>1321</v>
      </c>
      <c r="D31" s="167" t="s">
        <v>89</v>
      </c>
      <c r="E31" s="479" t="s">
        <v>1162</v>
      </c>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1"/>
      <c r="AJ31" s="19">
        <f t="shared" si="2"/>
        <v>0</v>
      </c>
      <c r="AK31" s="336">
        <f t="shared" si="3"/>
        <v>0</v>
      </c>
      <c r="AL31" s="336">
        <f t="shared" si="4"/>
        <v>0</v>
      </c>
    </row>
    <row r="32" spans="1:39" s="25" customFormat="1" ht="21" customHeight="1">
      <c r="A32" s="439" t="s">
        <v>10</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19">
        <f>SUM(AJ7:AJ30)</f>
        <v>16</v>
      </c>
      <c r="AK32" s="19">
        <f>SUM(AK7:AK30)</f>
        <v>10</v>
      </c>
      <c r="AL32" s="19">
        <f>SUM(AL7:AL30)</f>
        <v>2</v>
      </c>
      <c r="AM32" s="24"/>
    </row>
    <row r="33" spans="1:38"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row>
    <row r="34" spans="1:38">
      <c r="C34" s="443"/>
      <c r="D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c r="C35" s="443"/>
      <c r="D35" s="443"/>
      <c r="E35" s="443"/>
      <c r="F35" s="443"/>
      <c r="G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c r="C36" s="443"/>
      <c r="D36" s="443"/>
      <c r="E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c r="C37" s="443"/>
      <c r="D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sheetData>
  <mergeCells count="24">
    <mergeCell ref="AJ5:AJ6"/>
    <mergeCell ref="AK5:AK6"/>
    <mergeCell ref="A33:AL33"/>
    <mergeCell ref="AL5:AL6"/>
    <mergeCell ref="A1:P1"/>
    <mergeCell ref="Q1:AL1"/>
    <mergeCell ref="A2:P2"/>
    <mergeCell ref="Q2:AL2"/>
    <mergeCell ref="A3:AL3"/>
    <mergeCell ref="I4:L4"/>
    <mergeCell ref="M4:N4"/>
    <mergeCell ref="O4:Q4"/>
    <mergeCell ref="R4:T4"/>
    <mergeCell ref="A5:A6"/>
    <mergeCell ref="B5:B6"/>
    <mergeCell ref="C5:D6"/>
    <mergeCell ref="P17:AI17"/>
    <mergeCell ref="P25:AI25"/>
    <mergeCell ref="C37:D37"/>
    <mergeCell ref="C34:D34"/>
    <mergeCell ref="C35:G35"/>
    <mergeCell ref="E31:AI31"/>
    <mergeCell ref="A32:AI32"/>
    <mergeCell ref="C36:E36"/>
  </mergeCells>
  <conditionalFormatting sqref="E6:AI16 E18:AI24 E17:P17 E26:AI30 E25:P25">
    <cfRule type="expression" dxfId="107"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topLeftCell="A7" workbookViewId="0">
      <selection activeCell="T18" sqref="T18"/>
    </sheetView>
  </sheetViews>
  <sheetFormatPr defaultColWidth="9.33203125" defaultRowHeight="18"/>
  <cols>
    <col min="1" max="1" width="6.83203125" style="24" customWidth="1"/>
    <col min="2" max="2" width="15.5" style="24" customWidth="1"/>
    <col min="3" max="3" width="24.83203125" style="24" customWidth="1"/>
    <col min="4" max="4" width="9.5" style="24" customWidth="1"/>
    <col min="5" max="35" width="4" style="24" customWidth="1"/>
    <col min="36" max="38" width="7" style="24"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2.25" customHeight="1">
      <c r="A3" s="436" t="s">
        <v>1322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122">
        <v>1</v>
      </c>
      <c r="B7" s="122" t="s">
        <v>1323</v>
      </c>
      <c r="C7" s="123" t="s">
        <v>592</v>
      </c>
      <c r="D7" s="131" t="s">
        <v>19</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21" customHeight="1">
      <c r="A8" s="122">
        <v>2</v>
      </c>
      <c r="B8" s="122" t="s">
        <v>1324</v>
      </c>
      <c r="C8" s="123" t="s">
        <v>1325</v>
      </c>
      <c r="D8" s="131" t="s">
        <v>1326</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25" customFormat="1" ht="21" customHeight="1">
      <c r="A9" s="122">
        <v>3</v>
      </c>
      <c r="B9" s="122" t="s">
        <v>1327</v>
      </c>
      <c r="C9" s="123" t="s">
        <v>1328</v>
      </c>
      <c r="D9" s="131" t="s">
        <v>925</v>
      </c>
      <c r="E9" s="97"/>
      <c r="F9" s="96"/>
      <c r="G9" s="96"/>
      <c r="H9" s="96"/>
      <c r="I9" s="96" t="s">
        <v>7</v>
      </c>
      <c r="J9" s="96" t="s">
        <v>7</v>
      </c>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2</v>
      </c>
      <c r="AL9" s="336">
        <f t="shared" si="4"/>
        <v>0</v>
      </c>
    </row>
    <row r="10" spans="1:38" s="25" customFormat="1" ht="21" customHeight="1">
      <c r="A10" s="122">
        <v>4</v>
      </c>
      <c r="B10" s="122" t="s">
        <v>1329</v>
      </c>
      <c r="C10" s="188" t="s">
        <v>1330</v>
      </c>
      <c r="D10" s="189"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ht="21" customHeight="1">
      <c r="A11" s="122">
        <v>5</v>
      </c>
      <c r="B11" s="190" t="s">
        <v>1331</v>
      </c>
      <c r="C11" s="191" t="s">
        <v>1332</v>
      </c>
      <c r="D11" s="192" t="s">
        <v>108</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ht="21" customHeight="1">
      <c r="A12" s="122">
        <v>6</v>
      </c>
      <c r="B12" s="180" t="s">
        <v>1333</v>
      </c>
      <c r="C12" s="181" t="s">
        <v>1102</v>
      </c>
      <c r="D12" s="182" t="s">
        <v>20</v>
      </c>
      <c r="E12" s="96"/>
      <c r="F12" s="96"/>
      <c r="G12" s="96"/>
      <c r="H12" s="96"/>
      <c r="I12" s="96"/>
      <c r="J12" s="96"/>
      <c r="K12" s="96" t="s">
        <v>7</v>
      </c>
      <c r="L12" s="96"/>
      <c r="M12" s="96"/>
      <c r="N12" s="96"/>
      <c r="O12" s="96"/>
      <c r="P12" s="96"/>
      <c r="Q12" s="96"/>
      <c r="R12" s="96"/>
      <c r="S12" s="96"/>
      <c r="T12" s="96" t="s">
        <v>7</v>
      </c>
      <c r="U12" s="96"/>
      <c r="V12" s="96"/>
      <c r="W12" s="96"/>
      <c r="X12" s="96"/>
      <c r="Y12" s="96"/>
      <c r="Z12" s="96"/>
      <c r="AA12" s="96"/>
      <c r="AB12" s="96"/>
      <c r="AC12" s="96"/>
      <c r="AD12" s="96"/>
      <c r="AE12" s="96"/>
      <c r="AF12" s="96"/>
      <c r="AG12" s="96"/>
      <c r="AH12" s="96"/>
      <c r="AI12" s="96"/>
      <c r="AJ12" s="19">
        <f t="shared" si="2"/>
        <v>0</v>
      </c>
      <c r="AK12" s="336">
        <f t="shared" si="3"/>
        <v>2</v>
      </c>
      <c r="AL12" s="336">
        <f t="shared" si="4"/>
        <v>0</v>
      </c>
    </row>
    <row r="13" spans="1:38" s="25" customFormat="1" ht="21" customHeight="1">
      <c r="A13" s="122">
        <v>7</v>
      </c>
      <c r="B13" s="122" t="s">
        <v>1334</v>
      </c>
      <c r="C13" s="123" t="s">
        <v>1335</v>
      </c>
      <c r="D13" s="131" t="s">
        <v>666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ht="21" customHeight="1">
      <c r="A14" s="122">
        <v>8</v>
      </c>
      <c r="B14" s="122" t="s">
        <v>1336</v>
      </c>
      <c r="C14" s="123" t="s">
        <v>1337</v>
      </c>
      <c r="D14" s="131" t="s">
        <v>1338</v>
      </c>
      <c r="E14" s="96"/>
      <c r="F14" s="96" t="s">
        <v>7</v>
      </c>
      <c r="G14" s="96"/>
      <c r="H14" s="96"/>
      <c r="I14" s="96"/>
      <c r="J14" s="96"/>
      <c r="K14" s="96"/>
      <c r="L14" s="96"/>
      <c r="M14" s="96"/>
      <c r="N14" s="96"/>
      <c r="O14" s="96"/>
      <c r="P14" s="96" t="s">
        <v>7</v>
      </c>
      <c r="Q14" s="96"/>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row>
    <row r="15" spans="1:38" s="25" customFormat="1" ht="21" customHeight="1">
      <c r="A15" s="122">
        <v>9</v>
      </c>
      <c r="B15" s="122" t="s">
        <v>1339</v>
      </c>
      <c r="C15" s="123" t="s">
        <v>1340</v>
      </c>
      <c r="D15" s="131" t="s">
        <v>87</v>
      </c>
      <c r="E15" s="96"/>
      <c r="F15" s="96"/>
      <c r="G15" s="96"/>
      <c r="H15" s="96"/>
      <c r="I15" s="96"/>
      <c r="J15" s="96"/>
      <c r="K15" s="96"/>
      <c r="L15" s="96"/>
      <c r="M15" s="96"/>
      <c r="N15" s="96"/>
      <c r="O15" s="96"/>
      <c r="P15" s="96" t="s">
        <v>7</v>
      </c>
      <c r="Q15" s="96"/>
      <c r="R15" s="96"/>
      <c r="S15" s="96"/>
      <c r="T15" s="96"/>
      <c r="U15" s="96"/>
      <c r="V15" s="96"/>
      <c r="W15" s="96"/>
      <c r="X15" s="96"/>
      <c r="Y15" s="96"/>
      <c r="Z15" s="96"/>
      <c r="AA15" s="96"/>
      <c r="AB15" s="96"/>
      <c r="AC15" s="96"/>
      <c r="AD15" s="96"/>
      <c r="AE15" s="96"/>
      <c r="AF15" s="96"/>
      <c r="AG15" s="96"/>
      <c r="AH15" s="96"/>
      <c r="AI15" s="96"/>
      <c r="AJ15" s="19">
        <f t="shared" si="2"/>
        <v>0</v>
      </c>
      <c r="AK15" s="336">
        <f t="shared" si="3"/>
        <v>1</v>
      </c>
      <c r="AL15" s="336">
        <f t="shared" si="4"/>
        <v>0</v>
      </c>
    </row>
    <row r="16" spans="1:38" s="25" customFormat="1" ht="21" customHeight="1">
      <c r="A16" s="122">
        <v>10</v>
      </c>
      <c r="B16" s="122" t="s">
        <v>1341</v>
      </c>
      <c r="C16" s="123" t="s">
        <v>962</v>
      </c>
      <c r="D16" s="131" t="s">
        <v>87</v>
      </c>
      <c r="E16" s="96"/>
      <c r="F16" s="96"/>
      <c r="G16" s="96"/>
      <c r="H16" s="96"/>
      <c r="I16" s="96" t="s">
        <v>7</v>
      </c>
      <c r="J16" s="96"/>
      <c r="K16" s="96"/>
      <c r="L16" s="96" t="s">
        <v>7</v>
      </c>
      <c r="M16" s="96"/>
      <c r="N16" s="96"/>
      <c r="O16" s="96"/>
      <c r="P16" s="96"/>
      <c r="Q16" s="96"/>
      <c r="R16" s="96"/>
      <c r="S16" s="96"/>
      <c r="T16" s="96" t="s">
        <v>7</v>
      </c>
      <c r="U16" s="96"/>
      <c r="V16" s="96"/>
      <c r="W16" s="96"/>
      <c r="X16" s="96"/>
      <c r="Y16" s="96"/>
      <c r="Z16" s="96"/>
      <c r="AA16" s="96"/>
      <c r="AB16" s="96"/>
      <c r="AC16" s="96"/>
      <c r="AD16" s="96"/>
      <c r="AE16" s="96"/>
      <c r="AF16" s="96"/>
      <c r="AG16" s="96"/>
      <c r="AH16" s="96"/>
      <c r="AI16" s="96"/>
      <c r="AJ16" s="19">
        <f t="shared" si="2"/>
        <v>0</v>
      </c>
      <c r="AK16" s="336">
        <f t="shared" si="3"/>
        <v>3</v>
      </c>
      <c r="AL16" s="336">
        <f t="shared" si="4"/>
        <v>0</v>
      </c>
    </row>
    <row r="17" spans="1:39" s="25" customFormat="1" ht="21" customHeight="1">
      <c r="A17" s="122">
        <v>11</v>
      </c>
      <c r="B17" s="122" t="s">
        <v>1342</v>
      </c>
      <c r="C17" s="123" t="s">
        <v>1343</v>
      </c>
      <c r="D17" s="131" t="s">
        <v>21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9" s="25" customFormat="1" ht="21" customHeight="1">
      <c r="A18" s="122">
        <v>12</v>
      </c>
      <c r="B18" s="122" t="s">
        <v>1344</v>
      </c>
      <c r="C18" s="123" t="s">
        <v>1345</v>
      </c>
      <c r="D18" s="131" t="s">
        <v>1346</v>
      </c>
      <c r="E18" s="96"/>
      <c r="F18" s="96"/>
      <c r="G18" s="96"/>
      <c r="H18" s="96"/>
      <c r="I18" s="96"/>
      <c r="J18" s="96"/>
      <c r="K18" s="96"/>
      <c r="L18" s="96"/>
      <c r="M18" s="96"/>
      <c r="N18" s="96"/>
      <c r="O18" s="96"/>
      <c r="P18" s="96"/>
      <c r="Q18" s="96"/>
      <c r="R18" s="96"/>
      <c r="S18" s="96"/>
      <c r="T18" s="96" t="s">
        <v>7</v>
      </c>
      <c r="U18" s="96"/>
      <c r="V18" s="96"/>
      <c r="W18" s="96"/>
      <c r="X18" s="96"/>
      <c r="Y18" s="96"/>
      <c r="Z18" s="96"/>
      <c r="AA18" s="96"/>
      <c r="AB18" s="96"/>
      <c r="AC18" s="96"/>
      <c r="AD18" s="96"/>
      <c r="AE18" s="96"/>
      <c r="AF18" s="96"/>
      <c r="AG18" s="96"/>
      <c r="AH18" s="96"/>
      <c r="AI18" s="96"/>
      <c r="AJ18" s="19">
        <f t="shared" si="2"/>
        <v>0</v>
      </c>
      <c r="AK18" s="336">
        <f t="shared" si="3"/>
        <v>1</v>
      </c>
      <c r="AL18" s="336">
        <f t="shared" si="4"/>
        <v>0</v>
      </c>
    </row>
    <row r="19" spans="1:39" s="25" customFormat="1" ht="21" customHeight="1">
      <c r="A19" s="122">
        <v>13</v>
      </c>
      <c r="B19" s="122" t="s">
        <v>1347</v>
      </c>
      <c r="C19" s="123" t="s">
        <v>1254</v>
      </c>
      <c r="D19" s="131" t="s">
        <v>45</v>
      </c>
      <c r="E19" s="96"/>
      <c r="F19" s="97"/>
      <c r="G19" s="97"/>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9">
        <f t="shared" si="2"/>
        <v>0</v>
      </c>
      <c r="AK19" s="336">
        <f t="shared" si="3"/>
        <v>0</v>
      </c>
      <c r="AL19" s="336">
        <f t="shared" si="4"/>
        <v>0</v>
      </c>
    </row>
    <row r="20" spans="1:39" s="25" customFormat="1" ht="21" customHeight="1">
      <c r="A20" s="122">
        <v>14</v>
      </c>
      <c r="B20" s="122" t="s">
        <v>1348</v>
      </c>
      <c r="C20" s="123" t="s">
        <v>91</v>
      </c>
      <c r="D20" s="131" t="s">
        <v>22</v>
      </c>
      <c r="E20" s="96"/>
      <c r="F20" s="96" t="s">
        <v>2805</v>
      </c>
      <c r="G20" s="96"/>
      <c r="H20" s="96"/>
      <c r="I20" s="96" t="s">
        <v>7</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3</v>
      </c>
      <c r="AL20" s="336">
        <f t="shared" si="4"/>
        <v>0</v>
      </c>
    </row>
    <row r="21" spans="1:39" s="25" customFormat="1" ht="21" customHeight="1">
      <c r="A21" s="122">
        <v>15</v>
      </c>
      <c r="B21" s="122" t="s">
        <v>1349</v>
      </c>
      <c r="C21" s="123" t="s">
        <v>1350</v>
      </c>
      <c r="D21" s="131" t="s">
        <v>940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9" s="25" customFormat="1" ht="21" customHeight="1">
      <c r="A22" s="122">
        <v>16</v>
      </c>
      <c r="B22" s="122" t="s">
        <v>1351</v>
      </c>
      <c r="C22" s="123" t="s">
        <v>1352</v>
      </c>
      <c r="D22" s="131" t="s">
        <v>940</v>
      </c>
      <c r="E22" s="96"/>
      <c r="F22" s="96"/>
      <c r="G22" s="96"/>
      <c r="H22" s="96"/>
      <c r="I22" s="96"/>
      <c r="J22" s="96"/>
      <c r="K22" s="96"/>
      <c r="L22" s="96"/>
      <c r="M22" s="96" t="s">
        <v>2805</v>
      </c>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2</v>
      </c>
      <c r="AL22" s="336">
        <f t="shared" si="4"/>
        <v>0</v>
      </c>
    </row>
    <row r="23" spans="1:39" s="25" customFormat="1" ht="21" customHeight="1">
      <c r="A23" s="122">
        <v>17</v>
      </c>
      <c r="B23" s="122" t="s">
        <v>1353</v>
      </c>
      <c r="C23" s="123" t="s">
        <v>1354</v>
      </c>
      <c r="D23" s="131" t="s">
        <v>940</v>
      </c>
      <c r="E23" s="96"/>
      <c r="F23" s="96"/>
      <c r="G23" s="96"/>
      <c r="H23" s="96"/>
      <c r="I23" s="96"/>
      <c r="J23" s="96"/>
      <c r="K23" s="96"/>
      <c r="L23" s="96" t="s">
        <v>7</v>
      </c>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39" s="25" customFormat="1" ht="21" customHeight="1">
      <c r="A24" s="122">
        <v>18</v>
      </c>
      <c r="B24" s="122" t="s">
        <v>1355</v>
      </c>
      <c r="C24" s="123" t="s">
        <v>1356</v>
      </c>
      <c r="D24" s="131" t="s">
        <v>378</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9" s="25" customFormat="1" ht="21" customHeight="1">
      <c r="A25" s="122">
        <v>19</v>
      </c>
      <c r="B25" s="122" t="s">
        <v>1357</v>
      </c>
      <c r="C25" s="123" t="s">
        <v>1358</v>
      </c>
      <c r="D25" s="131" t="s">
        <v>107</v>
      </c>
      <c r="E25" s="96"/>
      <c r="F25" s="96"/>
      <c r="G25" s="96"/>
      <c r="H25" s="96"/>
      <c r="I25" s="96"/>
      <c r="J25" s="96"/>
      <c r="K25" s="96"/>
      <c r="L25" s="96"/>
      <c r="M25" s="96"/>
      <c r="N25" s="96"/>
      <c r="O25" s="96"/>
      <c r="P25" s="96" t="s">
        <v>7</v>
      </c>
      <c r="Q25" s="96"/>
      <c r="R25" s="96"/>
      <c r="S25" s="96"/>
      <c r="T25" s="96"/>
      <c r="U25" s="96"/>
      <c r="V25" s="96"/>
      <c r="W25" s="96"/>
      <c r="X25" s="96"/>
      <c r="Y25" s="96"/>
      <c r="Z25" s="96"/>
      <c r="AA25" s="96"/>
      <c r="AB25" s="96"/>
      <c r="AC25" s="96"/>
      <c r="AD25" s="96"/>
      <c r="AE25" s="96"/>
      <c r="AF25" s="96"/>
      <c r="AG25" s="96"/>
      <c r="AH25" s="96"/>
      <c r="AI25" s="96"/>
      <c r="AJ25" s="19">
        <f t="shared" si="2"/>
        <v>0</v>
      </c>
      <c r="AK25" s="336">
        <f t="shared" si="3"/>
        <v>1</v>
      </c>
      <c r="AL25" s="336">
        <f t="shared" si="4"/>
        <v>0</v>
      </c>
    </row>
    <row r="26" spans="1:39" s="25" customFormat="1" ht="21" customHeight="1">
      <c r="A26" s="122">
        <v>20</v>
      </c>
      <c r="B26" s="122" t="s">
        <v>1359</v>
      </c>
      <c r="C26" s="123" t="s">
        <v>1360</v>
      </c>
      <c r="D26" s="131" t="s">
        <v>1361</v>
      </c>
      <c r="E26" s="96"/>
      <c r="F26" s="96"/>
      <c r="G26" s="96"/>
      <c r="H26" s="96"/>
      <c r="I26" s="96" t="s">
        <v>7</v>
      </c>
      <c r="J26" s="96"/>
      <c r="K26" s="96"/>
      <c r="L26" s="96"/>
      <c r="M26" s="96"/>
      <c r="N26" s="96"/>
      <c r="O26" s="96"/>
      <c r="P26" s="96"/>
      <c r="Q26" s="96"/>
      <c r="R26" s="96"/>
      <c r="S26" s="96" t="s">
        <v>7</v>
      </c>
      <c r="T26" s="96"/>
      <c r="U26" s="96"/>
      <c r="V26" s="96"/>
      <c r="W26" s="96"/>
      <c r="X26" s="96"/>
      <c r="Y26" s="96"/>
      <c r="Z26" s="96"/>
      <c r="AA26" s="96"/>
      <c r="AB26" s="96"/>
      <c r="AC26" s="96"/>
      <c r="AD26" s="96"/>
      <c r="AE26" s="96"/>
      <c r="AF26" s="96"/>
      <c r="AG26" s="96"/>
      <c r="AH26" s="96"/>
      <c r="AI26" s="96"/>
      <c r="AJ26" s="19">
        <f t="shared" si="2"/>
        <v>0</v>
      </c>
      <c r="AK26" s="336">
        <f t="shared" si="3"/>
        <v>2</v>
      </c>
      <c r="AL26" s="336">
        <f t="shared" si="4"/>
        <v>0</v>
      </c>
    </row>
    <row r="27" spans="1:39" s="25" customFormat="1" ht="21" customHeight="1">
      <c r="A27" s="122">
        <v>21</v>
      </c>
      <c r="B27" s="122" t="s">
        <v>1362</v>
      </c>
      <c r="C27" s="123" t="s">
        <v>1363</v>
      </c>
      <c r="D27" s="131" t="s">
        <v>105</v>
      </c>
      <c r="E27" s="96"/>
      <c r="F27" s="96" t="s">
        <v>7</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39" s="25" customFormat="1" ht="21" customHeight="1">
      <c r="A28" s="122">
        <v>22</v>
      </c>
      <c r="B28" s="122" t="s">
        <v>1364</v>
      </c>
      <c r="C28" s="123" t="s">
        <v>1365</v>
      </c>
      <c r="D28" s="131" t="s">
        <v>1366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9" s="25" customFormat="1" ht="21" customHeight="1">
      <c r="A29" s="439" t="s">
        <v>10</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19">
        <f>SUM(AJ7:AJ28)</f>
        <v>0</v>
      </c>
      <c r="AK29" s="19">
        <f>SUM(AK7:AK28)</f>
        <v>21</v>
      </c>
      <c r="AL29" s="19">
        <f>SUM(AL7:AL28)</f>
        <v>0</v>
      </c>
      <c r="AM29" s="24"/>
    </row>
    <row r="30" spans="1:39" s="25" customFormat="1" ht="21" customHeight="1">
      <c r="A30" s="440" t="s">
        <v>2804</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2"/>
    </row>
    <row r="31" spans="1:39">
      <c r="C31" s="14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c r="C32" s="14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43"/>
      <c r="D34" s="443"/>
      <c r="E34" s="443"/>
      <c r="F34" s="443"/>
      <c r="G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29:AI29"/>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6:D36"/>
    <mergeCell ref="C35:E35"/>
    <mergeCell ref="A30:AL30"/>
    <mergeCell ref="C33:D33"/>
    <mergeCell ref="C34:G34"/>
  </mergeCells>
  <conditionalFormatting sqref="E6:AI28">
    <cfRule type="expression" dxfId="10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selection activeCell="V15" sqref="V15"/>
    </sheetView>
  </sheetViews>
  <sheetFormatPr defaultColWidth="9.33203125" defaultRowHeight="18"/>
  <cols>
    <col min="1" max="1" width="8.6640625" style="24" customWidth="1"/>
    <col min="2" max="2" width="19.5" style="24" customWidth="1"/>
    <col min="3" max="3" width="22.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8.5" customHeight="1">
      <c r="A3" s="436" t="s">
        <v>1367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1368</v>
      </c>
      <c r="C7" s="123" t="s">
        <v>1369</v>
      </c>
      <c r="D7" s="124" t="s">
        <v>61</v>
      </c>
      <c r="E7" s="150"/>
      <c r="F7" s="96"/>
      <c r="G7" s="96"/>
      <c r="H7" s="96"/>
      <c r="I7" s="96"/>
      <c r="J7" s="96" t="s">
        <v>6</v>
      </c>
      <c r="K7" s="96" t="s">
        <v>6</v>
      </c>
      <c r="L7" s="96"/>
      <c r="M7" s="96"/>
      <c r="N7" s="96"/>
      <c r="O7" s="96"/>
      <c r="P7" s="96"/>
      <c r="Q7" s="96" t="s">
        <v>7</v>
      </c>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1</v>
      </c>
      <c r="AL7" s="336">
        <f>COUNTIF(E7:AI7,"T")+2*COUNTIF(E7:AI7,"2T")+2*COUNTIF(E7:AI7,"T2")+COUNTIF(E7:AI7,"PT")+COUNTIF(E7:AI7,"TP")</f>
        <v>0</v>
      </c>
      <c r="AM7" s="26"/>
      <c r="AN7" s="27"/>
      <c r="AO7" s="143"/>
    </row>
    <row r="8" spans="1:41" s="25" customFormat="1">
      <c r="A8" s="122">
        <v>2</v>
      </c>
      <c r="B8" s="122" t="s">
        <v>1370</v>
      </c>
      <c r="C8" s="123" t="s">
        <v>1371</v>
      </c>
      <c r="D8" s="124" t="s">
        <v>70</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0</v>
      </c>
      <c r="AL8" s="336">
        <f t="shared" ref="AL8:AL25" si="4">COUNTIF(E8:AI8,"T")+2*COUNTIF(E8:AI8,"2T")+2*COUNTIF(E8:AI8,"T2")+COUNTIF(E8:AI8,"PT")+COUNTIF(E8:AI8,"TP")</f>
        <v>0</v>
      </c>
      <c r="AM8" s="143"/>
      <c r="AN8" s="143"/>
      <c r="AO8" s="143"/>
    </row>
    <row r="9" spans="1:41" s="25" customFormat="1">
      <c r="A9" s="122">
        <v>3</v>
      </c>
      <c r="B9" s="122" t="s">
        <v>1372</v>
      </c>
      <c r="C9" s="123" t="s">
        <v>1373</v>
      </c>
      <c r="D9" s="124" t="s">
        <v>925</v>
      </c>
      <c r="E9" s="150"/>
      <c r="F9" s="96"/>
      <c r="G9" s="96"/>
      <c r="H9" s="96" t="s">
        <v>7</v>
      </c>
      <c r="I9" s="96" t="s">
        <v>7</v>
      </c>
      <c r="J9" s="96"/>
      <c r="K9" s="96" t="s">
        <v>7</v>
      </c>
      <c r="L9" s="96" t="s">
        <v>7</v>
      </c>
      <c r="M9" s="96"/>
      <c r="N9" s="96"/>
      <c r="O9" s="96" t="s">
        <v>7</v>
      </c>
      <c r="P9" s="96"/>
      <c r="Q9" s="96" t="s">
        <v>7</v>
      </c>
      <c r="R9" s="96"/>
      <c r="S9" s="96"/>
      <c r="T9" s="96"/>
      <c r="U9" s="96"/>
      <c r="V9" s="96"/>
      <c r="W9" s="96"/>
      <c r="X9" s="96"/>
      <c r="Y9" s="96"/>
      <c r="Z9" s="96"/>
      <c r="AA9" s="96"/>
      <c r="AB9" s="96"/>
      <c r="AC9" s="96"/>
      <c r="AD9" s="96"/>
      <c r="AE9" s="96"/>
      <c r="AF9" s="96"/>
      <c r="AG9" s="96"/>
      <c r="AH9" s="96"/>
      <c r="AI9" s="96"/>
      <c r="AJ9" s="19">
        <f t="shared" si="2"/>
        <v>0</v>
      </c>
      <c r="AK9" s="336">
        <f t="shared" si="3"/>
        <v>6</v>
      </c>
      <c r="AL9" s="336">
        <f t="shared" si="4"/>
        <v>0</v>
      </c>
      <c r="AM9" s="143"/>
      <c r="AN9" s="143"/>
      <c r="AO9" s="143"/>
    </row>
    <row r="10" spans="1:41" s="25" customFormat="1">
      <c r="A10" s="122">
        <v>4</v>
      </c>
      <c r="B10" s="122" t="s">
        <v>1374</v>
      </c>
      <c r="C10" s="123" t="s">
        <v>1375</v>
      </c>
      <c r="D10" s="124" t="s">
        <v>122</v>
      </c>
      <c r="E10" s="150"/>
      <c r="F10" s="96"/>
      <c r="G10" s="96"/>
      <c r="H10" s="96"/>
      <c r="I10" s="96"/>
      <c r="J10" s="96"/>
      <c r="K10" s="96"/>
      <c r="L10" s="96"/>
      <c r="M10" s="96"/>
      <c r="N10" s="96"/>
      <c r="O10" s="96"/>
      <c r="P10" s="96" t="s">
        <v>7</v>
      </c>
      <c r="Q10" s="96"/>
      <c r="R10" s="96"/>
      <c r="S10" s="96"/>
      <c r="T10" s="96"/>
      <c r="U10" s="96"/>
      <c r="V10" s="96"/>
      <c r="W10" s="96"/>
      <c r="X10" s="96"/>
      <c r="Y10" s="96"/>
      <c r="Z10" s="96"/>
      <c r="AA10" s="96"/>
      <c r="AB10" s="96"/>
      <c r="AC10" s="96"/>
      <c r="AD10" s="96"/>
      <c r="AE10" s="96"/>
      <c r="AF10" s="96"/>
      <c r="AG10" s="96"/>
      <c r="AH10" s="96"/>
      <c r="AI10" s="96"/>
      <c r="AJ10" s="19">
        <f t="shared" si="2"/>
        <v>0</v>
      </c>
      <c r="AK10" s="336">
        <f t="shared" si="3"/>
        <v>1</v>
      </c>
      <c r="AL10" s="336">
        <f t="shared" si="4"/>
        <v>0</v>
      </c>
      <c r="AM10" s="143"/>
      <c r="AN10" s="143"/>
      <c r="AO10" s="143"/>
    </row>
    <row r="11" spans="1:41" s="25" customFormat="1">
      <c r="A11" s="122">
        <v>5</v>
      </c>
      <c r="B11" s="122" t="s">
        <v>1376</v>
      </c>
      <c r="C11" s="123" t="s">
        <v>1377</v>
      </c>
      <c r="D11" s="124" t="s">
        <v>85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43"/>
      <c r="AN11" s="143"/>
      <c r="AO11" s="143"/>
    </row>
    <row r="12" spans="1:41" s="25" customFormat="1">
      <c r="A12" s="122">
        <v>6</v>
      </c>
      <c r="B12" s="122" t="s">
        <v>1378</v>
      </c>
      <c r="C12" s="123" t="s">
        <v>1034</v>
      </c>
      <c r="D12" s="124" t="s">
        <v>86</v>
      </c>
      <c r="E12" s="96"/>
      <c r="F12" s="96"/>
      <c r="G12" s="96"/>
      <c r="H12" s="96" t="s">
        <v>6</v>
      </c>
      <c r="I12" s="96" t="s">
        <v>7</v>
      </c>
      <c r="J12" s="96"/>
      <c r="K12" s="96"/>
      <c r="L12" s="96"/>
      <c r="M12" s="96"/>
      <c r="N12" s="96"/>
      <c r="O12" s="96" t="s">
        <v>7</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2</v>
      </c>
      <c r="AL12" s="336">
        <f t="shared" si="4"/>
        <v>0</v>
      </c>
      <c r="AM12" s="143"/>
      <c r="AN12" s="143"/>
      <c r="AO12" s="143"/>
    </row>
    <row r="13" spans="1:41" s="25" customFormat="1">
      <c r="A13" s="122">
        <v>7</v>
      </c>
      <c r="B13" s="122" t="s">
        <v>1379</v>
      </c>
      <c r="C13" s="123" t="s">
        <v>1380</v>
      </c>
      <c r="D13" s="124" t="s">
        <v>103</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43"/>
      <c r="AN13" s="143"/>
      <c r="AO13" s="143"/>
    </row>
    <row r="14" spans="1:41" s="25" customFormat="1">
      <c r="A14" s="122">
        <v>8</v>
      </c>
      <c r="B14" s="122" t="s">
        <v>1381</v>
      </c>
      <c r="C14" s="123" t="s">
        <v>1382</v>
      </c>
      <c r="D14" s="124" t="s">
        <v>1383</v>
      </c>
      <c r="E14" s="96"/>
      <c r="F14" s="96"/>
      <c r="G14" s="96"/>
      <c r="H14" s="96"/>
      <c r="I14" s="96"/>
      <c r="J14" s="96"/>
      <c r="K14" s="96"/>
      <c r="L14" s="96"/>
      <c r="M14" s="96"/>
      <c r="N14" s="96"/>
      <c r="O14" s="96" t="s">
        <v>7</v>
      </c>
      <c r="P14" s="96"/>
      <c r="Q14" s="96" t="s">
        <v>7</v>
      </c>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c r="AM14" s="143"/>
      <c r="AN14" s="143"/>
      <c r="AO14" s="143"/>
    </row>
    <row r="15" spans="1:41" s="25" customFormat="1">
      <c r="A15" s="122">
        <v>9</v>
      </c>
      <c r="B15" s="122" t="s">
        <v>1384</v>
      </c>
      <c r="C15" s="123" t="s">
        <v>1385</v>
      </c>
      <c r="D15" s="124" t="s">
        <v>1022</v>
      </c>
      <c r="E15" s="96"/>
      <c r="F15" s="96"/>
      <c r="G15" s="96"/>
      <c r="H15" s="96" t="s">
        <v>6</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43"/>
      <c r="AN15" s="143"/>
      <c r="AO15" s="143"/>
    </row>
    <row r="16" spans="1:41" s="25" customFormat="1">
      <c r="A16" s="122">
        <v>10</v>
      </c>
      <c r="B16" s="122" t="s">
        <v>1386</v>
      </c>
      <c r="C16" s="123" t="s">
        <v>1387</v>
      </c>
      <c r="D16" s="124" t="s">
        <v>98</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43"/>
      <c r="AN16" s="143"/>
      <c r="AO16" s="143"/>
    </row>
    <row r="17" spans="1:41" s="25" customFormat="1">
      <c r="A17" s="122">
        <v>11</v>
      </c>
      <c r="B17" s="122" t="s">
        <v>1388</v>
      </c>
      <c r="C17" s="123" t="s">
        <v>1389</v>
      </c>
      <c r="D17" s="124" t="s">
        <v>1390</v>
      </c>
      <c r="E17" s="96"/>
      <c r="F17" s="96"/>
      <c r="G17" s="96"/>
      <c r="H17" s="96"/>
      <c r="I17" s="96"/>
      <c r="J17" s="96"/>
      <c r="K17" s="96"/>
      <c r="L17" s="96"/>
      <c r="M17" s="96"/>
      <c r="N17" s="96"/>
      <c r="O17" s="96"/>
      <c r="P17" s="96"/>
      <c r="Q17" s="96" t="s">
        <v>7</v>
      </c>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122">
        <v>12</v>
      </c>
      <c r="B18" s="122" t="s">
        <v>1391</v>
      </c>
      <c r="C18" s="123" t="s">
        <v>1392</v>
      </c>
      <c r="D18" s="124" t="s">
        <v>180</v>
      </c>
      <c r="E18" s="96"/>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9">
        <f t="shared" si="2"/>
        <v>0</v>
      </c>
      <c r="AK18" s="336">
        <f t="shared" si="3"/>
        <v>0</v>
      </c>
      <c r="AL18" s="336">
        <f t="shared" si="4"/>
        <v>0</v>
      </c>
      <c r="AM18" s="143"/>
      <c r="AN18" s="143"/>
      <c r="AO18" s="143"/>
    </row>
    <row r="19" spans="1:41" s="25" customFormat="1" ht="21" customHeight="1">
      <c r="A19" s="122">
        <v>13</v>
      </c>
      <c r="B19" s="122">
        <v>1910050031</v>
      </c>
      <c r="C19" s="123" t="s">
        <v>1393</v>
      </c>
      <c r="D19" s="124" t="s">
        <v>180</v>
      </c>
      <c r="E19" s="96"/>
      <c r="F19" s="96"/>
      <c r="G19" s="96"/>
      <c r="H19" s="96" t="s">
        <v>7</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437"/>
      <c r="AN19" s="438"/>
      <c r="AO19" s="143"/>
    </row>
    <row r="20" spans="1:41" s="25" customFormat="1" ht="21" customHeight="1">
      <c r="A20" s="122">
        <v>14</v>
      </c>
      <c r="B20" s="122" t="s">
        <v>1394</v>
      </c>
      <c r="C20" s="123" t="s">
        <v>102</v>
      </c>
      <c r="D20" s="124" t="s">
        <v>180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43"/>
      <c r="AN20" s="143"/>
      <c r="AO20" s="143"/>
    </row>
    <row r="21" spans="1:41" s="25" customFormat="1" ht="21" customHeight="1">
      <c r="A21" s="122">
        <v>15</v>
      </c>
      <c r="B21" s="122" t="s">
        <v>1395</v>
      </c>
      <c r="C21" s="123" t="s">
        <v>1396</v>
      </c>
      <c r="D21" s="124" t="s">
        <v>17</v>
      </c>
      <c r="E21" s="96"/>
      <c r="F21" s="96"/>
      <c r="G21" s="96"/>
      <c r="H21" s="96"/>
      <c r="I21" s="96" t="s">
        <v>7</v>
      </c>
      <c r="J21" s="96"/>
      <c r="K21" s="96"/>
      <c r="L21" s="96" t="s">
        <v>7</v>
      </c>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2</v>
      </c>
      <c r="AL21" s="336">
        <f t="shared" si="4"/>
        <v>0</v>
      </c>
      <c r="AM21" s="143"/>
      <c r="AN21" s="143"/>
      <c r="AO21" s="143"/>
    </row>
    <row r="22" spans="1:41" s="25" customFormat="1" ht="21" customHeight="1">
      <c r="A22" s="122">
        <v>16</v>
      </c>
      <c r="B22" s="122" t="s">
        <v>1397</v>
      </c>
      <c r="C22" s="123" t="s">
        <v>1398</v>
      </c>
      <c r="D22" s="124" t="s">
        <v>81</v>
      </c>
      <c r="E22" s="96"/>
      <c r="F22" s="96"/>
      <c r="G22" s="96"/>
      <c r="H22" s="96"/>
      <c r="I22" s="96"/>
      <c r="J22" s="96"/>
      <c r="K22" s="96"/>
      <c r="L22" s="96" t="s">
        <v>8</v>
      </c>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1</v>
      </c>
      <c r="AM22" s="143"/>
      <c r="AN22" s="143"/>
      <c r="AO22" s="143"/>
    </row>
    <row r="23" spans="1:41" s="25" customFormat="1" ht="21" customHeight="1">
      <c r="A23" s="122">
        <v>17</v>
      </c>
      <c r="B23" s="122" t="s">
        <v>1399</v>
      </c>
      <c r="C23" s="123" t="s">
        <v>1118</v>
      </c>
      <c r="D23" s="124" t="s">
        <v>1400</v>
      </c>
      <c r="E23" s="96"/>
      <c r="F23" s="96"/>
      <c r="G23" s="96"/>
      <c r="H23" s="96"/>
      <c r="I23" s="96" t="s">
        <v>7</v>
      </c>
      <c r="J23" s="96"/>
      <c r="K23" s="96"/>
      <c r="L23" s="96"/>
      <c r="M23" s="96"/>
      <c r="N23" s="96"/>
      <c r="O23" s="96" t="s">
        <v>7</v>
      </c>
      <c r="P23" s="96"/>
      <c r="Q23" s="96" t="s">
        <v>7</v>
      </c>
      <c r="R23" s="96"/>
      <c r="S23" s="96"/>
      <c r="T23" s="96"/>
      <c r="U23" s="96"/>
      <c r="V23" s="96"/>
      <c r="W23" s="96"/>
      <c r="X23" s="96"/>
      <c r="Y23" s="96"/>
      <c r="Z23" s="96"/>
      <c r="AA23" s="96"/>
      <c r="AB23" s="96"/>
      <c r="AC23" s="96"/>
      <c r="AD23" s="96"/>
      <c r="AE23" s="96"/>
      <c r="AF23" s="96"/>
      <c r="AG23" s="96"/>
      <c r="AH23" s="96"/>
      <c r="AI23" s="96"/>
      <c r="AJ23" s="19">
        <f t="shared" ref="AJ23" si="5">COUNTIF(E23:AI23,"K")+2*COUNTIF(E23:AI23,"2K")+COUNTIF(E23:AI23,"TK")+COUNTIF(E23:AI23,"KT")+COUNTIF(E23:AI23,"PK")+COUNTIF(E23:AI23,"KP")+2*COUNTIF(E23:AI23,"K2")</f>
        <v>0</v>
      </c>
      <c r="AK23" s="362">
        <f t="shared" ref="AK23" si="6">COUNTIF(F23:AJ23,"P")+2*COUNTIF(F23:AJ23,"2P")+COUNTIF(F23:AJ23,"TP")+COUNTIF(F23:AJ23,"PT")+COUNTIF(F23:AJ23,"PK")+COUNTIF(F23:AJ23,"KP")+2*COUNTIF(F23:AJ23,"P2")</f>
        <v>3</v>
      </c>
      <c r="AL23" s="362">
        <f t="shared" ref="AL23" si="7">COUNTIF(E23:AI23,"T")+2*COUNTIF(E23:AI23,"2T")+2*COUNTIF(E23:AI23,"T2")+COUNTIF(E23:AI23,"PT")+COUNTIF(E23:AI23,"TP")</f>
        <v>0</v>
      </c>
      <c r="AM23" s="143"/>
      <c r="AN23" s="143"/>
      <c r="AO23" s="143"/>
    </row>
    <row r="24" spans="1:41" s="33" customFormat="1" ht="21" customHeight="1">
      <c r="A24" s="122">
        <v>18</v>
      </c>
      <c r="B24" s="122">
        <v>1910050010</v>
      </c>
      <c r="C24" s="123" t="s">
        <v>2869</v>
      </c>
      <c r="D24" s="124" t="s">
        <v>90</v>
      </c>
      <c r="E24" s="96"/>
      <c r="F24" s="96"/>
      <c r="G24" s="96"/>
      <c r="H24" s="96"/>
      <c r="I24" s="96"/>
      <c r="J24" s="96"/>
      <c r="K24" s="96"/>
      <c r="L24" s="96"/>
      <c r="M24" s="96"/>
      <c r="N24" s="96"/>
      <c r="O24" s="96"/>
      <c r="P24" s="96" t="s">
        <v>7</v>
      </c>
      <c r="Q24" s="96" t="s">
        <v>7</v>
      </c>
      <c r="R24" s="96"/>
      <c r="S24" s="96"/>
      <c r="T24" s="96"/>
      <c r="U24" s="96"/>
      <c r="V24" s="96"/>
      <c r="W24" s="96"/>
      <c r="X24" s="96"/>
      <c r="Y24" s="96"/>
      <c r="Z24" s="96"/>
      <c r="AA24" s="96"/>
      <c r="AB24" s="96"/>
      <c r="AC24" s="96"/>
      <c r="AD24" s="96"/>
      <c r="AE24" s="96"/>
      <c r="AF24" s="96"/>
      <c r="AG24" s="96"/>
      <c r="AH24" s="96"/>
      <c r="AI24" s="96"/>
      <c r="AJ24" s="19">
        <f t="shared" si="2"/>
        <v>0</v>
      </c>
      <c r="AK24" s="336">
        <f t="shared" si="3"/>
        <v>2</v>
      </c>
      <c r="AL24" s="336">
        <f t="shared" si="4"/>
        <v>0</v>
      </c>
    </row>
    <row r="25" spans="1:41" s="25" customFormat="1" ht="21" customHeight="1">
      <c r="A25" s="122">
        <v>19</v>
      </c>
      <c r="B25" s="194" t="s">
        <v>1401</v>
      </c>
      <c r="C25" s="195" t="s">
        <v>1108</v>
      </c>
      <c r="D25" s="196" t="s">
        <v>1028</v>
      </c>
      <c r="E25" s="482" t="s">
        <v>2799</v>
      </c>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4"/>
      <c r="AJ25" s="19">
        <f t="shared" si="2"/>
        <v>0</v>
      </c>
      <c r="AK25" s="336">
        <f t="shared" si="3"/>
        <v>0</v>
      </c>
      <c r="AL25" s="336">
        <f t="shared" si="4"/>
        <v>0</v>
      </c>
      <c r="AM25" s="24"/>
      <c r="AN25" s="24"/>
      <c r="AO25" s="24"/>
    </row>
    <row r="26" spans="1:41" s="25" customFormat="1" ht="21" customHeight="1">
      <c r="A26" s="439" t="s">
        <v>10</v>
      </c>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19">
        <f>SUM(AJ7:AJ25)</f>
        <v>4</v>
      </c>
      <c r="AK26" s="19">
        <f>SUM(AK7:AK25)</f>
        <v>21</v>
      </c>
      <c r="AL26" s="19">
        <f>SUM(AL7:AL25)</f>
        <v>1</v>
      </c>
      <c r="AM26" s="338"/>
      <c r="AN26" s="338"/>
    </row>
    <row r="27" spans="1:4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row>
    <row r="28" spans="1:41">
      <c r="C28" s="443"/>
      <c r="D28" s="443"/>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43"/>
      <c r="D29" s="443"/>
      <c r="E29" s="443"/>
      <c r="F29" s="443"/>
      <c r="G29" s="443"/>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3"/>
      <c r="D30" s="443"/>
      <c r="E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sheetData>
  <mergeCells count="23">
    <mergeCell ref="AJ5:AJ6"/>
    <mergeCell ref="A27:AL27"/>
    <mergeCell ref="AK5:AK6"/>
    <mergeCell ref="AL5:AL6"/>
    <mergeCell ref="A1:P1"/>
    <mergeCell ref="Q1:AL1"/>
    <mergeCell ref="A2:P2"/>
    <mergeCell ref="Q2:AL2"/>
    <mergeCell ref="A3:AL3"/>
    <mergeCell ref="I4:L4"/>
    <mergeCell ref="M4:N4"/>
    <mergeCell ref="O4:Q4"/>
    <mergeCell ref="R4:T4"/>
    <mergeCell ref="A5:A6"/>
    <mergeCell ref="B5:B6"/>
    <mergeCell ref="C5:D6"/>
    <mergeCell ref="C31:D31"/>
    <mergeCell ref="C28:D28"/>
    <mergeCell ref="C29:G29"/>
    <mergeCell ref="AM19:AN19"/>
    <mergeCell ref="A26:AI26"/>
    <mergeCell ref="C30:E30"/>
    <mergeCell ref="E25:AI25"/>
  </mergeCells>
  <conditionalFormatting sqref="E6:AI22 E24:AI24">
    <cfRule type="expression" dxfId="101" priority="2">
      <formula>IF(E$6="CN",1,0)</formula>
    </cfRule>
  </conditionalFormatting>
  <conditionalFormatting sqref="E23:AI23">
    <cfRule type="expression" dxfId="100"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topLeftCell="A6" workbookViewId="0">
      <selection activeCell="V29" sqref="V29"/>
    </sheetView>
  </sheetViews>
  <sheetFormatPr defaultColWidth="9.33203125" defaultRowHeight="15.75"/>
  <cols>
    <col min="1" max="1" width="7.1640625" style="157" customWidth="1"/>
    <col min="2" max="2" width="17.1640625" style="158" customWidth="1"/>
    <col min="3" max="3" width="25.5" style="157" customWidth="1"/>
    <col min="4" max="4" width="9" style="157" customWidth="1"/>
    <col min="5" max="35" width="4" style="157" customWidth="1"/>
    <col min="36" max="38" width="6.6640625" style="157" customWidth="1"/>
    <col min="39" max="39" width="10.83203125" style="157" customWidth="1"/>
    <col min="40" max="40" width="12.1640625" style="157" customWidth="1"/>
    <col min="41" max="41" width="10.83203125" style="157" customWidth="1"/>
    <col min="42" max="16384" width="9.33203125" style="157"/>
  </cols>
  <sheetData>
    <row r="1" spans="1:41" ht="20.2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0.2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1402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58" customFormat="1" ht="21" customHeight="1">
      <c r="A7" s="122">
        <v>1</v>
      </c>
      <c r="B7" s="122" t="s">
        <v>1403</v>
      </c>
      <c r="C7" s="123" t="s">
        <v>1404</v>
      </c>
      <c r="D7" s="124" t="s">
        <v>1166</v>
      </c>
      <c r="E7" s="150"/>
      <c r="F7" s="110"/>
      <c r="G7" s="110"/>
      <c r="H7" s="110" t="s">
        <v>6</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161"/>
      <c r="AN7" s="162"/>
      <c r="AO7" s="142"/>
    </row>
    <row r="8" spans="1:41" s="158" customFormat="1" ht="21" customHeight="1">
      <c r="A8" s="122">
        <v>2</v>
      </c>
      <c r="B8" s="122" t="s">
        <v>1405</v>
      </c>
      <c r="C8" s="123" t="s">
        <v>1406</v>
      </c>
      <c r="D8" s="124" t="s">
        <v>61</v>
      </c>
      <c r="E8" s="15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2"/>
      <c r="AN8" s="142"/>
      <c r="AO8" s="142"/>
    </row>
    <row r="9" spans="1:41" s="158" customFormat="1" ht="21" customHeight="1">
      <c r="A9" s="122">
        <v>3</v>
      </c>
      <c r="B9" s="122" t="s">
        <v>1407</v>
      </c>
      <c r="C9" s="123" t="s">
        <v>1408</v>
      </c>
      <c r="D9" s="124" t="s">
        <v>39</v>
      </c>
      <c r="E9" s="150"/>
      <c r="F9" s="110" t="s">
        <v>6</v>
      </c>
      <c r="G9" s="110"/>
      <c r="H9" s="110" t="s">
        <v>8</v>
      </c>
      <c r="I9" s="110"/>
      <c r="J9" s="110" t="s">
        <v>8</v>
      </c>
      <c r="K9" s="110"/>
      <c r="L9" s="110"/>
      <c r="M9" s="110"/>
      <c r="N9" s="110"/>
      <c r="O9" s="110" t="s">
        <v>7</v>
      </c>
      <c r="P9" s="110"/>
      <c r="Q9" s="110"/>
      <c r="R9" s="110"/>
      <c r="S9" s="110"/>
      <c r="T9" s="110"/>
      <c r="U9" s="110"/>
      <c r="V9" s="110" t="s">
        <v>6</v>
      </c>
      <c r="W9" s="110"/>
      <c r="X9" s="110"/>
      <c r="Y9" s="110"/>
      <c r="Z9" s="110"/>
      <c r="AA9" s="110"/>
      <c r="AB9" s="110"/>
      <c r="AC9" s="110"/>
      <c r="AD9" s="110"/>
      <c r="AE9" s="110"/>
      <c r="AF9" s="110"/>
      <c r="AG9" s="110"/>
      <c r="AH9" s="110"/>
      <c r="AI9" s="110"/>
      <c r="AJ9" s="19">
        <f t="shared" si="2"/>
        <v>2</v>
      </c>
      <c r="AK9" s="336">
        <f t="shared" si="3"/>
        <v>1</v>
      </c>
      <c r="AL9" s="336">
        <f t="shared" si="4"/>
        <v>2</v>
      </c>
      <c r="AM9" s="142"/>
      <c r="AN9" s="142"/>
      <c r="AO9" s="142"/>
    </row>
    <row r="10" spans="1:41" s="158" customFormat="1" ht="21" customHeight="1">
      <c r="A10" s="122">
        <v>4</v>
      </c>
      <c r="B10" s="122" t="s">
        <v>1409</v>
      </c>
      <c r="C10" s="123" t="s">
        <v>1410</v>
      </c>
      <c r="D10" s="124" t="s">
        <v>997</v>
      </c>
      <c r="E10" s="15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c r="AM10" s="142"/>
      <c r="AN10" s="142"/>
      <c r="AO10" s="142"/>
    </row>
    <row r="11" spans="1:41" s="158" customFormat="1" ht="21" customHeight="1">
      <c r="A11" s="122">
        <v>5</v>
      </c>
      <c r="B11" s="122" t="s">
        <v>1411</v>
      </c>
      <c r="C11" s="123" t="s">
        <v>1412</v>
      </c>
      <c r="D11" s="124" t="s">
        <v>136</v>
      </c>
      <c r="E11" s="150"/>
      <c r="F11" s="110" t="s">
        <v>6</v>
      </c>
      <c r="G11" s="110"/>
      <c r="H11" s="110" t="s">
        <v>6</v>
      </c>
      <c r="I11" s="110" t="s">
        <v>7</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6">
        <f t="shared" si="3"/>
        <v>1</v>
      </c>
      <c r="AL11" s="336">
        <f t="shared" si="4"/>
        <v>0</v>
      </c>
      <c r="AM11" s="142"/>
      <c r="AN11" s="142"/>
      <c r="AO11" s="142"/>
    </row>
    <row r="12" spans="1:41" s="158" customFormat="1" ht="21" customHeight="1">
      <c r="A12" s="122">
        <v>6</v>
      </c>
      <c r="B12" s="122" t="s">
        <v>1413</v>
      </c>
      <c r="C12" s="123" t="s">
        <v>1414</v>
      </c>
      <c r="D12" s="124" t="s">
        <v>117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c r="AM12" s="142"/>
      <c r="AN12" s="142"/>
      <c r="AO12" s="142"/>
    </row>
    <row r="13" spans="1:41" s="158" customFormat="1" ht="21" customHeight="1">
      <c r="A13" s="122">
        <v>7</v>
      </c>
      <c r="B13" s="122" t="s">
        <v>1415</v>
      </c>
      <c r="C13" s="123" t="s">
        <v>1416</v>
      </c>
      <c r="D13" s="124" t="s">
        <v>41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c r="AM13" s="142"/>
      <c r="AN13" s="142"/>
      <c r="AO13" s="142"/>
    </row>
    <row r="14" spans="1:41" s="158" customFormat="1" ht="21" customHeight="1">
      <c r="A14" s="122">
        <v>8</v>
      </c>
      <c r="B14" s="122" t="s">
        <v>1417</v>
      </c>
      <c r="C14" s="123" t="s">
        <v>1418</v>
      </c>
      <c r="D14" s="124" t="s">
        <v>32</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c r="AM14" s="142"/>
      <c r="AN14" s="142"/>
      <c r="AO14" s="142"/>
    </row>
    <row r="15" spans="1:41" s="158" customFormat="1" ht="21" customHeight="1">
      <c r="A15" s="122">
        <v>9</v>
      </c>
      <c r="B15" s="122" t="s">
        <v>1419</v>
      </c>
      <c r="C15" s="123" t="s">
        <v>1420</v>
      </c>
      <c r="D15" s="124" t="s">
        <v>85</v>
      </c>
      <c r="E15" s="110"/>
      <c r="F15" s="110"/>
      <c r="G15" s="110"/>
      <c r="H15" s="110"/>
      <c r="I15" s="110"/>
      <c r="J15" s="110"/>
      <c r="K15" s="110"/>
      <c r="L15" s="110"/>
      <c r="M15" s="110"/>
      <c r="N15" s="110"/>
      <c r="O15" s="110" t="s">
        <v>6</v>
      </c>
      <c r="P15" s="110"/>
      <c r="Q15" s="110"/>
      <c r="R15" s="110"/>
      <c r="S15" s="110"/>
      <c r="T15" s="110" t="s">
        <v>6</v>
      </c>
      <c r="U15" s="110"/>
      <c r="V15" s="110"/>
      <c r="W15" s="110"/>
      <c r="X15" s="110"/>
      <c r="Y15" s="110"/>
      <c r="Z15" s="110"/>
      <c r="AA15" s="110"/>
      <c r="AB15" s="110"/>
      <c r="AC15" s="110"/>
      <c r="AD15" s="110"/>
      <c r="AE15" s="110"/>
      <c r="AF15" s="110"/>
      <c r="AG15" s="110"/>
      <c r="AH15" s="110"/>
      <c r="AI15" s="110"/>
      <c r="AJ15" s="19">
        <f t="shared" si="2"/>
        <v>2</v>
      </c>
      <c r="AK15" s="336">
        <f t="shared" si="3"/>
        <v>0</v>
      </c>
      <c r="AL15" s="336">
        <f t="shared" si="4"/>
        <v>0</v>
      </c>
      <c r="AM15" s="142"/>
      <c r="AN15" s="142"/>
      <c r="AO15" s="142"/>
    </row>
    <row r="16" spans="1:41" s="158" customFormat="1" ht="21" customHeight="1">
      <c r="A16" s="122">
        <v>10</v>
      </c>
      <c r="B16" s="122" t="s">
        <v>1421</v>
      </c>
      <c r="C16" s="123" t="s">
        <v>974</v>
      </c>
      <c r="D16" s="124" t="s">
        <v>86</v>
      </c>
      <c r="E16" s="110"/>
      <c r="F16" s="110"/>
      <c r="G16" s="110"/>
      <c r="H16" s="110"/>
      <c r="I16" s="110"/>
      <c r="J16" s="110" t="s">
        <v>6</v>
      </c>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6">
        <f t="shared" si="3"/>
        <v>0</v>
      </c>
      <c r="AL16" s="336">
        <f t="shared" si="4"/>
        <v>0</v>
      </c>
      <c r="AM16" s="142"/>
      <c r="AN16" s="142"/>
      <c r="AO16" s="142"/>
    </row>
    <row r="17" spans="1:41" s="158" customFormat="1" ht="21" customHeight="1">
      <c r="A17" s="122">
        <v>11</v>
      </c>
      <c r="B17" s="122" t="s">
        <v>1422</v>
      </c>
      <c r="C17" s="123" t="s">
        <v>1423</v>
      </c>
      <c r="D17" s="124" t="s">
        <v>28</v>
      </c>
      <c r="E17" s="110"/>
      <c r="F17" s="110"/>
      <c r="G17" s="110"/>
      <c r="H17" s="110" t="s">
        <v>8</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c r="AM17" s="142"/>
      <c r="AN17" s="142"/>
      <c r="AO17" s="142"/>
    </row>
    <row r="18" spans="1:41" s="158" customFormat="1" ht="21" customHeight="1">
      <c r="A18" s="122">
        <v>12</v>
      </c>
      <c r="B18" s="122" t="s">
        <v>1424</v>
      </c>
      <c r="C18" s="123" t="s">
        <v>290</v>
      </c>
      <c r="D18" s="124" t="s">
        <v>103</v>
      </c>
      <c r="E18" s="11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9">
        <f t="shared" si="2"/>
        <v>0</v>
      </c>
      <c r="AK18" s="336">
        <f t="shared" si="3"/>
        <v>0</v>
      </c>
      <c r="AL18" s="336">
        <f t="shared" si="4"/>
        <v>0</v>
      </c>
      <c r="AM18" s="142"/>
      <c r="AN18" s="142"/>
      <c r="AO18" s="142"/>
    </row>
    <row r="19" spans="1:41" s="158" customFormat="1" ht="21" customHeight="1">
      <c r="A19" s="122">
        <v>13</v>
      </c>
      <c r="B19" s="122" t="s">
        <v>1425</v>
      </c>
      <c r="C19" s="123" t="s">
        <v>1426</v>
      </c>
      <c r="D19" s="124" t="s">
        <v>103</v>
      </c>
      <c r="E19" s="110"/>
      <c r="F19" s="110" t="s">
        <v>6</v>
      </c>
      <c r="G19" s="110"/>
      <c r="H19" s="110" t="s">
        <v>6</v>
      </c>
      <c r="I19" s="110"/>
      <c r="J19" s="110"/>
      <c r="K19" s="110"/>
      <c r="L19" s="110"/>
      <c r="M19" s="110"/>
      <c r="N19" s="110"/>
      <c r="O19" s="110" t="s">
        <v>6</v>
      </c>
      <c r="P19" s="110"/>
      <c r="Q19" s="110"/>
      <c r="R19" s="110"/>
      <c r="S19" s="110"/>
      <c r="T19" s="110" t="s">
        <v>6</v>
      </c>
      <c r="U19" s="110"/>
      <c r="V19" s="110"/>
      <c r="W19" s="110"/>
      <c r="X19" s="110"/>
      <c r="Y19" s="110"/>
      <c r="Z19" s="110"/>
      <c r="AA19" s="110"/>
      <c r="AB19" s="110"/>
      <c r="AC19" s="110"/>
      <c r="AD19" s="110"/>
      <c r="AE19" s="110"/>
      <c r="AF19" s="110"/>
      <c r="AG19" s="110"/>
      <c r="AH19" s="110"/>
      <c r="AI19" s="110"/>
      <c r="AJ19" s="19">
        <f t="shared" si="2"/>
        <v>4</v>
      </c>
      <c r="AK19" s="336">
        <f t="shared" si="3"/>
        <v>0</v>
      </c>
      <c r="AL19" s="336">
        <f t="shared" si="4"/>
        <v>0</v>
      </c>
      <c r="AM19" s="485"/>
      <c r="AN19" s="426"/>
      <c r="AO19" s="142"/>
    </row>
    <row r="20" spans="1:41" s="158" customFormat="1" ht="21" customHeight="1">
      <c r="A20" s="122">
        <v>14</v>
      </c>
      <c r="B20" s="122" t="s">
        <v>1427</v>
      </c>
      <c r="C20" s="123" t="s">
        <v>1018</v>
      </c>
      <c r="D20" s="124" t="s">
        <v>835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c r="AM20" s="142"/>
      <c r="AN20" s="142"/>
      <c r="AO20" s="142"/>
    </row>
    <row r="21" spans="1:41" s="158" customFormat="1" ht="21" customHeight="1">
      <c r="A21" s="122">
        <v>15</v>
      </c>
      <c r="B21" s="122" t="s">
        <v>1428</v>
      </c>
      <c r="C21" s="123" t="s">
        <v>1429</v>
      </c>
      <c r="D21" s="124" t="s">
        <v>78</v>
      </c>
      <c r="E21" s="110"/>
      <c r="F21" s="110" t="s">
        <v>6</v>
      </c>
      <c r="G21" s="110"/>
      <c r="H21" s="110" t="s">
        <v>6</v>
      </c>
      <c r="I21" s="110"/>
      <c r="J21" s="110" t="s">
        <v>6</v>
      </c>
      <c r="K21" s="110"/>
      <c r="L21" s="110"/>
      <c r="M21" s="110"/>
      <c r="N21" s="110"/>
      <c r="O21" s="110"/>
      <c r="P21" s="110"/>
      <c r="Q21" s="110" t="s">
        <v>8</v>
      </c>
      <c r="R21" s="110"/>
      <c r="S21" s="110"/>
      <c r="T21" s="110" t="s">
        <v>6</v>
      </c>
      <c r="U21" s="110"/>
      <c r="V21" s="110"/>
      <c r="W21" s="110"/>
      <c r="X21" s="110"/>
      <c r="Y21" s="110"/>
      <c r="Z21" s="110"/>
      <c r="AA21" s="110"/>
      <c r="AB21" s="110"/>
      <c r="AC21" s="110"/>
      <c r="AD21" s="110"/>
      <c r="AE21" s="110"/>
      <c r="AF21" s="110"/>
      <c r="AG21" s="110"/>
      <c r="AH21" s="110"/>
      <c r="AI21" s="110"/>
      <c r="AJ21" s="19">
        <f t="shared" si="2"/>
        <v>4</v>
      </c>
      <c r="AK21" s="336">
        <f t="shared" si="3"/>
        <v>0</v>
      </c>
      <c r="AL21" s="336">
        <f t="shared" si="4"/>
        <v>1</v>
      </c>
      <c r="AM21" s="142"/>
      <c r="AN21" s="142"/>
      <c r="AO21" s="142"/>
    </row>
    <row r="22" spans="1:41" s="158" customFormat="1" ht="21" customHeight="1">
      <c r="A22" s="122">
        <v>16</v>
      </c>
      <c r="B22" s="122" t="s">
        <v>1430</v>
      </c>
      <c r="C22" s="123" t="s">
        <v>1431</v>
      </c>
      <c r="D22" s="124" t="s">
        <v>79</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c r="AM22" s="142"/>
      <c r="AN22" s="142"/>
      <c r="AO22" s="142"/>
    </row>
    <row r="23" spans="1:41" s="158" customFormat="1" ht="21" customHeight="1">
      <c r="A23" s="122">
        <v>17</v>
      </c>
      <c r="B23" s="122" t="s">
        <v>1432</v>
      </c>
      <c r="C23" s="123" t="s">
        <v>1433</v>
      </c>
      <c r="D23" s="124" t="s">
        <v>885</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c r="AM23" s="142"/>
      <c r="AN23" s="142"/>
      <c r="AO23" s="142"/>
    </row>
    <row r="24" spans="1:41" s="158" customFormat="1" ht="21" customHeight="1">
      <c r="A24" s="122">
        <v>18</v>
      </c>
      <c r="B24" s="122" t="s">
        <v>1434</v>
      </c>
      <c r="C24" s="123" t="s">
        <v>76</v>
      </c>
      <c r="D24" s="124" t="s">
        <v>940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c r="AM24" s="142"/>
      <c r="AN24" s="142"/>
      <c r="AO24" s="142"/>
    </row>
    <row r="25" spans="1:41" s="158" customFormat="1" ht="21" customHeight="1">
      <c r="A25" s="122">
        <v>19</v>
      </c>
      <c r="B25" s="122" t="s">
        <v>1435</v>
      </c>
      <c r="C25" s="123" t="s">
        <v>97</v>
      </c>
      <c r="D25" s="124" t="s">
        <v>84</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c r="AM25" s="142"/>
      <c r="AN25" s="142"/>
      <c r="AO25" s="142"/>
    </row>
    <row r="26" spans="1:41" s="158" customFormat="1" ht="21" customHeight="1">
      <c r="A26" s="122">
        <v>20</v>
      </c>
      <c r="B26" s="122" t="s">
        <v>1436</v>
      </c>
      <c r="C26" s="123" t="s">
        <v>1437</v>
      </c>
      <c r="D26" s="124" t="s">
        <v>104</v>
      </c>
      <c r="E26" s="110"/>
      <c r="F26" s="110"/>
      <c r="G26" s="110"/>
      <c r="H26" s="110" t="s">
        <v>6</v>
      </c>
      <c r="I26" s="110"/>
      <c r="J26" s="110"/>
      <c r="K26" s="110"/>
      <c r="L26" s="110"/>
      <c r="M26" s="110"/>
      <c r="N26" s="110"/>
      <c r="O26" s="110" t="s">
        <v>6</v>
      </c>
      <c r="P26" s="110"/>
      <c r="Q26" s="110"/>
      <c r="R26" s="110"/>
      <c r="S26" s="110"/>
      <c r="T26" s="110" t="s">
        <v>6</v>
      </c>
      <c r="U26" s="110"/>
      <c r="V26" s="110"/>
      <c r="W26" s="110"/>
      <c r="X26" s="110"/>
      <c r="Y26" s="110"/>
      <c r="Z26" s="110"/>
      <c r="AA26" s="110"/>
      <c r="AB26" s="110"/>
      <c r="AC26" s="110"/>
      <c r="AD26" s="110"/>
      <c r="AE26" s="110"/>
      <c r="AF26" s="110"/>
      <c r="AG26" s="110"/>
      <c r="AH26" s="110"/>
      <c r="AI26" s="110"/>
      <c r="AJ26" s="19">
        <f t="shared" si="2"/>
        <v>3</v>
      </c>
      <c r="AK26" s="336">
        <f t="shared" si="3"/>
        <v>0</v>
      </c>
      <c r="AL26" s="336">
        <f t="shared" si="4"/>
        <v>0</v>
      </c>
      <c r="AM26" s="142"/>
      <c r="AN26" s="142"/>
      <c r="AO26" s="142"/>
    </row>
    <row r="27" spans="1:41" s="158" customFormat="1" ht="21" customHeight="1">
      <c r="A27" s="122">
        <v>21</v>
      </c>
      <c r="B27" s="122" t="s">
        <v>1438</v>
      </c>
      <c r="C27" s="123" t="s">
        <v>1439</v>
      </c>
      <c r="D27" s="124" t="s">
        <v>1264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c r="AM27" s="142"/>
      <c r="AN27" s="142"/>
      <c r="AO27" s="142"/>
    </row>
    <row r="28" spans="1:41" s="158" customFormat="1" ht="21" customHeight="1">
      <c r="A28" s="122">
        <v>22</v>
      </c>
      <c r="B28" s="122" t="s">
        <v>1440</v>
      </c>
      <c r="C28" s="123" t="s">
        <v>1441</v>
      </c>
      <c r="D28" s="124" t="s">
        <v>1264</v>
      </c>
      <c r="E28" s="150"/>
      <c r="F28" s="110"/>
      <c r="G28" s="110"/>
      <c r="H28" s="110"/>
      <c r="I28" s="110"/>
      <c r="J28" s="110" t="s">
        <v>7</v>
      </c>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1</v>
      </c>
      <c r="AL28" s="336">
        <f t="shared" si="4"/>
        <v>0</v>
      </c>
      <c r="AM28" s="142"/>
      <c r="AN28" s="142"/>
      <c r="AO28" s="142"/>
    </row>
    <row r="29" spans="1:41" s="158" customFormat="1" ht="21" customHeight="1">
      <c r="A29" s="122">
        <v>23</v>
      </c>
      <c r="B29" s="122" t="s">
        <v>1442</v>
      </c>
      <c r="C29" s="123" t="s">
        <v>1443</v>
      </c>
      <c r="D29" s="124" t="s">
        <v>89</v>
      </c>
      <c r="E29" s="150"/>
      <c r="F29" s="110" t="s">
        <v>6</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1</v>
      </c>
      <c r="AK29" s="336">
        <f t="shared" si="3"/>
        <v>0</v>
      </c>
      <c r="AL29" s="336">
        <f t="shared" si="4"/>
        <v>0</v>
      </c>
      <c r="AM29" s="142"/>
      <c r="AN29" s="142"/>
      <c r="AO29" s="142"/>
    </row>
    <row r="30" spans="1:41" s="158" customFormat="1" ht="21" customHeight="1">
      <c r="A30" s="122">
        <v>24</v>
      </c>
      <c r="B30" s="122" t="s">
        <v>1444</v>
      </c>
      <c r="C30" s="123" t="s">
        <v>1445</v>
      </c>
      <c r="D30" s="124" t="s">
        <v>89</v>
      </c>
      <c r="E30" s="150"/>
      <c r="F30" s="110"/>
      <c r="G30" s="110"/>
      <c r="H30" s="110" t="s">
        <v>6</v>
      </c>
      <c r="I30" s="110"/>
      <c r="J30" s="110"/>
      <c r="K30" s="110"/>
      <c r="L30" s="110"/>
      <c r="M30" s="110"/>
      <c r="N30" s="110"/>
      <c r="O30" s="110" t="s">
        <v>6</v>
      </c>
      <c r="P30" s="110"/>
      <c r="Q30" s="110"/>
      <c r="R30" s="110"/>
      <c r="S30" s="110"/>
      <c r="T30" s="110"/>
      <c r="U30" s="110"/>
      <c r="V30" s="110" t="s">
        <v>6</v>
      </c>
      <c r="W30" s="110"/>
      <c r="X30" s="110"/>
      <c r="Y30" s="110"/>
      <c r="Z30" s="110"/>
      <c r="AA30" s="110"/>
      <c r="AB30" s="110"/>
      <c r="AC30" s="110"/>
      <c r="AD30" s="110"/>
      <c r="AE30" s="110"/>
      <c r="AF30" s="110"/>
      <c r="AG30" s="110"/>
      <c r="AH30" s="110"/>
      <c r="AI30" s="110"/>
      <c r="AJ30" s="19">
        <f t="shared" si="2"/>
        <v>3</v>
      </c>
      <c r="AK30" s="336">
        <f t="shared" si="3"/>
        <v>0</v>
      </c>
      <c r="AL30" s="336">
        <f t="shared" si="4"/>
        <v>0</v>
      </c>
      <c r="AM30" s="142"/>
      <c r="AN30" s="142"/>
      <c r="AO30" s="142"/>
    </row>
    <row r="31" spans="1:41" s="158" customFormat="1" ht="21" customHeight="1">
      <c r="A31" s="122">
        <v>25</v>
      </c>
      <c r="B31" s="194" t="s">
        <v>1446</v>
      </c>
      <c r="C31" s="195" t="s">
        <v>1447</v>
      </c>
      <c r="D31" s="196" t="s">
        <v>14</v>
      </c>
      <c r="E31" s="486" t="s">
        <v>1448</v>
      </c>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8"/>
      <c r="AJ31" s="19">
        <f t="shared" si="2"/>
        <v>0</v>
      </c>
      <c r="AK31" s="336">
        <f t="shared" si="3"/>
        <v>0</v>
      </c>
      <c r="AL31" s="336">
        <f t="shared" si="4"/>
        <v>0</v>
      </c>
    </row>
    <row r="32" spans="1:41" s="158" customFormat="1" ht="21" customHeight="1">
      <c r="A32" s="439" t="s">
        <v>10</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19">
        <f>SUM(AJ7:AJ30)</f>
        <v>23</v>
      </c>
      <c r="AK32" s="19">
        <f>SUM(AK7:AK30)</f>
        <v>3</v>
      </c>
      <c r="AL32" s="19">
        <f>SUM(AL7:AL30)</f>
        <v>4</v>
      </c>
      <c r="AM32" s="157"/>
      <c r="AN32" s="157"/>
      <c r="AO32" s="157"/>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c r="C34" s="14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0">
      <c r="C37" s="443"/>
      <c r="D37" s="443"/>
      <c r="E37" s="443"/>
      <c r="F37" s="443"/>
      <c r="G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c r="C38" s="443"/>
      <c r="D38" s="443"/>
      <c r="E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3">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 ref="C39:D39"/>
    <mergeCell ref="C36:D36"/>
    <mergeCell ref="C37:G37"/>
    <mergeCell ref="AM19:AN19"/>
    <mergeCell ref="A32:AI32"/>
    <mergeCell ref="C38:E38"/>
    <mergeCell ref="E31:AI31"/>
  </mergeCells>
  <conditionalFormatting sqref="E6:AI30">
    <cfRule type="expression" dxfId="9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6" workbookViewId="0">
      <selection activeCell="V16" sqref="V16"/>
    </sheetView>
  </sheetViews>
  <sheetFormatPr defaultColWidth="9.33203125" defaultRowHeight="18"/>
  <cols>
    <col min="1" max="1" width="7.83203125" style="24" customWidth="1"/>
    <col min="2" max="2" width="18" style="24" customWidth="1"/>
    <col min="3" max="3" width="23.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41.25" customHeight="1">
      <c r="A3" s="436" t="s">
        <v>1449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98">
        <v>1</v>
      </c>
      <c r="B7" s="79" t="s">
        <v>1450</v>
      </c>
      <c r="C7" s="80" t="s">
        <v>80</v>
      </c>
      <c r="D7" s="81" t="s">
        <v>19</v>
      </c>
      <c r="E7" s="98"/>
      <c r="F7" s="99" t="s">
        <v>6</v>
      </c>
      <c r="G7" s="99"/>
      <c r="H7" s="100" t="s">
        <v>6</v>
      </c>
      <c r="I7" s="99"/>
      <c r="J7" s="99"/>
      <c r="K7" s="99"/>
      <c r="L7" s="99"/>
      <c r="M7" s="99"/>
      <c r="N7" s="99"/>
      <c r="O7" s="99"/>
      <c r="P7" s="99"/>
      <c r="Q7" s="99"/>
      <c r="R7" s="99"/>
      <c r="S7" s="99"/>
      <c r="T7" s="99"/>
      <c r="U7" s="99"/>
      <c r="V7" s="99" t="s">
        <v>8</v>
      </c>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1</v>
      </c>
      <c r="AM7" s="26"/>
      <c r="AN7" s="27"/>
      <c r="AO7" s="143"/>
    </row>
    <row r="8" spans="1:41" s="25" customFormat="1">
      <c r="A8" s="198">
        <v>2</v>
      </c>
      <c r="B8" s="79" t="s">
        <v>1451</v>
      </c>
      <c r="C8" s="80" t="s">
        <v>38</v>
      </c>
      <c r="D8" s="81" t="s">
        <v>39</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3"/>
      <c r="AN8" s="143"/>
      <c r="AO8" s="143"/>
    </row>
    <row r="9" spans="1:41" s="25" customFormat="1">
      <c r="A9" s="198">
        <v>3</v>
      </c>
      <c r="B9" s="79" t="s">
        <v>1452</v>
      </c>
      <c r="C9" s="80" t="s">
        <v>1453</v>
      </c>
      <c r="D9" s="81" t="s">
        <v>117</v>
      </c>
      <c r="E9" s="98"/>
      <c r="F9" s="99"/>
      <c r="G9" s="99"/>
      <c r="H9" s="100"/>
      <c r="I9" s="99"/>
      <c r="J9" s="99"/>
      <c r="K9" s="99" t="s">
        <v>8</v>
      </c>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198">
        <v>4</v>
      </c>
      <c r="B10" s="79" t="s">
        <v>1454</v>
      </c>
      <c r="C10" s="80" t="s">
        <v>1455</v>
      </c>
      <c r="D10" s="81" t="s">
        <v>41</v>
      </c>
      <c r="E10" s="98"/>
      <c r="F10" s="99"/>
      <c r="G10" s="99"/>
      <c r="H10" s="100"/>
      <c r="I10" s="99"/>
      <c r="J10" s="99"/>
      <c r="K10" s="99"/>
      <c r="L10" s="99" t="s">
        <v>6</v>
      </c>
      <c r="M10" s="99"/>
      <c r="N10" s="99"/>
      <c r="O10" s="99"/>
      <c r="P10" s="99"/>
      <c r="Q10" s="99"/>
      <c r="R10" s="99"/>
      <c r="S10" s="99"/>
      <c r="T10" s="99"/>
      <c r="U10" s="99"/>
      <c r="V10" s="99" t="s">
        <v>8</v>
      </c>
      <c r="W10" s="99"/>
      <c r="X10" s="99"/>
      <c r="Y10" s="99"/>
      <c r="Z10" s="99"/>
      <c r="AA10" s="99"/>
      <c r="AB10" s="99"/>
      <c r="AC10" s="99"/>
      <c r="AD10" s="99"/>
      <c r="AE10" s="99"/>
      <c r="AF10" s="99"/>
      <c r="AG10" s="99"/>
      <c r="AH10" s="99"/>
      <c r="AI10" s="99"/>
      <c r="AJ10" s="19">
        <f t="shared" si="2"/>
        <v>1</v>
      </c>
      <c r="AK10" s="336">
        <f t="shared" si="3"/>
        <v>0</v>
      </c>
      <c r="AL10" s="336">
        <f t="shared" si="4"/>
        <v>1</v>
      </c>
      <c r="AM10" s="143"/>
      <c r="AN10" s="143"/>
      <c r="AO10" s="143"/>
    </row>
    <row r="11" spans="1:41" s="33" customFormat="1">
      <c r="A11" s="198">
        <v>5</v>
      </c>
      <c r="B11" s="79" t="s">
        <v>1456</v>
      </c>
      <c r="C11" s="80" t="s">
        <v>1457</v>
      </c>
      <c r="D11" s="81" t="s">
        <v>92</v>
      </c>
      <c r="E11" s="199"/>
      <c r="F11" s="101" t="s">
        <v>6</v>
      </c>
      <c r="G11" s="101"/>
      <c r="H11" s="1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
        <f t="shared" si="2"/>
        <v>1</v>
      </c>
      <c r="AK11" s="336">
        <f t="shared" si="3"/>
        <v>0</v>
      </c>
      <c r="AL11" s="336">
        <f t="shared" si="4"/>
        <v>0</v>
      </c>
      <c r="AM11" s="32"/>
      <c r="AN11" s="32"/>
      <c r="AO11" s="32"/>
    </row>
    <row r="12" spans="1:41" s="25" customFormat="1">
      <c r="A12" s="198">
        <v>6</v>
      </c>
      <c r="B12" s="79" t="s">
        <v>1458</v>
      </c>
      <c r="C12" s="80" t="s">
        <v>1459</v>
      </c>
      <c r="D12" s="81" t="s">
        <v>212</v>
      </c>
      <c r="E12" s="99"/>
      <c r="F12" s="99"/>
      <c r="G12" s="99"/>
      <c r="H12" s="100"/>
      <c r="I12" s="99"/>
      <c r="J12" s="99"/>
      <c r="K12" s="99"/>
      <c r="L12" s="99"/>
      <c r="M12" s="99"/>
      <c r="N12" s="99"/>
      <c r="O12" s="99"/>
      <c r="P12" s="99"/>
      <c r="Q12" s="99"/>
      <c r="R12" s="99"/>
      <c r="S12" s="99"/>
      <c r="T12" s="99"/>
      <c r="U12" s="99"/>
      <c r="V12" s="99" t="s">
        <v>8</v>
      </c>
      <c r="W12" s="99"/>
      <c r="X12" s="99"/>
      <c r="Y12" s="99"/>
      <c r="Z12" s="99"/>
      <c r="AA12" s="99"/>
      <c r="AB12" s="99"/>
      <c r="AC12" s="99"/>
      <c r="AD12" s="99"/>
      <c r="AE12" s="99"/>
      <c r="AF12" s="99"/>
      <c r="AG12" s="99"/>
      <c r="AH12" s="99"/>
      <c r="AI12" s="99"/>
      <c r="AJ12" s="19">
        <f t="shared" si="2"/>
        <v>0</v>
      </c>
      <c r="AK12" s="336">
        <f t="shared" si="3"/>
        <v>0</v>
      </c>
      <c r="AL12" s="336">
        <f t="shared" si="4"/>
        <v>1</v>
      </c>
      <c r="AM12" s="143"/>
      <c r="AN12" s="143"/>
      <c r="AO12" s="143"/>
    </row>
    <row r="13" spans="1:41" s="25" customFormat="1">
      <c r="A13" s="198">
        <v>7</v>
      </c>
      <c r="B13" s="79" t="s">
        <v>1460</v>
      </c>
      <c r="C13" s="80" t="s">
        <v>16</v>
      </c>
      <c r="D13" s="81" t="s">
        <v>1461</v>
      </c>
      <c r="E13" s="99"/>
      <c r="F13" s="99"/>
      <c r="G13" s="99"/>
      <c r="H13" s="100"/>
      <c r="I13" s="99"/>
      <c r="J13" s="99"/>
      <c r="K13" s="99" t="s">
        <v>6</v>
      </c>
      <c r="L13" s="99"/>
      <c r="M13" s="99"/>
      <c r="N13" s="99"/>
      <c r="O13" s="99"/>
      <c r="P13" s="99"/>
      <c r="Q13" s="99"/>
      <c r="R13" s="99"/>
      <c r="S13" s="99"/>
      <c r="T13" s="99"/>
      <c r="U13" s="99"/>
      <c r="V13" s="99" t="s">
        <v>6</v>
      </c>
      <c r="W13" s="99"/>
      <c r="X13" s="99"/>
      <c r="Y13" s="99"/>
      <c r="Z13" s="99"/>
      <c r="AA13" s="99"/>
      <c r="AB13" s="99"/>
      <c r="AC13" s="99"/>
      <c r="AD13" s="99"/>
      <c r="AE13" s="99"/>
      <c r="AF13" s="99"/>
      <c r="AG13" s="99"/>
      <c r="AH13" s="99"/>
      <c r="AI13" s="99"/>
      <c r="AJ13" s="19">
        <f t="shared" si="2"/>
        <v>2</v>
      </c>
      <c r="AK13" s="336">
        <f t="shared" si="3"/>
        <v>0</v>
      </c>
      <c r="AL13" s="336">
        <f t="shared" si="4"/>
        <v>0</v>
      </c>
      <c r="AM13" s="143"/>
      <c r="AN13" s="143"/>
      <c r="AO13" s="143"/>
    </row>
    <row r="14" spans="1:41" s="25" customFormat="1">
      <c r="A14" s="198">
        <v>8</v>
      </c>
      <c r="B14" s="79" t="s">
        <v>1462</v>
      </c>
      <c r="C14" s="80" t="s">
        <v>1463</v>
      </c>
      <c r="D14" s="81" t="s">
        <v>52</v>
      </c>
      <c r="E14" s="99"/>
      <c r="F14" s="99"/>
      <c r="G14" s="99"/>
      <c r="H14" s="100"/>
      <c r="I14" s="99"/>
      <c r="J14" s="99"/>
      <c r="K14" s="99"/>
      <c r="L14" s="99"/>
      <c r="M14" s="99"/>
      <c r="N14" s="99"/>
      <c r="O14" s="99"/>
      <c r="P14" s="99"/>
      <c r="Q14" s="99"/>
      <c r="R14" s="99"/>
      <c r="S14" s="99"/>
      <c r="T14" s="99"/>
      <c r="U14" s="99"/>
      <c r="V14" s="99" t="s">
        <v>8</v>
      </c>
      <c r="W14" s="99"/>
      <c r="X14" s="99"/>
      <c r="Y14" s="99"/>
      <c r="Z14" s="99"/>
      <c r="AA14" s="99"/>
      <c r="AB14" s="99"/>
      <c r="AC14" s="99"/>
      <c r="AD14" s="99"/>
      <c r="AE14" s="99"/>
      <c r="AF14" s="99"/>
      <c r="AG14" s="99"/>
      <c r="AH14" s="99"/>
      <c r="AI14" s="99"/>
      <c r="AJ14" s="19">
        <f t="shared" si="2"/>
        <v>0</v>
      </c>
      <c r="AK14" s="336">
        <f t="shared" si="3"/>
        <v>0</v>
      </c>
      <c r="AL14" s="336">
        <f t="shared" si="4"/>
        <v>1</v>
      </c>
      <c r="AM14" s="143"/>
      <c r="AN14" s="143"/>
      <c r="AO14" s="143"/>
    </row>
    <row r="15" spans="1:41" s="25" customFormat="1">
      <c r="A15" s="198">
        <v>9</v>
      </c>
      <c r="B15" s="79" t="s">
        <v>1464</v>
      </c>
      <c r="C15" s="80" t="s">
        <v>251</v>
      </c>
      <c r="D15" s="81" t="s">
        <v>53</v>
      </c>
      <c r="E15" s="99"/>
      <c r="F15" s="99"/>
      <c r="G15" s="99"/>
      <c r="H15" s="100"/>
      <c r="I15" s="99"/>
      <c r="J15" s="99"/>
      <c r="K15" s="99"/>
      <c r="L15" s="99"/>
      <c r="M15" s="99"/>
      <c r="N15" s="99"/>
      <c r="O15" s="99"/>
      <c r="P15" s="99"/>
      <c r="Q15" s="99"/>
      <c r="R15" s="99"/>
      <c r="S15" s="99"/>
      <c r="T15" s="99"/>
      <c r="U15" s="99"/>
      <c r="V15" s="99" t="s">
        <v>8</v>
      </c>
      <c r="W15" s="99"/>
      <c r="X15" s="99"/>
      <c r="Y15" s="99"/>
      <c r="Z15" s="99"/>
      <c r="AA15" s="99"/>
      <c r="AB15" s="99"/>
      <c r="AC15" s="99"/>
      <c r="AD15" s="99"/>
      <c r="AE15" s="99"/>
      <c r="AF15" s="99"/>
      <c r="AG15" s="99"/>
      <c r="AH15" s="99"/>
      <c r="AI15" s="99"/>
      <c r="AJ15" s="19">
        <f t="shared" si="2"/>
        <v>0</v>
      </c>
      <c r="AK15" s="336">
        <f t="shared" si="3"/>
        <v>0</v>
      </c>
      <c r="AL15" s="336">
        <f t="shared" si="4"/>
        <v>1</v>
      </c>
      <c r="AM15" s="143"/>
      <c r="AN15" s="143"/>
      <c r="AO15" s="143"/>
    </row>
    <row r="16" spans="1:41" s="25" customFormat="1">
      <c r="A16" s="198">
        <v>10</v>
      </c>
      <c r="B16" s="79" t="s">
        <v>1465</v>
      </c>
      <c r="C16" s="80" t="s">
        <v>1466</v>
      </c>
      <c r="D16" s="81" t="s">
        <v>666</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198">
        <v>11</v>
      </c>
      <c r="B17" s="79" t="s">
        <v>1467</v>
      </c>
      <c r="C17" s="80" t="s">
        <v>782</v>
      </c>
      <c r="D17" s="81" t="s">
        <v>42</v>
      </c>
      <c r="E17" s="99"/>
      <c r="F17" s="99" t="s">
        <v>6</v>
      </c>
      <c r="G17" s="99"/>
      <c r="H17" s="100"/>
      <c r="I17" s="99" t="s">
        <v>8</v>
      </c>
      <c r="J17" s="99" t="s">
        <v>6</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1</v>
      </c>
      <c r="AM17" s="143"/>
      <c r="AN17" s="143"/>
      <c r="AO17" s="143"/>
    </row>
    <row r="18" spans="1:41" s="25" customFormat="1" ht="21" customHeight="1">
      <c r="A18" s="198">
        <v>12</v>
      </c>
      <c r="B18" s="79" t="s">
        <v>1468</v>
      </c>
      <c r="C18" s="80" t="s">
        <v>1469</v>
      </c>
      <c r="D18" s="81" t="s">
        <v>103</v>
      </c>
      <c r="E18" s="99"/>
      <c r="F18" s="146"/>
      <c r="G18" s="146"/>
      <c r="H18" s="100"/>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1</v>
      </c>
      <c r="AK18" s="336">
        <f t="shared" si="3"/>
        <v>0</v>
      </c>
      <c r="AL18" s="336">
        <f t="shared" si="4"/>
        <v>0</v>
      </c>
      <c r="AM18" s="143"/>
      <c r="AN18" s="143"/>
      <c r="AO18" s="143"/>
    </row>
    <row r="19" spans="1:41" s="25" customFormat="1" ht="21" customHeight="1">
      <c r="A19" s="198">
        <v>13</v>
      </c>
      <c r="B19" s="79" t="s">
        <v>1470</v>
      </c>
      <c r="C19" s="80" t="s">
        <v>1471</v>
      </c>
      <c r="D19" s="81" t="s">
        <v>87</v>
      </c>
      <c r="E19" s="99"/>
      <c r="F19" s="99"/>
      <c r="G19" s="99"/>
      <c r="H19" s="100"/>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437"/>
      <c r="AN19" s="438"/>
      <c r="AO19" s="143"/>
    </row>
    <row r="20" spans="1:41" s="25" customFormat="1" ht="21" customHeight="1">
      <c r="A20" s="198">
        <v>14</v>
      </c>
      <c r="B20" s="79" t="s">
        <v>1472</v>
      </c>
      <c r="C20" s="80" t="s">
        <v>1473</v>
      </c>
      <c r="D20" s="81" t="s">
        <v>1022</v>
      </c>
      <c r="E20" s="99"/>
      <c r="F20" s="99"/>
      <c r="G20" s="99"/>
      <c r="H20" s="100"/>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43"/>
      <c r="AN20" s="143"/>
      <c r="AO20" s="143"/>
    </row>
    <row r="21" spans="1:41" s="25" customFormat="1" ht="21" customHeight="1">
      <c r="A21" s="198">
        <v>15</v>
      </c>
      <c r="B21" s="79" t="s">
        <v>1474</v>
      </c>
      <c r="C21" s="80" t="s">
        <v>1475</v>
      </c>
      <c r="D21" s="81" t="s">
        <v>55</v>
      </c>
      <c r="E21" s="99"/>
      <c r="F21" s="99"/>
      <c r="G21" s="99"/>
      <c r="H21" s="100"/>
      <c r="I21" s="99"/>
      <c r="J21" s="99"/>
      <c r="K21" s="99"/>
      <c r="L21" s="99" t="s">
        <v>6</v>
      </c>
      <c r="M21" s="99"/>
      <c r="N21" s="99"/>
      <c r="O21" s="99"/>
      <c r="P21" s="99" t="s">
        <v>6</v>
      </c>
      <c r="Q21" s="99"/>
      <c r="R21" s="99" t="s">
        <v>6</v>
      </c>
      <c r="S21" s="99"/>
      <c r="T21" s="99"/>
      <c r="U21" s="99"/>
      <c r="V21" s="99" t="s">
        <v>6</v>
      </c>
      <c r="W21" s="99"/>
      <c r="X21" s="99"/>
      <c r="Y21" s="99"/>
      <c r="Z21" s="99"/>
      <c r="AA21" s="99"/>
      <c r="AB21" s="99"/>
      <c r="AC21" s="99"/>
      <c r="AD21" s="99"/>
      <c r="AE21" s="99"/>
      <c r="AF21" s="99"/>
      <c r="AG21" s="99"/>
      <c r="AH21" s="99"/>
      <c r="AI21" s="99"/>
      <c r="AJ21" s="19">
        <f t="shared" si="2"/>
        <v>4</v>
      </c>
      <c r="AK21" s="336">
        <f t="shared" si="3"/>
        <v>0</v>
      </c>
      <c r="AL21" s="336">
        <f t="shared" si="4"/>
        <v>0</v>
      </c>
      <c r="AM21" s="143"/>
      <c r="AN21" s="143"/>
      <c r="AO21" s="143"/>
    </row>
    <row r="22" spans="1:41" s="25" customFormat="1" ht="21" customHeight="1">
      <c r="A22" s="198">
        <v>16</v>
      </c>
      <c r="B22" s="79" t="s">
        <v>1476</v>
      </c>
      <c r="C22" s="80" t="s">
        <v>76</v>
      </c>
      <c r="D22" s="81" t="s">
        <v>637</v>
      </c>
      <c r="E22" s="99"/>
      <c r="F22" s="99" t="s">
        <v>6</v>
      </c>
      <c r="G22" s="99"/>
      <c r="H22" s="100"/>
      <c r="I22" s="99"/>
      <c r="J22" s="99"/>
      <c r="K22" s="99"/>
      <c r="L22" s="99"/>
      <c r="M22" s="99"/>
      <c r="N22" s="99"/>
      <c r="O22" s="99"/>
      <c r="P22" s="99"/>
      <c r="Q22" s="99"/>
      <c r="R22" s="99"/>
      <c r="S22" s="99" t="s">
        <v>8</v>
      </c>
      <c r="T22" s="99"/>
      <c r="U22" s="99"/>
      <c r="V22" s="99"/>
      <c r="W22" s="99"/>
      <c r="X22" s="99"/>
      <c r="Y22" s="99"/>
      <c r="Z22" s="99"/>
      <c r="AA22" s="99"/>
      <c r="AB22" s="99"/>
      <c r="AC22" s="99"/>
      <c r="AD22" s="99"/>
      <c r="AE22" s="99"/>
      <c r="AF22" s="99"/>
      <c r="AG22" s="99"/>
      <c r="AH22" s="99"/>
      <c r="AI22" s="99"/>
      <c r="AJ22" s="19">
        <f t="shared" si="2"/>
        <v>1</v>
      </c>
      <c r="AK22" s="336">
        <f t="shared" si="3"/>
        <v>0</v>
      </c>
      <c r="AL22" s="336">
        <f t="shared" si="4"/>
        <v>1</v>
      </c>
      <c r="AM22" s="143"/>
      <c r="AN22" s="143"/>
      <c r="AO22" s="143"/>
    </row>
    <row r="23" spans="1:41" s="25" customFormat="1" ht="21" customHeight="1">
      <c r="A23" s="198">
        <v>17</v>
      </c>
      <c r="B23" s="79" t="s">
        <v>1477</v>
      </c>
      <c r="C23" s="80" t="s">
        <v>312</v>
      </c>
      <c r="D23" s="81" t="s">
        <v>66</v>
      </c>
      <c r="E23" s="99"/>
      <c r="F23" s="99" t="s">
        <v>6</v>
      </c>
      <c r="G23" s="99"/>
      <c r="H23" s="100"/>
      <c r="I23" s="99" t="s">
        <v>6</v>
      </c>
      <c r="J23" s="99"/>
      <c r="K23" s="99"/>
      <c r="L23" s="99"/>
      <c r="M23" s="99" t="s">
        <v>7</v>
      </c>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0</v>
      </c>
      <c r="AM23" s="143"/>
      <c r="AN23" s="143"/>
      <c r="AO23" s="143"/>
    </row>
    <row r="24" spans="1:41" s="25" customFormat="1" ht="21" customHeight="1">
      <c r="A24" s="198">
        <v>18</v>
      </c>
      <c r="B24" s="79" t="s">
        <v>1478</v>
      </c>
      <c r="C24" s="80" t="s">
        <v>553</v>
      </c>
      <c r="D24" s="81" t="s">
        <v>67</v>
      </c>
      <c r="E24" s="99"/>
      <c r="F24" s="99"/>
      <c r="G24" s="99"/>
      <c r="H24" s="100"/>
      <c r="I24" s="99"/>
      <c r="J24" s="99"/>
      <c r="K24" s="99" t="s">
        <v>8</v>
      </c>
      <c r="L24" s="99"/>
      <c r="M24" s="99"/>
      <c r="N24" s="99"/>
      <c r="O24" s="99"/>
      <c r="P24" s="99"/>
      <c r="Q24" s="99"/>
      <c r="R24" s="99"/>
      <c r="S24" s="99"/>
      <c r="T24" s="99"/>
      <c r="U24" s="99"/>
      <c r="V24" s="99" t="s">
        <v>8</v>
      </c>
      <c r="W24" s="99"/>
      <c r="X24" s="99"/>
      <c r="Y24" s="99"/>
      <c r="Z24" s="99"/>
      <c r="AA24" s="99"/>
      <c r="AB24" s="99"/>
      <c r="AC24" s="99"/>
      <c r="AD24" s="99"/>
      <c r="AE24" s="99"/>
      <c r="AF24" s="99"/>
      <c r="AG24" s="99"/>
      <c r="AH24" s="99"/>
      <c r="AI24" s="99"/>
      <c r="AJ24" s="19">
        <f t="shared" si="2"/>
        <v>0</v>
      </c>
      <c r="AK24" s="336">
        <f t="shared" si="3"/>
        <v>0</v>
      </c>
      <c r="AL24" s="336">
        <f t="shared" si="4"/>
        <v>2</v>
      </c>
      <c r="AM24" s="143"/>
      <c r="AN24" s="143"/>
      <c r="AO24" s="143"/>
    </row>
    <row r="25" spans="1:41" s="25" customFormat="1" ht="21" customHeight="1">
      <c r="A25" s="198">
        <v>19</v>
      </c>
      <c r="B25" s="79" t="s">
        <v>1479</v>
      </c>
      <c r="C25" s="80" t="s">
        <v>1480</v>
      </c>
      <c r="D25" s="81" t="s">
        <v>378</v>
      </c>
      <c r="E25" s="99"/>
      <c r="F25" s="99" t="s">
        <v>6</v>
      </c>
      <c r="G25" s="99"/>
      <c r="H25" s="100"/>
      <c r="I25" s="99"/>
      <c r="J25" s="99"/>
      <c r="K25" s="99"/>
      <c r="L25" s="99"/>
      <c r="M25" s="99"/>
      <c r="N25" s="99"/>
      <c r="O25" s="99"/>
      <c r="P25" s="99"/>
      <c r="Q25" s="99"/>
      <c r="R25" s="99"/>
      <c r="S25" s="99" t="s">
        <v>6</v>
      </c>
      <c r="T25" s="99"/>
      <c r="U25" s="99"/>
      <c r="V25" s="99" t="s">
        <v>6</v>
      </c>
      <c r="W25" s="99"/>
      <c r="X25" s="99"/>
      <c r="Y25" s="99"/>
      <c r="Z25" s="99"/>
      <c r="AA25" s="99"/>
      <c r="AB25" s="99"/>
      <c r="AC25" s="99"/>
      <c r="AD25" s="99"/>
      <c r="AE25" s="99"/>
      <c r="AF25" s="99"/>
      <c r="AG25" s="99"/>
      <c r="AH25" s="99"/>
      <c r="AI25" s="99"/>
      <c r="AJ25" s="19">
        <f t="shared" si="2"/>
        <v>3</v>
      </c>
      <c r="AK25" s="336">
        <f t="shared" si="3"/>
        <v>0</v>
      </c>
      <c r="AL25" s="336">
        <f t="shared" si="4"/>
        <v>0</v>
      </c>
      <c r="AM25" s="143"/>
      <c r="AN25" s="143"/>
      <c r="AO25" s="143"/>
    </row>
    <row r="26" spans="1:41" s="25" customFormat="1" ht="21" customHeight="1">
      <c r="A26" s="198">
        <v>20</v>
      </c>
      <c r="B26" s="79" t="s">
        <v>1481</v>
      </c>
      <c r="C26" s="80" t="s">
        <v>1482</v>
      </c>
      <c r="D26" s="81" t="s">
        <v>104</v>
      </c>
      <c r="E26" s="99"/>
      <c r="F26" s="99"/>
      <c r="G26" s="99"/>
      <c r="H26" s="100"/>
      <c r="I26" s="99" t="s">
        <v>8</v>
      </c>
      <c r="J26" s="99" t="s">
        <v>6</v>
      </c>
      <c r="K26" s="99"/>
      <c r="L26" s="99"/>
      <c r="M26" s="99"/>
      <c r="N26" s="99"/>
      <c r="O26" s="99"/>
      <c r="P26" s="99"/>
      <c r="Q26" s="99" t="s">
        <v>7</v>
      </c>
      <c r="R26" s="99"/>
      <c r="S26" s="99"/>
      <c r="T26" s="99"/>
      <c r="U26" s="99"/>
      <c r="V26" s="99"/>
      <c r="W26" s="99"/>
      <c r="X26" s="99"/>
      <c r="Y26" s="99"/>
      <c r="Z26" s="99"/>
      <c r="AA26" s="99"/>
      <c r="AB26" s="99"/>
      <c r="AC26" s="99"/>
      <c r="AD26" s="99"/>
      <c r="AE26" s="99"/>
      <c r="AF26" s="99"/>
      <c r="AG26" s="99"/>
      <c r="AH26" s="99"/>
      <c r="AI26" s="99"/>
      <c r="AJ26" s="19">
        <f t="shared" si="2"/>
        <v>1</v>
      </c>
      <c r="AK26" s="336">
        <f t="shared" si="3"/>
        <v>1</v>
      </c>
      <c r="AL26" s="336">
        <f t="shared" si="4"/>
        <v>1</v>
      </c>
      <c r="AM26" s="143"/>
      <c r="AN26" s="143"/>
      <c r="AO26" s="143"/>
    </row>
    <row r="27" spans="1:41" s="25" customFormat="1" ht="21" customHeight="1">
      <c r="A27" s="198">
        <v>21</v>
      </c>
      <c r="B27" s="79" t="s">
        <v>1483</v>
      </c>
      <c r="C27" s="80" t="s">
        <v>1484</v>
      </c>
      <c r="D27" s="81" t="s">
        <v>1485</v>
      </c>
      <c r="E27" s="98"/>
      <c r="F27" s="99" t="s">
        <v>8</v>
      </c>
      <c r="G27" s="99"/>
      <c r="H27" s="100"/>
      <c r="I27" s="99"/>
      <c r="J27" s="99" t="s">
        <v>6</v>
      </c>
      <c r="K27" s="99"/>
      <c r="L27" s="99" t="s">
        <v>6</v>
      </c>
      <c r="M27" s="99"/>
      <c r="N27" s="99"/>
      <c r="O27" s="99"/>
      <c r="P27" s="99"/>
      <c r="Q27" s="99" t="s">
        <v>7</v>
      </c>
      <c r="R27" s="99"/>
      <c r="S27" s="99" t="s">
        <v>6</v>
      </c>
      <c r="T27" s="99"/>
      <c r="U27" s="99"/>
      <c r="V27" s="99" t="s">
        <v>6</v>
      </c>
      <c r="W27" s="99"/>
      <c r="X27" s="99"/>
      <c r="Y27" s="99"/>
      <c r="Z27" s="99"/>
      <c r="AA27" s="99"/>
      <c r="AB27" s="99"/>
      <c r="AC27" s="99"/>
      <c r="AD27" s="99"/>
      <c r="AE27" s="99"/>
      <c r="AF27" s="99"/>
      <c r="AG27" s="99"/>
      <c r="AH27" s="99"/>
      <c r="AI27" s="99"/>
      <c r="AJ27" s="19">
        <f t="shared" si="2"/>
        <v>4</v>
      </c>
      <c r="AK27" s="336">
        <f t="shared" si="3"/>
        <v>1</v>
      </c>
      <c r="AL27" s="336">
        <f t="shared" si="4"/>
        <v>1</v>
      </c>
      <c r="AM27" s="143"/>
      <c r="AN27" s="143"/>
      <c r="AO27" s="143"/>
    </row>
    <row r="28" spans="1:41" s="25" customFormat="1" ht="21" customHeight="1">
      <c r="A28" s="198">
        <v>22</v>
      </c>
      <c r="B28" s="79" t="s">
        <v>1486</v>
      </c>
      <c r="C28" s="80" t="s">
        <v>140</v>
      </c>
      <c r="D28" s="81" t="s">
        <v>125</v>
      </c>
      <c r="E28" s="98"/>
      <c r="F28" s="99"/>
      <c r="G28" s="99"/>
      <c r="H28" s="100"/>
      <c r="I28" s="99" t="s">
        <v>6</v>
      </c>
      <c r="J28" s="99"/>
      <c r="K28" s="99"/>
      <c r="L28" s="99" t="s">
        <v>6</v>
      </c>
      <c r="M28" s="99"/>
      <c r="N28" s="99"/>
      <c r="O28" s="99"/>
      <c r="P28" s="99"/>
      <c r="Q28" s="99"/>
      <c r="R28" s="99"/>
      <c r="S28" s="99"/>
      <c r="T28" s="99"/>
      <c r="U28" s="99"/>
      <c r="V28" s="99" t="s">
        <v>8</v>
      </c>
      <c r="W28" s="99"/>
      <c r="X28" s="99"/>
      <c r="Y28" s="99"/>
      <c r="Z28" s="99"/>
      <c r="AA28" s="99"/>
      <c r="AB28" s="99"/>
      <c r="AC28" s="99"/>
      <c r="AD28" s="99"/>
      <c r="AE28" s="99"/>
      <c r="AF28" s="99"/>
      <c r="AG28" s="99"/>
      <c r="AH28" s="99"/>
      <c r="AI28" s="99"/>
      <c r="AJ28" s="19">
        <f t="shared" si="2"/>
        <v>2</v>
      </c>
      <c r="AK28" s="336">
        <f t="shared" si="3"/>
        <v>0</v>
      </c>
      <c r="AL28" s="336">
        <f t="shared" si="4"/>
        <v>1</v>
      </c>
      <c r="AM28" s="143"/>
      <c r="AN28" s="143"/>
      <c r="AO28" s="143"/>
    </row>
    <row r="29" spans="1:41" s="25" customFormat="1" ht="21" customHeight="1">
      <c r="A29" s="198">
        <v>23</v>
      </c>
      <c r="B29" s="79" t="s">
        <v>1487</v>
      </c>
      <c r="C29" s="80" t="s">
        <v>1488</v>
      </c>
      <c r="D29" s="81" t="s">
        <v>1093</v>
      </c>
      <c r="E29" s="98"/>
      <c r="F29" s="99"/>
      <c r="G29" s="99"/>
      <c r="H29" s="100"/>
      <c r="I29" s="99"/>
      <c r="J29" s="99"/>
      <c r="K29" s="99" t="s">
        <v>8</v>
      </c>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1</v>
      </c>
      <c r="AM29" s="143"/>
      <c r="AN29" s="143"/>
      <c r="AO29" s="143"/>
    </row>
    <row r="30" spans="1:41" s="33" customFormat="1" ht="21" customHeight="1">
      <c r="A30" s="198">
        <v>24</v>
      </c>
      <c r="B30" s="165" t="s">
        <v>1489</v>
      </c>
      <c r="C30" s="166" t="s">
        <v>1490</v>
      </c>
      <c r="D30" s="201" t="s">
        <v>53</v>
      </c>
      <c r="E30" s="489" t="s">
        <v>1491</v>
      </c>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1"/>
      <c r="AJ30" s="19">
        <f t="shared" si="2"/>
        <v>0</v>
      </c>
      <c r="AK30" s="336">
        <f t="shared" si="3"/>
        <v>0</v>
      </c>
      <c r="AL30" s="336">
        <f t="shared" si="4"/>
        <v>0</v>
      </c>
      <c r="AM30" s="32"/>
      <c r="AN30" s="32"/>
      <c r="AO30" s="32"/>
    </row>
    <row r="31" spans="1:41" s="33" customFormat="1" ht="21" customHeight="1">
      <c r="A31" s="198">
        <v>25</v>
      </c>
      <c r="B31" s="165" t="s">
        <v>1492</v>
      </c>
      <c r="C31" s="166" t="s">
        <v>1493</v>
      </c>
      <c r="D31" s="201" t="s">
        <v>78</v>
      </c>
      <c r="E31" s="492"/>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4"/>
      <c r="AJ31" s="19">
        <f t="shared" si="2"/>
        <v>0</v>
      </c>
      <c r="AK31" s="336">
        <f t="shared" si="3"/>
        <v>0</v>
      </c>
      <c r="AL31" s="336">
        <f t="shared" si="4"/>
        <v>0</v>
      </c>
    </row>
    <row r="32" spans="1:41" s="25" customFormat="1" ht="21" customHeight="1">
      <c r="A32" s="463" t="s">
        <v>10</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340">
        <f>SUM(AJ7:AJ29)</f>
        <v>27</v>
      </c>
      <c r="AK32" s="147">
        <f>SUM(AK7:AK29)</f>
        <v>3</v>
      </c>
      <c r="AL32" s="147">
        <f>SUM(AL7:AL29)</f>
        <v>14</v>
      </c>
      <c r="AM32" s="24"/>
      <c r="AN32" s="24"/>
      <c r="AO32" s="24"/>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c r="C34" s="443"/>
      <c r="D34" s="443"/>
      <c r="E34" s="443"/>
      <c r="F34" s="443"/>
      <c r="G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2">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 ref="C36:D36"/>
    <mergeCell ref="C34:G34"/>
    <mergeCell ref="AM19:AN19"/>
    <mergeCell ref="A32:AI32"/>
    <mergeCell ref="C35:E35"/>
    <mergeCell ref="E30:AI31"/>
  </mergeCells>
  <conditionalFormatting sqref="E6:AI29">
    <cfRule type="expression" dxfId="9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A51"/>
  <sheetViews>
    <sheetView topLeftCell="A6" zoomScaleNormal="100" zoomScalePageLayoutView="55" workbookViewId="0">
      <selection activeCell="T25" sqref="T25"/>
    </sheetView>
  </sheetViews>
  <sheetFormatPr defaultColWidth="9.33203125" defaultRowHeight="18"/>
  <cols>
    <col min="1" max="1" width="6.5" style="24" customWidth="1"/>
    <col min="2" max="2" width="17.83203125" style="24" customWidth="1"/>
    <col min="3" max="3" width="24.5" style="24" customWidth="1"/>
    <col min="4" max="4" width="8.5" style="24" customWidth="1"/>
    <col min="5" max="5" width="3.83203125" style="24" customWidth="1"/>
    <col min="6" max="35" width="4" style="24" customWidth="1"/>
    <col min="36" max="38" width="6.83203125" style="24" customWidth="1"/>
    <col min="39" max="39" width="10.83203125" style="24" hidden="1" customWidth="1"/>
    <col min="40" max="40" width="12.1640625" style="24" hidden="1" customWidth="1"/>
    <col min="41" max="41" width="10.83203125" style="24" hidden="1" customWidth="1"/>
    <col min="42" max="44" width="0" style="24" hidden="1" customWidth="1"/>
    <col min="45" max="16384" width="9.33203125" style="24"/>
  </cols>
  <sheetData>
    <row r="1" spans="1:4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1.5" customHeight="1">
      <c r="A3" s="436" t="s">
        <v>895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346"/>
    </row>
    <row r="4" spans="1:41" ht="31.5" customHeight="1">
      <c r="B4" s="329"/>
      <c r="C4" s="329"/>
      <c r="D4" s="329"/>
      <c r="E4" s="329" t="s">
        <v>1778</v>
      </c>
      <c r="F4" s="329" t="s">
        <v>1778</v>
      </c>
      <c r="G4" s="329"/>
      <c r="H4" s="329"/>
      <c r="I4" s="435" t="s">
        <v>2797</v>
      </c>
      <c r="J4" s="435"/>
      <c r="K4" s="435"/>
      <c r="L4" s="435"/>
      <c r="M4" s="435">
        <v>1</v>
      </c>
      <c r="N4" s="435"/>
      <c r="O4" s="435" t="s">
        <v>2798</v>
      </c>
      <c r="P4" s="435"/>
      <c r="Q4" s="435"/>
      <c r="R4" s="435">
        <v>2021</v>
      </c>
      <c r="S4" s="435"/>
      <c r="T4" s="435"/>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67">
        <v>1</v>
      </c>
      <c r="B7" s="79" t="s">
        <v>485</v>
      </c>
      <c r="C7" s="80" t="s">
        <v>127</v>
      </c>
      <c r="D7" s="81" t="s">
        <v>61</v>
      </c>
      <c r="E7" s="140"/>
      <c r="F7" s="140"/>
      <c r="G7" s="140"/>
      <c r="H7" s="140"/>
      <c r="I7" s="140"/>
      <c r="J7" s="140"/>
      <c r="K7" s="140"/>
      <c r="L7" s="140"/>
      <c r="M7" s="140"/>
      <c r="N7" s="140"/>
      <c r="O7" s="140"/>
      <c r="P7" s="337"/>
      <c r="Q7" s="140"/>
      <c r="R7" s="140"/>
      <c r="S7" s="140"/>
      <c r="T7" s="140"/>
      <c r="U7" s="140"/>
      <c r="V7" s="140"/>
      <c r="W7" s="140"/>
      <c r="X7" s="140"/>
      <c r="Y7" s="89"/>
      <c r="Z7" s="140"/>
      <c r="AA7" s="140"/>
      <c r="AB7" s="140"/>
      <c r="AC7" s="140"/>
      <c r="AD7" s="140"/>
      <c r="AE7" s="140"/>
      <c r="AF7" s="140"/>
      <c r="AG7" s="140"/>
      <c r="AH7" s="140"/>
      <c r="AI7" s="14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41" s="25" customFormat="1" ht="21" customHeight="1">
      <c r="A8" s="5">
        <v>2</v>
      </c>
      <c r="B8" s="79" t="s">
        <v>486</v>
      </c>
      <c r="C8" s="80" t="s">
        <v>349</v>
      </c>
      <c r="D8" s="81" t="s">
        <v>82</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2" si="2">COUNTIF(E8:AI8,"K")+2*COUNTIF(E8:AI8,"2K")+COUNTIF(E8:AI8,"TK")+COUNTIF(E8:AI8,"KT")+COUNTIF(E8:AI8,"PK")+COUNTIF(E8:AI8,"KP")+2*COUNTIF(E8:AI8,"K2")</f>
        <v>0</v>
      </c>
      <c r="AK8" s="335">
        <f t="shared" ref="AK8:AK42" si="3">COUNTIF(F8:AJ8,"P")+2*COUNTIF(F8:AJ8,"2P")+COUNTIF(F8:AJ8,"TP")+COUNTIF(F8:AJ8,"PT")+COUNTIF(F8:AJ8,"PK")+COUNTIF(F8:AJ8,"KP")+2*COUNTIF(F8:AJ8,"P2")</f>
        <v>0</v>
      </c>
      <c r="AL8" s="335">
        <f t="shared" ref="AL8:AL42" si="4">COUNTIF(E8:AI8,"T")+2*COUNTIF(E8:AI8,"2T")+2*COUNTIF(E8:AI8,"T2")+COUNTIF(E8:AI8,"PT")+COUNTIF(E8:AI8,"TP")</f>
        <v>0</v>
      </c>
      <c r="AM8" s="26"/>
      <c r="AN8" s="27"/>
      <c r="AO8" s="28"/>
    </row>
    <row r="9" spans="1:41" s="25" customFormat="1" ht="21" customHeight="1">
      <c r="A9" s="67">
        <v>3</v>
      </c>
      <c r="B9" s="79" t="s">
        <v>487</v>
      </c>
      <c r="C9" s="80" t="s">
        <v>440</v>
      </c>
      <c r="D9" s="81" t="s">
        <v>82</v>
      </c>
      <c r="E9" s="87"/>
      <c r="F9" s="86" t="s">
        <v>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5">
        <f t="shared" si="3"/>
        <v>1</v>
      </c>
      <c r="AL9" s="335">
        <f t="shared" si="4"/>
        <v>0</v>
      </c>
      <c r="AM9" s="28"/>
      <c r="AN9" s="28"/>
      <c r="AO9" s="28"/>
    </row>
    <row r="10" spans="1:41" s="25" customFormat="1" ht="21" customHeight="1">
      <c r="A10" s="67">
        <v>4</v>
      </c>
      <c r="B10" s="79" t="s">
        <v>488</v>
      </c>
      <c r="C10" s="80" t="s">
        <v>332</v>
      </c>
      <c r="D10" s="81" t="s">
        <v>113</v>
      </c>
      <c r="E10" s="87"/>
      <c r="F10" s="86" t="s">
        <v>7</v>
      </c>
      <c r="G10" s="86"/>
      <c r="H10" s="86"/>
      <c r="I10" s="86" t="s">
        <v>7</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5">
        <f t="shared" si="3"/>
        <v>2</v>
      </c>
      <c r="AL10" s="335">
        <f t="shared" si="4"/>
        <v>0</v>
      </c>
      <c r="AM10" s="28"/>
      <c r="AN10" s="28"/>
      <c r="AO10" s="28"/>
    </row>
    <row r="11" spans="1:41" s="25" customFormat="1" ht="21" customHeight="1">
      <c r="A11" s="5">
        <v>5</v>
      </c>
      <c r="B11" s="79" t="s">
        <v>489</v>
      </c>
      <c r="C11" s="80" t="s">
        <v>490</v>
      </c>
      <c r="D11" s="81" t="s">
        <v>39</v>
      </c>
      <c r="E11" s="87"/>
      <c r="F11" s="86"/>
      <c r="G11" s="86"/>
      <c r="H11" s="86"/>
      <c r="I11" s="86"/>
      <c r="J11" s="86"/>
      <c r="K11" s="86"/>
      <c r="L11" s="86" t="s">
        <v>8</v>
      </c>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5">
        <f t="shared" si="3"/>
        <v>0</v>
      </c>
      <c r="AL11" s="335">
        <f t="shared" si="4"/>
        <v>1</v>
      </c>
      <c r="AM11" s="28"/>
      <c r="AN11" s="28"/>
      <c r="AO11" s="28"/>
    </row>
    <row r="12" spans="1:41" s="25" customFormat="1" ht="21" customHeight="1">
      <c r="A12" s="67">
        <v>6</v>
      </c>
      <c r="B12" s="79" t="s">
        <v>491</v>
      </c>
      <c r="C12" s="80" t="s">
        <v>492</v>
      </c>
      <c r="D12" s="81" t="s">
        <v>40</v>
      </c>
      <c r="E12" s="87"/>
      <c r="F12" s="86" t="s">
        <v>6</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19">
        <f t="shared" si="2"/>
        <v>1</v>
      </c>
      <c r="AK12" s="335">
        <f t="shared" si="3"/>
        <v>0</v>
      </c>
      <c r="AL12" s="335">
        <f t="shared" si="4"/>
        <v>0</v>
      </c>
      <c r="AM12" s="28"/>
      <c r="AN12" s="28"/>
      <c r="AO12" s="28"/>
    </row>
    <row r="13" spans="1:41" s="25" customFormat="1" ht="21" customHeight="1">
      <c r="A13" s="67">
        <v>7</v>
      </c>
      <c r="B13" s="79" t="s">
        <v>493</v>
      </c>
      <c r="C13" s="80" t="s">
        <v>69</v>
      </c>
      <c r="D13" s="81" t="s">
        <v>40</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5">
        <f t="shared" si="3"/>
        <v>0</v>
      </c>
      <c r="AL13" s="335">
        <f t="shared" si="4"/>
        <v>0</v>
      </c>
      <c r="AM13" s="28"/>
      <c r="AN13" s="28"/>
      <c r="AO13" s="28"/>
    </row>
    <row r="14" spans="1:41" s="25" customFormat="1" ht="21" customHeight="1">
      <c r="A14" s="5">
        <v>8</v>
      </c>
      <c r="B14" s="79">
        <v>2010110034</v>
      </c>
      <c r="C14" s="80" t="s">
        <v>35</v>
      </c>
      <c r="D14" s="81" t="s">
        <v>890</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5">
        <f t="shared" si="3"/>
        <v>0</v>
      </c>
      <c r="AL14" s="335">
        <f t="shared" si="4"/>
        <v>0</v>
      </c>
      <c r="AM14" s="28"/>
      <c r="AN14" s="28"/>
      <c r="AO14" s="28"/>
    </row>
    <row r="15" spans="1:41" s="25" customFormat="1" ht="21" customHeight="1">
      <c r="A15" s="67">
        <v>9</v>
      </c>
      <c r="B15" s="79">
        <v>2010210004</v>
      </c>
      <c r="C15" s="80" t="s">
        <v>236</v>
      </c>
      <c r="D15" s="81" t="s">
        <v>50</v>
      </c>
      <c r="E15" s="87"/>
      <c r="F15" s="89" t="s">
        <v>7</v>
      </c>
      <c r="G15" s="89"/>
      <c r="H15" s="89"/>
      <c r="I15" s="89"/>
      <c r="J15" s="89"/>
      <c r="K15" s="89"/>
      <c r="L15" s="89"/>
      <c r="M15" s="89"/>
      <c r="N15" s="89"/>
      <c r="O15" s="89"/>
      <c r="P15" s="86"/>
      <c r="Q15" s="89"/>
      <c r="R15" s="89"/>
      <c r="S15" s="89"/>
      <c r="T15" s="89"/>
      <c r="U15" s="89"/>
      <c r="V15" s="86"/>
      <c r="W15" s="89"/>
      <c r="X15" s="89"/>
      <c r="Y15" s="89"/>
      <c r="Z15" s="89"/>
      <c r="AA15" s="89"/>
      <c r="AB15" s="89"/>
      <c r="AC15" s="89"/>
      <c r="AD15" s="89"/>
      <c r="AE15" s="89"/>
      <c r="AF15" s="89"/>
      <c r="AG15" s="89"/>
      <c r="AH15" s="89"/>
      <c r="AI15" s="89"/>
      <c r="AJ15" s="19">
        <f t="shared" si="2"/>
        <v>0</v>
      </c>
      <c r="AK15" s="335">
        <f t="shared" si="3"/>
        <v>1</v>
      </c>
      <c r="AL15" s="335">
        <f t="shared" si="4"/>
        <v>0</v>
      </c>
      <c r="AM15" s="28"/>
      <c r="AN15" s="28"/>
      <c r="AO15" s="28"/>
    </row>
    <row r="16" spans="1:41" s="25" customFormat="1" ht="21" customHeight="1">
      <c r="A16" s="67">
        <v>10</v>
      </c>
      <c r="B16" s="79" t="s">
        <v>495</v>
      </c>
      <c r="C16" s="80" t="s">
        <v>496</v>
      </c>
      <c r="D16" s="81" t="s">
        <v>14</v>
      </c>
      <c r="E16" s="87"/>
      <c r="F16" s="89"/>
      <c r="G16" s="89"/>
      <c r="H16" s="89"/>
      <c r="I16" s="89"/>
      <c r="J16" s="89"/>
      <c r="K16" s="89"/>
      <c r="L16" s="89"/>
      <c r="M16" s="89"/>
      <c r="N16" s="89"/>
      <c r="O16" s="89"/>
      <c r="P16" s="86"/>
      <c r="Q16" s="89"/>
      <c r="R16" s="89"/>
      <c r="S16" s="89"/>
      <c r="T16" s="89"/>
      <c r="U16" s="89"/>
      <c r="V16" s="86"/>
      <c r="W16" s="89"/>
      <c r="X16" s="89"/>
      <c r="Y16" s="89"/>
      <c r="Z16" s="89"/>
      <c r="AA16" s="89"/>
      <c r="AB16" s="89"/>
      <c r="AC16" s="89"/>
      <c r="AD16" s="89"/>
      <c r="AE16" s="89"/>
      <c r="AF16" s="89"/>
      <c r="AG16" s="89"/>
      <c r="AH16" s="89"/>
      <c r="AI16" s="89"/>
      <c r="AJ16" s="19">
        <f t="shared" si="2"/>
        <v>0</v>
      </c>
      <c r="AK16" s="335">
        <f t="shared" si="3"/>
        <v>0</v>
      </c>
      <c r="AL16" s="335">
        <f t="shared" si="4"/>
        <v>0</v>
      </c>
      <c r="AM16" s="28"/>
      <c r="AN16" s="28"/>
      <c r="AO16" s="28"/>
    </row>
    <row r="17" spans="1:131" s="25" customFormat="1" ht="21" customHeight="1">
      <c r="A17" s="5">
        <v>11</v>
      </c>
      <c r="B17" s="79" t="s">
        <v>497</v>
      </c>
      <c r="C17" s="80" t="s">
        <v>368</v>
      </c>
      <c r="D17" s="81" t="s">
        <v>14</v>
      </c>
      <c r="E17" s="87"/>
      <c r="F17" s="86"/>
      <c r="G17" s="86"/>
      <c r="H17" s="86"/>
      <c r="I17" s="86"/>
      <c r="J17" s="86"/>
      <c r="K17" s="86"/>
      <c r="L17" s="86"/>
      <c r="M17" s="86"/>
      <c r="N17" s="86"/>
      <c r="O17" s="86"/>
      <c r="P17" s="86"/>
      <c r="Q17" s="86"/>
      <c r="R17" s="86"/>
      <c r="S17" s="86" t="s">
        <v>6</v>
      </c>
      <c r="T17" s="86"/>
      <c r="U17" s="86"/>
      <c r="V17" s="86"/>
      <c r="W17" s="86"/>
      <c r="X17" s="86"/>
      <c r="Y17" s="86"/>
      <c r="Z17" s="86"/>
      <c r="AA17" s="86"/>
      <c r="AB17" s="86"/>
      <c r="AC17" s="86"/>
      <c r="AD17" s="86"/>
      <c r="AE17" s="86"/>
      <c r="AF17" s="86"/>
      <c r="AG17" s="86"/>
      <c r="AH17" s="86"/>
      <c r="AI17" s="86"/>
      <c r="AJ17" s="19">
        <f t="shared" si="2"/>
        <v>1</v>
      </c>
      <c r="AK17" s="335">
        <f t="shared" si="3"/>
        <v>0</v>
      </c>
      <c r="AL17" s="335">
        <f t="shared" si="4"/>
        <v>0</v>
      </c>
      <c r="AM17" s="28"/>
      <c r="AN17" s="28"/>
      <c r="AO17" s="28"/>
    </row>
    <row r="18" spans="1:131" s="25" customFormat="1" ht="21" customHeight="1">
      <c r="A18" s="67">
        <v>12</v>
      </c>
      <c r="B18" s="79" t="s">
        <v>498</v>
      </c>
      <c r="C18" s="80" t="s">
        <v>499</v>
      </c>
      <c r="D18" s="81" t="s">
        <v>41</v>
      </c>
      <c r="E18" s="87"/>
      <c r="F18" s="86"/>
      <c r="G18" s="86"/>
      <c r="H18" s="86"/>
      <c r="I18" s="86"/>
      <c r="J18" s="86"/>
      <c r="K18" s="86"/>
      <c r="L18" s="86"/>
      <c r="M18" s="86" t="s">
        <v>7</v>
      </c>
      <c r="N18" s="86"/>
      <c r="O18" s="86"/>
      <c r="P18" s="86"/>
      <c r="Q18" s="86" t="s">
        <v>7</v>
      </c>
      <c r="R18" s="86"/>
      <c r="S18" s="86" t="s">
        <v>6</v>
      </c>
      <c r="T18" s="86" t="s">
        <v>6</v>
      </c>
      <c r="U18" s="86"/>
      <c r="V18" s="86"/>
      <c r="W18" s="86"/>
      <c r="X18" s="86"/>
      <c r="Y18" s="86"/>
      <c r="Z18" s="86"/>
      <c r="AA18" s="86"/>
      <c r="AB18" s="86"/>
      <c r="AC18" s="86"/>
      <c r="AD18" s="86"/>
      <c r="AE18" s="86"/>
      <c r="AF18" s="86"/>
      <c r="AG18" s="86"/>
      <c r="AH18" s="86"/>
      <c r="AI18" s="86"/>
      <c r="AJ18" s="19">
        <f t="shared" si="2"/>
        <v>2</v>
      </c>
      <c r="AK18" s="335">
        <f t="shared" si="3"/>
        <v>2</v>
      </c>
      <c r="AL18" s="335">
        <f t="shared" si="4"/>
        <v>0</v>
      </c>
      <c r="AM18" s="28"/>
      <c r="AN18" s="28"/>
      <c r="AO18" s="28"/>
    </row>
    <row r="19" spans="1:131" s="46" customFormat="1" ht="21" customHeight="1">
      <c r="A19" s="67">
        <v>13</v>
      </c>
      <c r="B19" s="79" t="s">
        <v>500</v>
      </c>
      <c r="C19" s="80" t="s">
        <v>64</v>
      </c>
      <c r="D19" s="81" t="s">
        <v>41</v>
      </c>
      <c r="E19" s="90"/>
      <c r="F19" s="90"/>
      <c r="G19" s="90"/>
      <c r="H19" s="244"/>
      <c r="I19" s="244"/>
      <c r="J19" s="244"/>
      <c r="K19" s="244"/>
      <c r="L19" s="244"/>
      <c r="M19" s="244"/>
      <c r="N19" s="244"/>
      <c r="O19" s="244"/>
      <c r="P19" s="86"/>
      <c r="Q19" s="90"/>
      <c r="R19" s="90"/>
      <c r="S19" s="90"/>
      <c r="T19" s="90"/>
      <c r="U19" s="90"/>
      <c r="V19" s="86"/>
      <c r="W19" s="90"/>
      <c r="X19" s="90"/>
      <c r="Y19" s="90"/>
      <c r="Z19" s="90"/>
      <c r="AA19" s="90"/>
      <c r="AB19" s="90"/>
      <c r="AC19" s="90"/>
      <c r="AD19" s="90"/>
      <c r="AE19" s="90"/>
      <c r="AF19" s="90"/>
      <c r="AG19" s="90"/>
      <c r="AH19" s="90"/>
      <c r="AI19" s="90"/>
      <c r="AJ19" s="19">
        <f t="shared" si="2"/>
        <v>0</v>
      </c>
      <c r="AK19" s="335">
        <f t="shared" si="3"/>
        <v>0</v>
      </c>
      <c r="AL19" s="335">
        <f t="shared" si="4"/>
        <v>0</v>
      </c>
      <c r="AM19" s="60"/>
      <c r="AN19" s="60"/>
      <c r="AO19" s="60"/>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row>
    <row r="20" spans="1:131" s="25" customFormat="1" ht="21" customHeight="1">
      <c r="A20" s="5">
        <v>14</v>
      </c>
      <c r="B20" s="79" t="s">
        <v>501</v>
      </c>
      <c r="C20" s="80" t="s">
        <v>115</v>
      </c>
      <c r="D20" s="81" t="s">
        <v>41</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5">
        <f t="shared" si="3"/>
        <v>0</v>
      </c>
      <c r="AL20" s="335">
        <f t="shared" si="4"/>
        <v>0</v>
      </c>
      <c r="AM20" s="437"/>
      <c r="AN20" s="438"/>
      <c r="AO20" s="28"/>
    </row>
    <row r="21" spans="1:131" s="25" customFormat="1" ht="21" customHeight="1">
      <c r="A21" s="67">
        <v>15</v>
      </c>
      <c r="B21" s="79" t="s">
        <v>502</v>
      </c>
      <c r="C21" s="80" t="s">
        <v>76</v>
      </c>
      <c r="D21" s="81" t="s">
        <v>92</v>
      </c>
      <c r="E21" s="87"/>
      <c r="F21" s="86"/>
      <c r="G21" s="86"/>
      <c r="H21" s="86"/>
      <c r="I21" s="86"/>
      <c r="J21" s="86"/>
      <c r="K21" s="86"/>
      <c r="L21" s="86"/>
      <c r="M21" s="86" t="s">
        <v>6</v>
      </c>
      <c r="N21" s="86"/>
      <c r="O21" s="93"/>
      <c r="P21" s="86"/>
      <c r="Q21" s="86"/>
      <c r="R21" s="86"/>
      <c r="S21" s="86"/>
      <c r="T21" s="86" t="s">
        <v>6</v>
      </c>
      <c r="U21" s="86"/>
      <c r="V21" s="86"/>
      <c r="W21" s="86"/>
      <c r="X21" s="86"/>
      <c r="Y21" s="86"/>
      <c r="Z21" s="86"/>
      <c r="AA21" s="86"/>
      <c r="AB21" s="86"/>
      <c r="AC21" s="86"/>
      <c r="AD21" s="86"/>
      <c r="AE21" s="86"/>
      <c r="AF21" s="86"/>
      <c r="AG21" s="86"/>
      <c r="AH21" s="86"/>
      <c r="AI21" s="86"/>
      <c r="AJ21" s="19">
        <f t="shared" si="2"/>
        <v>2</v>
      </c>
      <c r="AK21" s="335">
        <f t="shared" si="3"/>
        <v>0</v>
      </c>
      <c r="AL21" s="335">
        <f t="shared" si="4"/>
        <v>0</v>
      </c>
      <c r="AM21" s="28"/>
      <c r="AN21" s="28"/>
      <c r="AO21" s="28"/>
    </row>
    <row r="22" spans="1:131" s="25" customFormat="1" ht="21" customHeight="1">
      <c r="A22" s="67">
        <v>16</v>
      </c>
      <c r="B22" s="79" t="s">
        <v>503</v>
      </c>
      <c r="C22" s="80" t="s">
        <v>504</v>
      </c>
      <c r="D22" s="81" t="s">
        <v>92</v>
      </c>
      <c r="E22" s="87"/>
      <c r="F22" s="86" t="s">
        <v>6</v>
      </c>
      <c r="G22" s="86"/>
      <c r="H22" s="86"/>
      <c r="I22" s="86"/>
      <c r="J22" s="86"/>
      <c r="K22" s="86"/>
      <c r="L22" s="86" t="s">
        <v>1778</v>
      </c>
      <c r="M22" s="86"/>
      <c r="N22" s="86"/>
      <c r="O22" s="86"/>
      <c r="P22" s="86"/>
      <c r="Q22" s="86"/>
      <c r="R22" s="86"/>
      <c r="S22" s="86"/>
      <c r="T22" s="86"/>
      <c r="U22" s="86"/>
      <c r="V22" s="86"/>
      <c r="W22" s="86"/>
      <c r="X22" s="86"/>
      <c r="Y22" s="86"/>
      <c r="Z22" s="86"/>
      <c r="AA22" s="86"/>
      <c r="AB22" s="86"/>
      <c r="AC22" s="86"/>
      <c r="AD22" s="86"/>
      <c r="AE22" s="86"/>
      <c r="AF22" s="86"/>
      <c r="AG22" s="86"/>
      <c r="AH22" s="86"/>
      <c r="AI22" s="86"/>
      <c r="AJ22" s="19">
        <f t="shared" si="2"/>
        <v>1</v>
      </c>
      <c r="AK22" s="335">
        <f t="shared" si="3"/>
        <v>0</v>
      </c>
      <c r="AL22" s="335">
        <f t="shared" si="4"/>
        <v>0</v>
      </c>
      <c r="AM22" s="28"/>
      <c r="AN22" s="28"/>
      <c r="AO22" s="28"/>
    </row>
    <row r="23" spans="1:131" s="25" customFormat="1" ht="21" customHeight="1">
      <c r="A23" s="5">
        <v>17</v>
      </c>
      <c r="B23" s="79">
        <v>2010110139</v>
      </c>
      <c r="C23" s="80" t="s">
        <v>891</v>
      </c>
      <c r="D23" s="81" t="s">
        <v>212</v>
      </c>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9">
        <f t="shared" si="2"/>
        <v>0</v>
      </c>
      <c r="AK23" s="335">
        <f t="shared" si="3"/>
        <v>0</v>
      </c>
      <c r="AL23" s="335">
        <f t="shared" si="4"/>
        <v>0</v>
      </c>
      <c r="AM23" s="28"/>
      <c r="AN23" s="28"/>
      <c r="AO23" s="28"/>
    </row>
    <row r="24" spans="1:131" s="25" customFormat="1" ht="21" customHeight="1">
      <c r="A24" s="67">
        <v>18</v>
      </c>
      <c r="B24" s="79" t="s">
        <v>505</v>
      </c>
      <c r="C24" s="80" t="s">
        <v>95</v>
      </c>
      <c r="D24" s="81" t="s">
        <v>15</v>
      </c>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9">
        <f t="shared" si="2"/>
        <v>0</v>
      </c>
      <c r="AK24" s="335">
        <f t="shared" si="3"/>
        <v>0</v>
      </c>
      <c r="AL24" s="335">
        <f t="shared" si="4"/>
        <v>0</v>
      </c>
      <c r="AM24" s="28"/>
      <c r="AN24" s="28"/>
      <c r="AO24" s="28"/>
    </row>
    <row r="25" spans="1:131" s="25" customFormat="1" ht="21" customHeight="1">
      <c r="A25" s="67">
        <v>19</v>
      </c>
      <c r="B25" s="79" t="s">
        <v>506</v>
      </c>
      <c r="C25" s="80" t="s">
        <v>507</v>
      </c>
      <c r="D25" s="81" t="s">
        <v>94</v>
      </c>
      <c r="E25" s="87"/>
      <c r="F25" s="86" t="s">
        <v>7</v>
      </c>
      <c r="G25" s="86"/>
      <c r="H25" s="86"/>
      <c r="I25" s="86"/>
      <c r="J25" s="86"/>
      <c r="K25" s="86"/>
      <c r="L25" s="86"/>
      <c r="M25" s="86"/>
      <c r="N25" s="86"/>
      <c r="O25" s="86"/>
      <c r="P25" s="86"/>
      <c r="Q25" s="86"/>
      <c r="R25" s="86"/>
      <c r="S25" s="86"/>
      <c r="T25" s="86" t="s">
        <v>8</v>
      </c>
      <c r="U25" s="86"/>
      <c r="V25" s="86"/>
      <c r="W25" s="86"/>
      <c r="X25" s="86"/>
      <c r="Y25" s="86"/>
      <c r="Z25" s="86"/>
      <c r="AA25" s="86"/>
      <c r="AB25" s="86"/>
      <c r="AC25" s="86"/>
      <c r="AD25" s="86"/>
      <c r="AE25" s="86"/>
      <c r="AF25" s="86"/>
      <c r="AG25" s="86"/>
      <c r="AH25" s="86"/>
      <c r="AI25" s="86"/>
      <c r="AJ25" s="19">
        <f t="shared" si="2"/>
        <v>0</v>
      </c>
      <c r="AK25" s="335">
        <f t="shared" si="3"/>
        <v>1</v>
      </c>
      <c r="AL25" s="335">
        <f t="shared" si="4"/>
        <v>1</v>
      </c>
      <c r="AM25" s="28"/>
      <c r="AN25" s="28"/>
      <c r="AO25" s="28"/>
    </row>
    <row r="26" spans="1:131" s="78" customFormat="1" ht="21" customHeight="1">
      <c r="A26" s="5">
        <v>20</v>
      </c>
      <c r="B26" s="79">
        <v>2010120042</v>
      </c>
      <c r="C26" s="80" t="s">
        <v>96</v>
      </c>
      <c r="D26" s="4" t="s">
        <v>20</v>
      </c>
      <c r="E26" s="87"/>
      <c r="F26" s="86"/>
      <c r="G26" s="86"/>
      <c r="H26" s="86"/>
      <c r="I26" s="86"/>
      <c r="J26" s="86"/>
      <c r="K26" s="86"/>
      <c r="L26" s="86" t="s">
        <v>8</v>
      </c>
      <c r="M26" s="86"/>
      <c r="N26" s="86"/>
      <c r="O26" s="93"/>
      <c r="P26" s="86"/>
      <c r="Q26" s="86"/>
      <c r="R26" s="86"/>
      <c r="S26" s="86"/>
      <c r="T26" s="86"/>
      <c r="U26" s="86"/>
      <c r="V26" s="86"/>
      <c r="W26" s="86"/>
      <c r="X26" s="86"/>
      <c r="Y26" s="86"/>
      <c r="Z26" s="86"/>
      <c r="AA26" s="86"/>
      <c r="AB26" s="86"/>
      <c r="AC26" s="86"/>
      <c r="AD26" s="86"/>
      <c r="AE26" s="86"/>
      <c r="AF26" s="86"/>
      <c r="AG26" s="86"/>
      <c r="AH26" s="86"/>
      <c r="AI26" s="86"/>
      <c r="AJ26" s="19">
        <f t="shared" si="2"/>
        <v>0</v>
      </c>
      <c r="AK26" s="335">
        <f t="shared" si="3"/>
        <v>0</v>
      </c>
      <c r="AL26" s="335">
        <f t="shared" si="4"/>
        <v>1</v>
      </c>
    </row>
    <row r="27" spans="1:131" s="25" customFormat="1" ht="21" customHeight="1">
      <c r="A27" s="67">
        <v>21</v>
      </c>
      <c r="B27" s="79" t="s">
        <v>508</v>
      </c>
      <c r="C27" s="80" t="s">
        <v>509</v>
      </c>
      <c r="D27" s="81" t="s">
        <v>52</v>
      </c>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9">
        <f t="shared" si="2"/>
        <v>0</v>
      </c>
      <c r="AK27" s="335">
        <f t="shared" si="3"/>
        <v>0</v>
      </c>
      <c r="AL27" s="335">
        <f t="shared" si="4"/>
        <v>0</v>
      </c>
      <c r="AM27" s="28"/>
      <c r="AN27" s="28"/>
      <c r="AO27" s="28"/>
    </row>
    <row r="28" spans="1:131" s="25" customFormat="1" ht="21" customHeight="1">
      <c r="A28" s="67">
        <v>22</v>
      </c>
      <c r="B28" s="79" t="s">
        <v>510</v>
      </c>
      <c r="C28" s="80" t="s">
        <v>51</v>
      </c>
      <c r="D28" s="81" t="s">
        <v>52</v>
      </c>
      <c r="E28" s="87"/>
      <c r="F28" s="86" t="s">
        <v>6</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9">
        <f t="shared" si="2"/>
        <v>1</v>
      </c>
      <c r="AK28" s="335">
        <f t="shared" si="3"/>
        <v>0</v>
      </c>
      <c r="AL28" s="335">
        <f t="shared" si="4"/>
        <v>0</v>
      </c>
      <c r="AM28" s="28"/>
      <c r="AN28" s="28"/>
      <c r="AO28" s="28"/>
    </row>
    <row r="29" spans="1:131" s="25" customFormat="1" ht="21" customHeight="1">
      <c r="A29" s="5">
        <v>23</v>
      </c>
      <c r="B29" s="79" t="s">
        <v>513</v>
      </c>
      <c r="C29" s="80" t="s">
        <v>16</v>
      </c>
      <c r="D29" s="81" t="s">
        <v>28</v>
      </c>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9">
        <f t="shared" si="2"/>
        <v>0</v>
      </c>
      <c r="AK29" s="335">
        <f t="shared" si="3"/>
        <v>0</v>
      </c>
      <c r="AL29" s="335">
        <f t="shared" si="4"/>
        <v>0</v>
      </c>
      <c r="AM29" s="28"/>
      <c r="AN29" s="28"/>
      <c r="AO29" s="28"/>
    </row>
    <row r="30" spans="1:131" s="25" customFormat="1" ht="21" customHeight="1">
      <c r="A30" s="67">
        <v>24</v>
      </c>
      <c r="B30" s="79" t="s">
        <v>514</v>
      </c>
      <c r="C30" s="80" t="s">
        <v>515</v>
      </c>
      <c r="D30" s="81" t="s">
        <v>466</v>
      </c>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9">
        <f t="shared" si="2"/>
        <v>0</v>
      </c>
      <c r="AK30" s="335">
        <f t="shared" si="3"/>
        <v>0</v>
      </c>
      <c r="AL30" s="335">
        <f t="shared" si="4"/>
        <v>0</v>
      </c>
      <c r="AM30" s="28"/>
      <c r="AN30" s="28"/>
      <c r="AO30" s="28"/>
    </row>
    <row r="31" spans="1:131" s="25" customFormat="1" ht="21" customHeight="1">
      <c r="A31" s="67">
        <v>25</v>
      </c>
      <c r="B31" s="79" t="s">
        <v>516</v>
      </c>
      <c r="C31" s="80" t="s">
        <v>64</v>
      </c>
      <c r="D31" s="81" t="s">
        <v>55</v>
      </c>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0</v>
      </c>
      <c r="AK31" s="335">
        <f t="shared" si="3"/>
        <v>0</v>
      </c>
      <c r="AL31" s="335">
        <f t="shared" si="4"/>
        <v>0</v>
      </c>
      <c r="AM31" s="28"/>
      <c r="AN31" s="28"/>
      <c r="AO31" s="28"/>
    </row>
    <row r="32" spans="1:131" s="25" customFormat="1" ht="21" customHeight="1">
      <c r="A32" s="5">
        <v>26</v>
      </c>
      <c r="B32" s="79" t="s">
        <v>517</v>
      </c>
      <c r="C32" s="80" t="s">
        <v>518</v>
      </c>
      <c r="D32" s="81" t="s">
        <v>78</v>
      </c>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19">
        <f t="shared" si="2"/>
        <v>0</v>
      </c>
      <c r="AK32" s="335">
        <f t="shared" si="3"/>
        <v>0</v>
      </c>
      <c r="AL32" s="335">
        <f t="shared" si="4"/>
        <v>0</v>
      </c>
      <c r="AM32" s="28"/>
      <c r="AN32" s="28"/>
      <c r="AO32" s="28"/>
    </row>
    <row r="33" spans="1:44" s="25" customFormat="1" ht="21" customHeight="1">
      <c r="A33" s="67">
        <v>27</v>
      </c>
      <c r="B33" s="79" t="s">
        <v>519</v>
      </c>
      <c r="C33" s="80" t="s">
        <v>520</v>
      </c>
      <c r="D33" s="81" t="s">
        <v>43</v>
      </c>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19">
        <f t="shared" si="2"/>
        <v>0</v>
      </c>
      <c r="AK33" s="335">
        <f t="shared" si="3"/>
        <v>0</v>
      </c>
      <c r="AL33" s="335">
        <f t="shared" si="4"/>
        <v>0</v>
      </c>
      <c r="AM33" s="28"/>
      <c r="AN33" s="28"/>
      <c r="AO33" s="28"/>
    </row>
    <row r="34" spans="1:44" s="25" customFormat="1" ht="21" customHeight="1">
      <c r="A34" s="67">
        <v>28</v>
      </c>
      <c r="B34" s="79" t="s">
        <v>521</v>
      </c>
      <c r="C34" s="80" t="s">
        <v>96</v>
      </c>
      <c r="D34" s="81" t="s">
        <v>45</v>
      </c>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9">
        <f t="shared" si="2"/>
        <v>0</v>
      </c>
      <c r="AK34" s="335">
        <f t="shared" si="3"/>
        <v>0</v>
      </c>
      <c r="AL34" s="335">
        <f t="shared" si="4"/>
        <v>0</v>
      </c>
      <c r="AM34" s="28"/>
      <c r="AN34" s="28"/>
      <c r="AO34" s="28"/>
    </row>
    <row r="35" spans="1:44" s="25" customFormat="1" ht="21" customHeight="1">
      <c r="A35" s="5">
        <v>29</v>
      </c>
      <c r="B35" s="79" t="s">
        <v>522</v>
      </c>
      <c r="C35" s="80" t="s">
        <v>523</v>
      </c>
      <c r="D35" s="81" t="s">
        <v>180</v>
      </c>
      <c r="E35" s="87"/>
      <c r="F35" s="86" t="s">
        <v>6</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19">
        <f t="shared" si="2"/>
        <v>1</v>
      </c>
      <c r="AK35" s="335">
        <f t="shared" si="3"/>
        <v>0</v>
      </c>
      <c r="AL35" s="335">
        <f t="shared" si="4"/>
        <v>0</v>
      </c>
      <c r="AM35" s="28"/>
      <c r="AN35" s="28"/>
      <c r="AO35" s="28"/>
    </row>
    <row r="36" spans="1:44" s="33" customFormat="1" ht="21" customHeight="1">
      <c r="A36" s="67">
        <v>30</v>
      </c>
      <c r="B36" s="79" t="s">
        <v>524</v>
      </c>
      <c r="C36" s="80" t="s">
        <v>525</v>
      </c>
      <c r="D36" s="81" t="s">
        <v>526</v>
      </c>
      <c r="E36" s="87"/>
      <c r="F36" s="86"/>
      <c r="G36" s="86"/>
      <c r="H36" s="86"/>
      <c r="I36" s="86"/>
      <c r="J36" s="86"/>
      <c r="K36" s="86"/>
      <c r="L36" s="86"/>
      <c r="M36" s="86"/>
      <c r="N36" s="86"/>
      <c r="O36" s="86"/>
      <c r="P36" s="86"/>
      <c r="Q36" s="86"/>
      <c r="R36" s="86"/>
      <c r="S36" s="86" t="s">
        <v>7</v>
      </c>
      <c r="T36" s="86"/>
      <c r="U36" s="86"/>
      <c r="V36" s="86"/>
      <c r="W36" s="86"/>
      <c r="X36" s="86"/>
      <c r="Y36" s="86"/>
      <c r="Z36" s="86"/>
      <c r="AA36" s="86"/>
      <c r="AB36" s="86"/>
      <c r="AC36" s="86"/>
      <c r="AD36" s="86"/>
      <c r="AE36" s="86"/>
      <c r="AF36" s="86"/>
      <c r="AG36" s="86"/>
      <c r="AH36" s="86"/>
      <c r="AI36" s="86"/>
      <c r="AJ36" s="19">
        <f t="shared" si="2"/>
        <v>0</v>
      </c>
      <c r="AK36" s="335">
        <f t="shared" si="3"/>
        <v>1</v>
      </c>
      <c r="AL36" s="335">
        <f t="shared" si="4"/>
        <v>0</v>
      </c>
      <c r="AM36" s="32"/>
      <c r="AN36" s="32"/>
      <c r="AO36" s="32"/>
    </row>
    <row r="37" spans="1:44" s="33" customFormat="1" ht="21" customHeight="1">
      <c r="A37" s="67">
        <v>31</v>
      </c>
      <c r="B37" s="79" t="s">
        <v>527</v>
      </c>
      <c r="C37" s="80" t="s">
        <v>528</v>
      </c>
      <c r="D37" s="81" t="s">
        <v>99</v>
      </c>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19">
        <f t="shared" si="2"/>
        <v>0</v>
      </c>
      <c r="AK37" s="335">
        <f t="shared" si="3"/>
        <v>0</v>
      </c>
      <c r="AL37" s="335">
        <f t="shared" si="4"/>
        <v>0</v>
      </c>
      <c r="AM37" s="32"/>
      <c r="AN37" s="32"/>
      <c r="AO37" s="32"/>
    </row>
    <row r="38" spans="1:44" s="25" customFormat="1" ht="21" customHeight="1">
      <c r="A38" s="5">
        <v>32</v>
      </c>
      <c r="B38" s="79" t="s">
        <v>531</v>
      </c>
      <c r="C38" s="80" t="s">
        <v>80</v>
      </c>
      <c r="D38" s="81" t="s">
        <v>81</v>
      </c>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19">
        <f t="shared" si="2"/>
        <v>0</v>
      </c>
      <c r="AK38" s="335">
        <f t="shared" si="3"/>
        <v>0</v>
      </c>
      <c r="AL38" s="335">
        <f t="shared" si="4"/>
        <v>0</v>
      </c>
      <c r="AM38" s="28"/>
      <c r="AN38" s="28"/>
      <c r="AO38" s="28"/>
    </row>
    <row r="39" spans="1:44" s="25" customFormat="1" ht="21" customHeight="1">
      <c r="A39" s="67">
        <v>33</v>
      </c>
      <c r="B39" s="79" t="s">
        <v>532</v>
      </c>
      <c r="C39" s="80" t="s">
        <v>533</v>
      </c>
      <c r="D39" s="81" t="s">
        <v>107</v>
      </c>
      <c r="E39" s="94"/>
      <c r="F39" s="96"/>
      <c r="G39" s="96"/>
      <c r="H39" s="96"/>
      <c r="I39" s="96"/>
      <c r="J39" s="96" t="s">
        <v>6</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5">
        <f t="shared" si="3"/>
        <v>0</v>
      </c>
      <c r="AL39" s="335">
        <f t="shared" si="4"/>
        <v>0</v>
      </c>
      <c r="AM39" s="28"/>
      <c r="AN39" s="28"/>
      <c r="AO39" s="28"/>
    </row>
    <row r="40" spans="1:44" s="25" customFormat="1" ht="21" customHeight="1">
      <c r="A40" s="67">
        <v>34</v>
      </c>
      <c r="B40" s="82" t="s">
        <v>846</v>
      </c>
      <c r="C40" s="83" t="s">
        <v>847</v>
      </c>
      <c r="D40" s="84" t="s">
        <v>59</v>
      </c>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9">
        <f t="shared" si="2"/>
        <v>0</v>
      </c>
      <c r="AK40" s="335">
        <f t="shared" si="3"/>
        <v>0</v>
      </c>
      <c r="AL40" s="335">
        <f t="shared" si="4"/>
        <v>0</v>
      </c>
      <c r="AM40" s="28"/>
      <c r="AN40" s="28"/>
      <c r="AO40" s="28"/>
    </row>
    <row r="41" spans="1:44" s="25" customFormat="1" ht="21" customHeight="1">
      <c r="A41" s="5">
        <v>35</v>
      </c>
      <c r="B41" s="79" t="s">
        <v>534</v>
      </c>
      <c r="C41" s="80" t="s">
        <v>535</v>
      </c>
      <c r="D41" s="81" t="s">
        <v>89</v>
      </c>
      <c r="E41" s="87"/>
      <c r="F41" s="86"/>
      <c r="G41" s="86"/>
      <c r="H41" s="86"/>
      <c r="I41" s="86"/>
      <c r="J41" s="86" t="s">
        <v>6</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19">
        <f t="shared" si="2"/>
        <v>1</v>
      </c>
      <c r="AK41" s="335">
        <f t="shared" si="3"/>
        <v>0</v>
      </c>
      <c r="AL41" s="335">
        <f t="shared" si="4"/>
        <v>0</v>
      </c>
      <c r="AM41" s="28"/>
      <c r="AN41" s="13"/>
      <c r="AO41" s="13"/>
      <c r="AP41" s="24"/>
      <c r="AQ41" s="24"/>
      <c r="AR41" s="24"/>
    </row>
    <row r="42" spans="1:44" s="25" customFormat="1" ht="21" customHeight="1">
      <c r="A42" s="67">
        <v>36</v>
      </c>
      <c r="B42" s="79" t="s">
        <v>529</v>
      </c>
      <c r="C42" s="80" t="s">
        <v>530</v>
      </c>
      <c r="D42" s="81" t="s">
        <v>46</v>
      </c>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19">
        <f t="shared" si="2"/>
        <v>0</v>
      </c>
      <c r="AK42" s="335">
        <f t="shared" si="3"/>
        <v>0</v>
      </c>
      <c r="AL42" s="335">
        <f t="shared" si="4"/>
        <v>0</v>
      </c>
      <c r="AM42" s="28"/>
      <c r="AN42" s="28"/>
      <c r="AO42" s="28"/>
    </row>
    <row r="43" spans="1:44" s="25" customFormat="1" ht="21" customHeight="1">
      <c r="A43" s="439" t="s">
        <v>10</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19">
        <f>SUM(AJ8:AJ42)</f>
        <v>11</v>
      </c>
      <c r="AK43" s="19">
        <f>SUM(AK8:AK42)</f>
        <v>8</v>
      </c>
      <c r="AL43" s="19">
        <f>SUM(AL8:AL42)</f>
        <v>3</v>
      </c>
      <c r="AM43" s="29" t="s">
        <v>11</v>
      </c>
      <c r="AN43" s="29" t="s">
        <v>12</v>
      </c>
      <c r="AO43" s="29" t="s">
        <v>13</v>
      </c>
      <c r="AP43" s="28"/>
      <c r="AQ43" s="28"/>
    </row>
    <row r="44" spans="1:44" s="25" customFormat="1" ht="21" customHeight="1">
      <c r="A44" s="440" t="s">
        <v>2804</v>
      </c>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2"/>
      <c r="AM44" s="148"/>
      <c r="AN44" s="148"/>
      <c r="AO44" s="148"/>
      <c r="AP44" s="338"/>
      <c r="AQ44" s="338"/>
    </row>
    <row r="45" spans="1:44">
      <c r="A45" s="13"/>
      <c r="B45" s="13"/>
      <c r="C45" s="443"/>
      <c r="D45" s="443"/>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4">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4">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4">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C50:E50"/>
    <mergeCell ref="C51:D51"/>
    <mergeCell ref="C49:G49"/>
    <mergeCell ref="C48:D48"/>
    <mergeCell ref="C45:D45"/>
    <mergeCell ref="AM20:AN20"/>
    <mergeCell ref="A43:AI43"/>
    <mergeCell ref="A44:AL44"/>
    <mergeCell ref="I4:L4"/>
    <mergeCell ref="AJ5:AJ6"/>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21">
    <cfRule type="expression" dxfId="177" priority="2">
      <formula>IF(E$6="CN",1,0)</formula>
    </cfRule>
  </conditionalFormatting>
  <conditionalFormatting sqref="E6:AI42">
    <cfRule type="expression" dxfId="176"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T15" sqref="T15"/>
    </sheetView>
  </sheetViews>
  <sheetFormatPr defaultColWidth="9.33203125" defaultRowHeight="18"/>
  <cols>
    <col min="1" max="1" width="7.83203125" style="24" customWidth="1"/>
    <col min="2" max="2" width="17.1640625" style="24" customWidth="1"/>
    <col min="3" max="3" width="24.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1495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1496</v>
      </c>
      <c r="C7" s="123" t="s">
        <v>121</v>
      </c>
      <c r="D7" s="124" t="s">
        <v>37</v>
      </c>
      <c r="E7" s="202"/>
      <c r="F7" s="99" t="s">
        <v>7</v>
      </c>
      <c r="G7" s="99"/>
      <c r="H7" s="99" t="s">
        <v>6</v>
      </c>
      <c r="I7" s="99"/>
      <c r="J7" s="99" t="s">
        <v>6</v>
      </c>
      <c r="K7" s="99" t="s">
        <v>8</v>
      </c>
      <c r="L7" s="99"/>
      <c r="M7" s="99" t="s">
        <v>6</v>
      </c>
      <c r="N7" s="99"/>
      <c r="O7" s="99" t="s">
        <v>6</v>
      </c>
      <c r="P7" s="99"/>
      <c r="Q7" s="99" t="s">
        <v>6</v>
      </c>
      <c r="R7" s="99" t="s">
        <v>6</v>
      </c>
      <c r="S7" s="99" t="s">
        <v>7</v>
      </c>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6</v>
      </c>
      <c r="AK7" s="336">
        <f>COUNTIF(F7:AJ7,"P")+2*COUNTIF(F7:AJ7,"2P")+COUNTIF(F7:AJ7,"TP")+COUNTIF(F7:AJ7,"PT")+COUNTIF(F7:AJ7,"PK")+COUNTIF(F7:AJ7,"KP")+2*COUNTIF(F7:AJ7,"P2")</f>
        <v>2</v>
      </c>
      <c r="AL7" s="336">
        <f>COUNTIF(E7:AI7,"T")+2*COUNTIF(E7:AI7,"2T")+2*COUNTIF(E7:AI7,"T2")+COUNTIF(E7:AI7,"PT")+COUNTIF(E7:AI7,"TP")</f>
        <v>1</v>
      </c>
      <c r="AM7" s="26"/>
      <c r="AN7" s="27"/>
      <c r="AO7" s="143"/>
    </row>
    <row r="8" spans="1:41" s="25" customFormat="1">
      <c r="A8" s="122">
        <v>2</v>
      </c>
      <c r="B8" s="122" t="s">
        <v>1497</v>
      </c>
      <c r="C8" s="123" t="s">
        <v>1498</v>
      </c>
      <c r="D8" s="124" t="s">
        <v>37</v>
      </c>
      <c r="E8" s="202"/>
      <c r="F8" s="99"/>
      <c r="G8" s="99"/>
      <c r="H8" s="99" t="s">
        <v>6</v>
      </c>
      <c r="I8" s="99"/>
      <c r="J8" s="99" t="s">
        <v>6</v>
      </c>
      <c r="K8" s="99" t="s">
        <v>7</v>
      </c>
      <c r="L8" s="99"/>
      <c r="M8" s="99"/>
      <c r="N8" s="99"/>
      <c r="O8" s="99" t="s">
        <v>6</v>
      </c>
      <c r="P8" s="99"/>
      <c r="Q8" s="99" t="s">
        <v>6</v>
      </c>
      <c r="R8" s="99"/>
      <c r="S8" s="99"/>
      <c r="T8" s="99" t="s">
        <v>7</v>
      </c>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4</v>
      </c>
      <c r="AK8" s="336">
        <f t="shared" ref="AK8:AK25" si="3">COUNTIF(F8:AJ8,"P")+2*COUNTIF(F8:AJ8,"2P")+COUNTIF(F8:AJ8,"TP")+COUNTIF(F8:AJ8,"PT")+COUNTIF(F8:AJ8,"PK")+COUNTIF(F8:AJ8,"KP")+2*COUNTIF(F8:AJ8,"P2")</f>
        <v>2</v>
      </c>
      <c r="AL8" s="336">
        <f t="shared" ref="AL8:AL25" si="4">COUNTIF(E8:AI8,"T")+2*COUNTIF(E8:AI8,"2T")+2*COUNTIF(E8:AI8,"T2")+COUNTIF(E8:AI8,"PT")+COUNTIF(E8:AI8,"TP")</f>
        <v>0</v>
      </c>
      <c r="AM8" s="143"/>
      <c r="AN8" s="143"/>
      <c r="AO8" s="143"/>
    </row>
    <row r="9" spans="1:41" s="25" customFormat="1">
      <c r="A9" s="122">
        <v>3</v>
      </c>
      <c r="B9" s="180" t="s">
        <v>1499</v>
      </c>
      <c r="C9" s="181" t="s">
        <v>31</v>
      </c>
      <c r="D9" s="182" t="s">
        <v>19</v>
      </c>
      <c r="E9" s="97"/>
      <c r="F9" s="96"/>
      <c r="G9" s="96"/>
      <c r="H9" s="96"/>
      <c r="I9" s="96" t="s">
        <v>7</v>
      </c>
      <c r="J9" s="96" t="s">
        <v>6</v>
      </c>
      <c r="K9" s="96"/>
      <c r="L9" s="96"/>
      <c r="M9" s="96" t="s">
        <v>6</v>
      </c>
      <c r="N9" s="96"/>
      <c r="O9" s="96"/>
      <c r="P9" s="96"/>
      <c r="Q9" s="96" t="s">
        <v>6</v>
      </c>
      <c r="R9" s="96"/>
      <c r="S9" s="96"/>
      <c r="T9" s="96"/>
      <c r="U9" s="96"/>
      <c r="V9" s="96"/>
      <c r="W9" s="96"/>
      <c r="X9" s="96"/>
      <c r="Y9" s="96"/>
      <c r="Z9" s="96"/>
      <c r="AA9" s="96"/>
      <c r="AB9" s="96"/>
      <c r="AC9" s="96"/>
      <c r="AD9" s="96"/>
      <c r="AE9" s="96"/>
      <c r="AF9" s="96"/>
      <c r="AG9" s="96"/>
      <c r="AH9" s="96"/>
      <c r="AI9" s="96"/>
      <c r="AJ9" s="19">
        <f t="shared" si="2"/>
        <v>3</v>
      </c>
      <c r="AK9" s="336">
        <f t="shared" si="3"/>
        <v>1</v>
      </c>
      <c r="AL9" s="336">
        <f t="shared" si="4"/>
        <v>0</v>
      </c>
      <c r="AM9" s="143"/>
      <c r="AN9" s="143"/>
      <c r="AO9" s="143"/>
    </row>
    <row r="10" spans="1:41" s="25" customFormat="1">
      <c r="A10" s="122">
        <v>4</v>
      </c>
      <c r="B10" s="122" t="s">
        <v>1500</v>
      </c>
      <c r="C10" s="123" t="s">
        <v>1501</v>
      </c>
      <c r="D10" s="124" t="s">
        <v>1502</v>
      </c>
      <c r="E10" s="202"/>
      <c r="F10" s="99"/>
      <c r="G10" s="99"/>
      <c r="H10" s="99" t="s">
        <v>6</v>
      </c>
      <c r="I10" s="99"/>
      <c r="J10" s="99"/>
      <c r="K10" s="99" t="s">
        <v>7</v>
      </c>
      <c r="L10" s="99"/>
      <c r="M10" s="99"/>
      <c r="N10" s="99"/>
      <c r="O10" s="99"/>
      <c r="P10" s="99"/>
      <c r="Q10" s="99"/>
      <c r="R10" s="99"/>
      <c r="S10" s="99" t="s">
        <v>6</v>
      </c>
      <c r="T10" s="99"/>
      <c r="U10" s="99"/>
      <c r="V10" s="99"/>
      <c r="W10" s="99"/>
      <c r="X10" s="99"/>
      <c r="Y10" s="99"/>
      <c r="Z10" s="99"/>
      <c r="AA10" s="99"/>
      <c r="AB10" s="99"/>
      <c r="AC10" s="99"/>
      <c r="AD10" s="99"/>
      <c r="AE10" s="99"/>
      <c r="AF10" s="99"/>
      <c r="AG10" s="99"/>
      <c r="AH10" s="99"/>
      <c r="AI10" s="99"/>
      <c r="AJ10" s="19">
        <f t="shared" si="2"/>
        <v>2</v>
      </c>
      <c r="AK10" s="336">
        <f t="shared" si="3"/>
        <v>1</v>
      </c>
      <c r="AL10" s="336">
        <f t="shared" si="4"/>
        <v>0</v>
      </c>
      <c r="AM10" s="143"/>
      <c r="AN10" s="143"/>
      <c r="AO10" s="143"/>
    </row>
    <row r="11" spans="1:41" s="25" customFormat="1">
      <c r="A11" s="122">
        <v>5</v>
      </c>
      <c r="B11" s="122" t="s">
        <v>1503</v>
      </c>
      <c r="C11" s="123" t="s">
        <v>1133</v>
      </c>
      <c r="D11" s="124" t="s">
        <v>39</v>
      </c>
      <c r="E11" s="202"/>
      <c r="F11" s="99"/>
      <c r="G11" s="99"/>
      <c r="H11" s="99" t="s">
        <v>6</v>
      </c>
      <c r="I11" s="99"/>
      <c r="J11" s="99" t="s">
        <v>6</v>
      </c>
      <c r="K11" s="99"/>
      <c r="L11" s="99"/>
      <c r="M11" s="99"/>
      <c r="N11" s="99"/>
      <c r="O11" s="99"/>
      <c r="P11" s="99" t="s">
        <v>6</v>
      </c>
      <c r="Q11" s="99" t="s">
        <v>6</v>
      </c>
      <c r="R11" s="99"/>
      <c r="S11" s="99"/>
      <c r="T11" s="99"/>
      <c r="U11" s="99"/>
      <c r="V11" s="99"/>
      <c r="W11" s="99"/>
      <c r="X11" s="99"/>
      <c r="Y11" s="99"/>
      <c r="Z11" s="99"/>
      <c r="AA11" s="99"/>
      <c r="AB11" s="99"/>
      <c r="AC11" s="99"/>
      <c r="AD11" s="99"/>
      <c r="AE11" s="99"/>
      <c r="AF11" s="99"/>
      <c r="AG11" s="99"/>
      <c r="AH11" s="99"/>
      <c r="AI11" s="99"/>
      <c r="AJ11" s="19">
        <f t="shared" si="2"/>
        <v>4</v>
      </c>
      <c r="AK11" s="336">
        <f t="shared" si="3"/>
        <v>0</v>
      </c>
      <c r="AL11" s="336">
        <f t="shared" si="4"/>
        <v>0</v>
      </c>
      <c r="AM11" s="143"/>
      <c r="AN11" s="143"/>
      <c r="AO11" s="143"/>
    </row>
    <row r="12" spans="1:41" s="25" customFormat="1">
      <c r="A12" s="122">
        <v>6</v>
      </c>
      <c r="B12" s="122" t="s">
        <v>1504</v>
      </c>
      <c r="C12" s="123" t="s">
        <v>1505</v>
      </c>
      <c r="D12" s="124" t="s">
        <v>134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22">
        <v>7</v>
      </c>
      <c r="B13" s="122" t="s">
        <v>1506</v>
      </c>
      <c r="C13" s="123" t="s">
        <v>1507</v>
      </c>
      <c r="D13" s="124" t="s">
        <v>70</v>
      </c>
      <c r="E13" s="202"/>
      <c r="F13" s="99"/>
      <c r="G13" s="99"/>
      <c r="H13" s="99"/>
      <c r="I13" s="99"/>
      <c r="J13" s="99" t="s">
        <v>6</v>
      </c>
      <c r="K13" s="99"/>
      <c r="L13" s="99"/>
      <c r="M13" s="99"/>
      <c r="N13" s="99"/>
      <c r="O13" s="99"/>
      <c r="P13" s="99"/>
      <c r="Q13" s="99" t="s">
        <v>6</v>
      </c>
      <c r="R13" s="99"/>
      <c r="S13" s="99"/>
      <c r="T13" s="99" t="s">
        <v>7</v>
      </c>
      <c r="U13" s="99"/>
      <c r="V13" s="99"/>
      <c r="W13" s="99"/>
      <c r="X13" s="99"/>
      <c r="Y13" s="99"/>
      <c r="Z13" s="99"/>
      <c r="AA13" s="99"/>
      <c r="AB13" s="99"/>
      <c r="AC13" s="99"/>
      <c r="AD13" s="99"/>
      <c r="AE13" s="99"/>
      <c r="AF13" s="99"/>
      <c r="AG13" s="99"/>
      <c r="AH13" s="99"/>
      <c r="AI13" s="99"/>
      <c r="AJ13" s="19">
        <f t="shared" si="2"/>
        <v>2</v>
      </c>
      <c r="AK13" s="336">
        <f t="shared" si="3"/>
        <v>1</v>
      </c>
      <c r="AL13" s="336">
        <f t="shared" si="4"/>
        <v>0</v>
      </c>
      <c r="AM13" s="143"/>
      <c r="AN13" s="143"/>
      <c r="AO13" s="143"/>
    </row>
    <row r="14" spans="1:41" s="25" customFormat="1">
      <c r="A14" s="122">
        <v>8</v>
      </c>
      <c r="B14" s="122" t="s">
        <v>1508</v>
      </c>
      <c r="C14" s="123" t="s">
        <v>1509</v>
      </c>
      <c r="D14" s="124" t="s">
        <v>925</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22">
        <v>9</v>
      </c>
      <c r="B15" s="122" t="s">
        <v>1510</v>
      </c>
      <c r="C15" s="123" t="s">
        <v>1511</v>
      </c>
      <c r="D15" s="124" t="s">
        <v>85</v>
      </c>
      <c r="E15" s="202"/>
      <c r="F15" s="99"/>
      <c r="G15" s="99"/>
      <c r="H15" s="99" t="s">
        <v>7</v>
      </c>
      <c r="I15" s="99"/>
      <c r="J15" s="99" t="s">
        <v>7</v>
      </c>
      <c r="K15" s="99"/>
      <c r="L15" s="99"/>
      <c r="M15" s="99"/>
      <c r="N15" s="99"/>
      <c r="O15" s="99"/>
      <c r="P15" s="99" t="s">
        <v>6</v>
      </c>
      <c r="Q15" s="99" t="s">
        <v>6</v>
      </c>
      <c r="R15" s="99"/>
      <c r="S15" s="99"/>
      <c r="T15" s="99" t="s">
        <v>7</v>
      </c>
      <c r="U15" s="99"/>
      <c r="V15" s="99"/>
      <c r="W15" s="99"/>
      <c r="X15" s="99"/>
      <c r="Y15" s="99"/>
      <c r="Z15" s="99"/>
      <c r="AA15" s="99"/>
      <c r="AB15" s="99"/>
      <c r="AC15" s="99"/>
      <c r="AD15" s="99"/>
      <c r="AE15" s="99"/>
      <c r="AF15" s="99"/>
      <c r="AG15" s="99"/>
      <c r="AH15" s="99"/>
      <c r="AI15" s="99"/>
      <c r="AJ15" s="19">
        <f t="shared" si="2"/>
        <v>2</v>
      </c>
      <c r="AK15" s="336">
        <f t="shared" si="3"/>
        <v>3</v>
      </c>
      <c r="AL15" s="336">
        <f t="shared" si="4"/>
        <v>0</v>
      </c>
      <c r="AM15" s="143"/>
      <c r="AN15" s="143"/>
      <c r="AO15" s="143"/>
    </row>
    <row r="16" spans="1:41" s="25" customFormat="1">
      <c r="A16" s="122">
        <v>10</v>
      </c>
      <c r="B16" s="122" t="s">
        <v>1512</v>
      </c>
      <c r="C16" s="123" t="s">
        <v>1513</v>
      </c>
      <c r="D16" s="124" t="s">
        <v>28</v>
      </c>
      <c r="E16" s="202"/>
      <c r="F16" s="99" t="s">
        <v>7</v>
      </c>
      <c r="G16" s="99"/>
      <c r="H16" s="99" t="s">
        <v>7</v>
      </c>
      <c r="I16" s="99"/>
      <c r="J16" s="99"/>
      <c r="K16" s="99"/>
      <c r="L16" s="99"/>
      <c r="M16" s="99"/>
      <c r="N16" s="99"/>
      <c r="O16" s="99"/>
      <c r="P16" s="99"/>
      <c r="Q16" s="99" t="s">
        <v>6</v>
      </c>
      <c r="R16" s="99"/>
      <c r="S16" s="99"/>
      <c r="T16" s="99"/>
      <c r="U16" s="99"/>
      <c r="V16" s="99"/>
      <c r="W16" s="99"/>
      <c r="X16" s="99"/>
      <c r="Y16" s="99"/>
      <c r="Z16" s="99"/>
      <c r="AA16" s="99"/>
      <c r="AB16" s="99"/>
      <c r="AC16" s="99"/>
      <c r="AD16" s="99"/>
      <c r="AE16" s="99"/>
      <c r="AF16" s="99"/>
      <c r="AG16" s="99"/>
      <c r="AH16" s="99"/>
      <c r="AI16" s="99"/>
      <c r="AJ16" s="19">
        <f t="shared" si="2"/>
        <v>1</v>
      </c>
      <c r="AK16" s="336">
        <f t="shared" si="3"/>
        <v>2</v>
      </c>
      <c r="AL16" s="336">
        <f t="shared" si="4"/>
        <v>0</v>
      </c>
      <c r="AM16" s="143"/>
      <c r="AN16" s="143"/>
      <c r="AO16" s="143"/>
    </row>
    <row r="17" spans="1:41" s="25" customFormat="1">
      <c r="A17" s="122">
        <v>11</v>
      </c>
      <c r="B17" s="122" t="s">
        <v>1514</v>
      </c>
      <c r="C17" s="123" t="s">
        <v>1515</v>
      </c>
      <c r="D17" s="124" t="s">
        <v>103</v>
      </c>
      <c r="E17" s="202"/>
      <c r="F17" s="99" t="s">
        <v>7</v>
      </c>
      <c r="G17" s="99"/>
      <c r="H17" s="99"/>
      <c r="I17" s="99"/>
      <c r="J17" s="99"/>
      <c r="K17" s="99"/>
      <c r="L17" s="99" t="s">
        <v>7</v>
      </c>
      <c r="M17" s="99" t="s">
        <v>7</v>
      </c>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4</v>
      </c>
      <c r="AL17" s="336">
        <f t="shared" si="4"/>
        <v>0</v>
      </c>
      <c r="AM17" s="143"/>
      <c r="AN17" s="143"/>
      <c r="AO17" s="143"/>
    </row>
    <row r="18" spans="1:41" s="25" customFormat="1" ht="21" customHeight="1">
      <c r="A18" s="122">
        <v>12</v>
      </c>
      <c r="B18" s="122" t="s">
        <v>1516</v>
      </c>
      <c r="C18" s="123" t="s">
        <v>1517</v>
      </c>
      <c r="D18" s="124" t="s">
        <v>87</v>
      </c>
      <c r="E18" s="202"/>
      <c r="F18" s="99" t="s">
        <v>7</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122">
        <v>13</v>
      </c>
      <c r="B19" s="122" t="s">
        <v>1518</v>
      </c>
      <c r="C19" s="123" t="s">
        <v>1519</v>
      </c>
      <c r="D19" s="124" t="s">
        <v>98</v>
      </c>
      <c r="E19" s="202"/>
      <c r="F19" s="99" t="s">
        <v>7</v>
      </c>
      <c r="G19" s="202"/>
      <c r="H19" s="202" t="s">
        <v>7</v>
      </c>
      <c r="I19" s="202"/>
      <c r="J19" s="202" t="s">
        <v>6</v>
      </c>
      <c r="K19" s="202"/>
      <c r="L19" s="202"/>
      <c r="M19" s="202" t="s">
        <v>6</v>
      </c>
      <c r="N19" s="202"/>
      <c r="O19" s="202"/>
      <c r="P19" s="202"/>
      <c r="Q19" s="202" t="s">
        <v>6</v>
      </c>
      <c r="R19" s="202"/>
      <c r="S19" s="202"/>
      <c r="T19" s="202"/>
      <c r="U19" s="202"/>
      <c r="V19" s="202"/>
      <c r="W19" s="202"/>
      <c r="X19" s="202"/>
      <c r="Y19" s="202"/>
      <c r="Z19" s="202"/>
      <c r="AA19" s="202"/>
      <c r="AB19" s="202"/>
      <c r="AC19" s="202"/>
      <c r="AD19" s="202"/>
      <c r="AE19" s="202"/>
      <c r="AF19" s="202"/>
      <c r="AG19" s="202"/>
      <c r="AH19" s="202"/>
      <c r="AI19" s="202"/>
      <c r="AJ19" s="19">
        <f t="shared" si="2"/>
        <v>3</v>
      </c>
      <c r="AK19" s="336">
        <f t="shared" si="3"/>
        <v>2</v>
      </c>
      <c r="AL19" s="336">
        <f t="shared" si="4"/>
        <v>0</v>
      </c>
      <c r="AM19" s="143"/>
      <c r="AN19" s="143"/>
      <c r="AO19" s="143"/>
    </row>
    <row r="20" spans="1:41" s="25" customFormat="1" ht="21" customHeight="1">
      <c r="A20" s="122">
        <v>14</v>
      </c>
      <c r="B20" s="122" t="s">
        <v>1520</v>
      </c>
      <c r="C20" s="123" t="s">
        <v>1521</v>
      </c>
      <c r="D20" s="124" t="s">
        <v>45</v>
      </c>
      <c r="E20" s="202"/>
      <c r="F20" s="99" t="s">
        <v>7</v>
      </c>
      <c r="G20" s="99"/>
      <c r="H20" s="99"/>
      <c r="I20" s="99"/>
      <c r="J20" s="99"/>
      <c r="K20" s="99"/>
      <c r="L20" s="99"/>
      <c r="M20" s="99"/>
      <c r="N20" s="99"/>
      <c r="O20" s="99" t="s">
        <v>7</v>
      </c>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2</v>
      </c>
      <c r="AL20" s="336">
        <f t="shared" si="4"/>
        <v>0</v>
      </c>
      <c r="AM20" s="437"/>
      <c r="AN20" s="438"/>
      <c r="AO20" s="143"/>
    </row>
    <row r="21" spans="1:41" s="25" customFormat="1" ht="21" customHeight="1">
      <c r="A21" s="122">
        <v>15</v>
      </c>
      <c r="B21" s="122" t="s">
        <v>1522</v>
      </c>
      <c r="C21" s="123" t="s">
        <v>1523</v>
      </c>
      <c r="D21" s="124" t="s">
        <v>885</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22">
        <v>16</v>
      </c>
      <c r="B22" s="122" t="s">
        <v>1524</v>
      </c>
      <c r="C22" s="123" t="s">
        <v>1525</v>
      </c>
      <c r="D22" s="124" t="s">
        <v>940</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122">
        <v>17</v>
      </c>
      <c r="B23" s="122" t="s">
        <v>1526</v>
      </c>
      <c r="C23" s="123" t="s">
        <v>1527</v>
      </c>
      <c r="D23" s="124" t="s">
        <v>697</v>
      </c>
      <c r="E23" s="202"/>
      <c r="F23" s="69" t="s">
        <v>7</v>
      </c>
      <c r="G23" s="99"/>
      <c r="H23" s="99"/>
      <c r="I23" s="99"/>
      <c r="J23" s="99" t="s">
        <v>6</v>
      </c>
      <c r="K23" s="99" t="s">
        <v>8</v>
      </c>
      <c r="L23" s="99"/>
      <c r="M23" s="99"/>
      <c r="N23" s="99"/>
      <c r="O23" s="99"/>
      <c r="P23" s="99"/>
      <c r="Q23" s="99" t="s">
        <v>6</v>
      </c>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1</v>
      </c>
      <c r="AM23" s="143"/>
      <c r="AN23" s="143"/>
      <c r="AO23" s="143"/>
    </row>
    <row r="24" spans="1:41" s="25" customFormat="1" ht="21" customHeight="1">
      <c r="A24" s="122">
        <v>18</v>
      </c>
      <c r="B24" s="122" t="s">
        <v>1528</v>
      </c>
      <c r="C24" s="123" t="s">
        <v>1529</v>
      </c>
      <c r="D24" s="124" t="s">
        <v>952</v>
      </c>
      <c r="E24" s="99"/>
      <c r="F24" s="99"/>
      <c r="G24" s="99"/>
      <c r="H24" s="99"/>
      <c r="I24" s="99"/>
      <c r="J24" s="99" t="s">
        <v>6</v>
      </c>
      <c r="K24" s="99"/>
      <c r="L24" s="99"/>
      <c r="M24" s="99"/>
      <c r="N24" s="99"/>
      <c r="O24" s="99" t="s">
        <v>7</v>
      </c>
      <c r="P24" s="99"/>
      <c r="Q24" s="99"/>
      <c r="R24" s="99"/>
      <c r="S24" s="99"/>
      <c r="T24" s="99" t="s">
        <v>7</v>
      </c>
      <c r="U24" s="99"/>
      <c r="V24" s="99"/>
      <c r="W24" s="99"/>
      <c r="X24" s="99"/>
      <c r="Y24" s="99"/>
      <c r="Z24" s="99"/>
      <c r="AA24" s="99"/>
      <c r="AB24" s="99"/>
      <c r="AC24" s="99"/>
      <c r="AD24" s="99"/>
      <c r="AE24" s="99"/>
      <c r="AF24" s="99"/>
      <c r="AG24" s="99"/>
      <c r="AH24" s="99"/>
      <c r="AI24" s="99"/>
      <c r="AJ24" s="19">
        <f t="shared" si="2"/>
        <v>1</v>
      </c>
      <c r="AK24" s="336">
        <f t="shared" si="3"/>
        <v>2</v>
      </c>
      <c r="AL24" s="336">
        <f t="shared" si="4"/>
        <v>0</v>
      </c>
      <c r="AM24" s="143"/>
      <c r="AN24" s="143"/>
      <c r="AO24" s="143"/>
    </row>
    <row r="25" spans="1:41" s="25" customFormat="1" ht="21" customHeight="1">
      <c r="A25" s="122">
        <v>19</v>
      </c>
      <c r="B25" s="122">
        <v>1910040019</v>
      </c>
      <c r="C25" s="123" t="s">
        <v>16</v>
      </c>
      <c r="D25" s="124" t="s">
        <v>90</v>
      </c>
      <c r="E25" s="202"/>
      <c r="F25" s="99"/>
      <c r="G25" s="99"/>
      <c r="H25" s="99"/>
      <c r="I25" s="99"/>
      <c r="J25" s="99"/>
      <c r="K25" s="99" t="s">
        <v>8</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1</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30</v>
      </c>
      <c r="AK26" s="147">
        <f>SUM(AK7:AK25)</f>
        <v>24</v>
      </c>
      <c r="AL26" s="147">
        <f>SUM(AL7:AL25)</f>
        <v>3</v>
      </c>
      <c r="AM26" s="24"/>
      <c r="AN26" s="24"/>
      <c r="AO26" s="24"/>
    </row>
    <row r="27" spans="1:41" s="25" customFormat="1" ht="21" customHeight="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14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3"/>
      <c r="D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E31" s="443"/>
      <c r="F31" s="443"/>
      <c r="G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3"/>
      <c r="D32" s="443"/>
      <c r="E32" s="44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M20:AN20"/>
    <mergeCell ref="A26:AI2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3:D33"/>
    <mergeCell ref="C32:E32"/>
    <mergeCell ref="A27:AL27"/>
    <mergeCell ref="C30:D30"/>
    <mergeCell ref="C31:G31"/>
  </mergeCells>
  <conditionalFormatting sqref="E6:AI25">
    <cfRule type="expression" dxfId="9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topLeftCell="A4" workbookViewId="0">
      <selection activeCell="T15" sqref="T15"/>
    </sheetView>
  </sheetViews>
  <sheetFormatPr defaultColWidth="9.33203125" defaultRowHeight="18"/>
  <cols>
    <col min="1" max="1" width="8.6640625" style="24" customWidth="1"/>
    <col min="2" max="2" width="17.6640625" style="24" customWidth="1"/>
    <col min="3" max="3" width="24.6640625" style="24" customWidth="1"/>
    <col min="4" max="4" width="9.332031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3" customHeight="1">
      <c r="A3" s="436" t="s">
        <v>1530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26.2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79">
        <v>1</v>
      </c>
      <c r="B7" s="79" t="s">
        <v>1531</v>
      </c>
      <c r="C7" s="3" t="s">
        <v>782</v>
      </c>
      <c r="D7" s="4" t="s">
        <v>113</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79">
        <v>2</v>
      </c>
      <c r="B8" s="79" t="s">
        <v>1532</v>
      </c>
      <c r="C8" s="3" t="s">
        <v>1533</v>
      </c>
      <c r="D8" s="4" t="s">
        <v>39</v>
      </c>
      <c r="E8" s="202"/>
      <c r="F8" s="99"/>
      <c r="G8" s="99"/>
      <c r="H8" s="99" t="s">
        <v>7</v>
      </c>
      <c r="I8" s="99"/>
      <c r="J8" s="99"/>
      <c r="K8" s="99"/>
      <c r="L8" s="99"/>
      <c r="M8" s="99"/>
      <c r="N8" s="99"/>
      <c r="O8" s="99" t="s">
        <v>8</v>
      </c>
      <c r="P8" s="99" t="s">
        <v>8</v>
      </c>
      <c r="Q8" s="99"/>
      <c r="R8" s="99"/>
      <c r="S8" s="99"/>
      <c r="T8" s="99" t="s">
        <v>6</v>
      </c>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1</v>
      </c>
      <c r="AK8" s="336">
        <f t="shared" ref="AK8:AK25" si="3">COUNTIF(F8:AJ8,"P")+2*COUNTIF(F8:AJ8,"2P")+COUNTIF(F8:AJ8,"TP")+COUNTIF(F8:AJ8,"PT")+COUNTIF(F8:AJ8,"PK")+COUNTIF(F8:AJ8,"KP")+2*COUNTIF(F8:AJ8,"P2")</f>
        <v>1</v>
      </c>
      <c r="AL8" s="336">
        <f t="shared" ref="AL8:AL25" si="4">COUNTIF(E8:AI8,"T")+2*COUNTIF(E8:AI8,"2T")+2*COUNTIF(E8:AI8,"T2")+COUNTIF(E8:AI8,"PT")+COUNTIF(E8:AI8,"TP")</f>
        <v>2</v>
      </c>
      <c r="AM8" s="143"/>
      <c r="AN8" s="143"/>
      <c r="AO8" s="143"/>
    </row>
    <row r="9" spans="1:41" s="25" customFormat="1">
      <c r="A9" s="79">
        <v>3</v>
      </c>
      <c r="B9" s="79" t="s">
        <v>1534</v>
      </c>
      <c r="C9" s="3" t="s">
        <v>1535</v>
      </c>
      <c r="D9" s="4" t="s">
        <v>29</v>
      </c>
      <c r="E9" s="202"/>
      <c r="F9" s="99"/>
      <c r="G9" s="99"/>
      <c r="H9" s="99"/>
      <c r="I9" s="99"/>
      <c r="J9" s="99"/>
      <c r="K9" s="99"/>
      <c r="L9" s="99"/>
      <c r="M9" s="99"/>
      <c r="N9" s="99"/>
      <c r="O9" s="99" t="s">
        <v>8</v>
      </c>
      <c r="P9" s="99"/>
      <c r="Q9" s="99"/>
      <c r="R9" s="99"/>
      <c r="S9" s="99"/>
      <c r="T9" s="99" t="s">
        <v>6</v>
      </c>
      <c r="U9" s="99"/>
      <c r="V9" s="99"/>
      <c r="W9" s="99"/>
      <c r="X9" s="99"/>
      <c r="Y9" s="99"/>
      <c r="Z9" s="99"/>
      <c r="AA9" s="99"/>
      <c r="AB9" s="99"/>
      <c r="AC9" s="99"/>
      <c r="AD9" s="99"/>
      <c r="AE9" s="99"/>
      <c r="AF9" s="99"/>
      <c r="AG9" s="99"/>
      <c r="AH9" s="99"/>
      <c r="AI9" s="99"/>
      <c r="AJ9" s="19">
        <f t="shared" si="2"/>
        <v>1</v>
      </c>
      <c r="AK9" s="336">
        <f t="shared" si="3"/>
        <v>0</v>
      </c>
      <c r="AL9" s="336">
        <f t="shared" si="4"/>
        <v>1</v>
      </c>
      <c r="AM9" s="143"/>
      <c r="AN9" s="143"/>
      <c r="AO9" s="143"/>
    </row>
    <row r="10" spans="1:41" s="25" customFormat="1">
      <c r="A10" s="79">
        <v>4</v>
      </c>
      <c r="B10" s="79" t="s">
        <v>1536</v>
      </c>
      <c r="C10" s="3" t="s">
        <v>1537</v>
      </c>
      <c r="D10" s="4" t="s">
        <v>1538</v>
      </c>
      <c r="E10" s="202"/>
      <c r="F10" s="99"/>
      <c r="G10" s="99"/>
      <c r="H10" s="99" t="s">
        <v>7</v>
      </c>
      <c r="I10" s="99"/>
      <c r="J10" s="99"/>
      <c r="K10" s="99"/>
      <c r="L10" s="99"/>
      <c r="M10" s="99"/>
      <c r="N10" s="99"/>
      <c r="O10" s="99" t="s">
        <v>8</v>
      </c>
      <c r="P10" s="99" t="s">
        <v>8</v>
      </c>
      <c r="Q10" s="99"/>
      <c r="R10" s="99"/>
      <c r="S10" s="99" t="s">
        <v>7</v>
      </c>
      <c r="T10" s="99" t="s">
        <v>6</v>
      </c>
      <c r="U10" s="99"/>
      <c r="V10" s="99"/>
      <c r="W10" s="99"/>
      <c r="X10" s="99"/>
      <c r="Y10" s="99"/>
      <c r="Z10" s="99"/>
      <c r="AA10" s="99"/>
      <c r="AB10" s="99"/>
      <c r="AC10" s="99"/>
      <c r="AD10" s="99"/>
      <c r="AE10" s="99"/>
      <c r="AF10" s="99"/>
      <c r="AG10" s="99"/>
      <c r="AH10" s="99"/>
      <c r="AI10" s="99"/>
      <c r="AJ10" s="19">
        <f t="shared" si="2"/>
        <v>1</v>
      </c>
      <c r="AK10" s="336">
        <f t="shared" si="3"/>
        <v>2</v>
      </c>
      <c r="AL10" s="336">
        <f t="shared" si="4"/>
        <v>2</v>
      </c>
      <c r="AM10" s="143"/>
      <c r="AN10" s="143"/>
      <c r="AO10" s="143"/>
    </row>
    <row r="11" spans="1:41" s="25" customFormat="1">
      <c r="A11" s="79">
        <v>5</v>
      </c>
      <c r="B11" s="79" t="s">
        <v>1539</v>
      </c>
      <c r="C11" s="3" t="s">
        <v>1540</v>
      </c>
      <c r="D11" s="4" t="s">
        <v>30</v>
      </c>
      <c r="E11" s="202"/>
      <c r="F11" s="99"/>
      <c r="G11" s="99"/>
      <c r="H11" s="99"/>
      <c r="I11" s="99"/>
      <c r="J11" s="99"/>
      <c r="K11" s="99"/>
      <c r="L11" s="99"/>
      <c r="M11" s="99"/>
      <c r="N11" s="99"/>
      <c r="O11" s="99"/>
      <c r="P11" s="99" t="s">
        <v>2814</v>
      </c>
      <c r="Q11" s="99"/>
      <c r="R11" s="99"/>
      <c r="S11" s="99"/>
      <c r="T11" s="99"/>
      <c r="U11" s="99"/>
      <c r="V11" s="99"/>
      <c r="W11" s="99"/>
      <c r="X11" s="99"/>
      <c r="Y11" s="99"/>
      <c r="Z11" s="99"/>
      <c r="AA11" s="99"/>
      <c r="AB11" s="99"/>
      <c r="AC11" s="99"/>
      <c r="AD11" s="99"/>
      <c r="AE11" s="99"/>
      <c r="AF11" s="99"/>
      <c r="AG11" s="99"/>
      <c r="AH11" s="99"/>
      <c r="AI11" s="99"/>
      <c r="AJ11" s="19">
        <f t="shared" si="2"/>
        <v>1</v>
      </c>
      <c r="AK11" s="336">
        <f t="shared" si="3"/>
        <v>1</v>
      </c>
      <c r="AL11" s="336">
        <f t="shared" si="4"/>
        <v>0</v>
      </c>
      <c r="AM11" s="143"/>
      <c r="AN11" s="143"/>
      <c r="AO11" s="143"/>
    </row>
    <row r="12" spans="1:41" s="25" customFormat="1">
      <c r="A12" s="79">
        <v>6</v>
      </c>
      <c r="B12" s="79" t="s">
        <v>1541</v>
      </c>
      <c r="C12" s="3" t="s">
        <v>1542</v>
      </c>
      <c r="D12" s="4" t="s">
        <v>1543</v>
      </c>
      <c r="E12" s="99"/>
      <c r="F12" s="99"/>
      <c r="G12" s="99"/>
      <c r="H12" s="99" t="s">
        <v>7</v>
      </c>
      <c r="I12" s="99"/>
      <c r="J12" s="99"/>
      <c r="K12" s="99"/>
      <c r="L12" s="99"/>
      <c r="M12" s="99"/>
      <c r="N12" s="99"/>
      <c r="O12" s="99" t="s">
        <v>8</v>
      </c>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1</v>
      </c>
      <c r="AL12" s="336">
        <f t="shared" si="4"/>
        <v>1</v>
      </c>
      <c r="AM12" s="143"/>
      <c r="AN12" s="143"/>
      <c r="AO12" s="143"/>
    </row>
    <row r="13" spans="1:41" s="25" customFormat="1">
      <c r="A13" s="79">
        <v>7</v>
      </c>
      <c r="B13" s="79" t="s">
        <v>1544</v>
      </c>
      <c r="C13" s="3" t="s">
        <v>1545</v>
      </c>
      <c r="D13" s="4" t="s">
        <v>14</v>
      </c>
      <c r="E13" s="99"/>
      <c r="F13" s="99"/>
      <c r="G13" s="99"/>
      <c r="H13" s="99" t="s">
        <v>7</v>
      </c>
      <c r="I13" s="99" t="s">
        <v>7</v>
      </c>
      <c r="J13" s="99" t="s">
        <v>7</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c r="AM13" s="143"/>
      <c r="AN13" s="143"/>
      <c r="AO13" s="143"/>
    </row>
    <row r="14" spans="1:41" s="25" customFormat="1">
      <c r="A14" s="79">
        <v>8</v>
      </c>
      <c r="B14" s="79" t="s">
        <v>1546</v>
      </c>
      <c r="C14" s="3" t="s">
        <v>1547</v>
      </c>
      <c r="D14" s="4" t="s">
        <v>14</v>
      </c>
      <c r="E14" s="99"/>
      <c r="F14" s="99"/>
      <c r="G14" s="99"/>
      <c r="H14" s="99" t="s">
        <v>7</v>
      </c>
      <c r="I14" s="99" t="s">
        <v>7</v>
      </c>
      <c r="J14" s="99" t="s">
        <v>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3</v>
      </c>
      <c r="AL14" s="336">
        <f t="shared" si="4"/>
        <v>0</v>
      </c>
      <c r="AM14" s="143"/>
      <c r="AN14" s="143"/>
      <c r="AO14" s="143"/>
    </row>
    <row r="15" spans="1:41" s="25" customFormat="1">
      <c r="A15" s="79">
        <v>9</v>
      </c>
      <c r="B15" s="79" t="s">
        <v>1548</v>
      </c>
      <c r="C15" s="3" t="s">
        <v>1549</v>
      </c>
      <c r="D15" s="4" t="s">
        <v>1461</v>
      </c>
      <c r="E15" s="99"/>
      <c r="F15" s="99"/>
      <c r="G15" s="99"/>
      <c r="H15" s="99"/>
      <c r="I15" s="99"/>
      <c r="J15" s="99"/>
      <c r="K15" s="99"/>
      <c r="L15" s="99"/>
      <c r="M15" s="99"/>
      <c r="N15" s="99"/>
      <c r="O15" s="99"/>
      <c r="P15" s="99" t="s">
        <v>6</v>
      </c>
      <c r="Q15" s="99"/>
      <c r="R15" s="99"/>
      <c r="S15" s="99"/>
      <c r="T15" s="99" t="s">
        <v>6</v>
      </c>
      <c r="U15" s="99"/>
      <c r="V15" s="99"/>
      <c r="W15" s="99"/>
      <c r="X15" s="99"/>
      <c r="Y15" s="99"/>
      <c r="Z15" s="99"/>
      <c r="AA15" s="99"/>
      <c r="AB15" s="99"/>
      <c r="AC15" s="99"/>
      <c r="AD15" s="99"/>
      <c r="AE15" s="99"/>
      <c r="AF15" s="99"/>
      <c r="AG15" s="99"/>
      <c r="AH15" s="99"/>
      <c r="AI15" s="99"/>
      <c r="AJ15" s="19">
        <f t="shared" si="2"/>
        <v>2</v>
      </c>
      <c r="AK15" s="336">
        <f t="shared" si="3"/>
        <v>0</v>
      </c>
      <c r="AL15" s="336">
        <f t="shared" si="4"/>
        <v>0</v>
      </c>
      <c r="AM15" s="143"/>
      <c r="AN15" s="143"/>
      <c r="AO15" s="143"/>
    </row>
    <row r="16" spans="1:41" s="25" customFormat="1">
      <c r="A16" s="79">
        <v>10</v>
      </c>
      <c r="B16" s="79" t="s">
        <v>1550</v>
      </c>
      <c r="C16" s="3" t="s">
        <v>224</v>
      </c>
      <c r="D16" s="4" t="s">
        <v>1551</v>
      </c>
      <c r="E16" s="99"/>
      <c r="F16" s="99"/>
      <c r="G16" s="99"/>
      <c r="H16" s="99" t="s">
        <v>7</v>
      </c>
      <c r="I16" s="99" t="s">
        <v>7</v>
      </c>
      <c r="J16" s="99" t="s">
        <v>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3</v>
      </c>
      <c r="AL16" s="336">
        <f t="shared" si="4"/>
        <v>0</v>
      </c>
      <c r="AM16" s="143"/>
      <c r="AN16" s="143"/>
      <c r="AO16" s="143"/>
    </row>
    <row r="17" spans="1:41" s="25" customFormat="1">
      <c r="A17" s="79">
        <v>11</v>
      </c>
      <c r="B17" s="79" t="s">
        <v>1552</v>
      </c>
      <c r="C17" s="3" t="s">
        <v>1553</v>
      </c>
      <c r="D17" s="4" t="s">
        <v>103</v>
      </c>
      <c r="E17" s="99"/>
      <c r="F17" s="99"/>
      <c r="G17" s="99"/>
      <c r="H17" s="99" t="s">
        <v>7</v>
      </c>
      <c r="I17" s="99"/>
      <c r="J17" s="99"/>
      <c r="K17" s="99"/>
      <c r="L17" s="99"/>
      <c r="M17" s="99"/>
      <c r="N17" s="99"/>
      <c r="O17" s="99"/>
      <c r="P17" s="99"/>
      <c r="Q17" s="99"/>
      <c r="R17" s="99"/>
      <c r="S17" s="99"/>
      <c r="T17" s="99" t="s">
        <v>6</v>
      </c>
      <c r="U17" s="99"/>
      <c r="V17" s="99"/>
      <c r="W17" s="99"/>
      <c r="X17" s="99"/>
      <c r="Y17" s="99"/>
      <c r="Z17" s="99"/>
      <c r="AA17" s="99"/>
      <c r="AB17" s="99"/>
      <c r="AC17" s="99"/>
      <c r="AD17" s="99"/>
      <c r="AE17" s="99"/>
      <c r="AF17" s="99"/>
      <c r="AG17" s="99"/>
      <c r="AH17" s="99"/>
      <c r="AI17" s="99"/>
      <c r="AJ17" s="19">
        <f t="shared" si="2"/>
        <v>1</v>
      </c>
      <c r="AK17" s="336">
        <f t="shared" si="3"/>
        <v>1</v>
      </c>
      <c r="AL17" s="336">
        <f t="shared" si="4"/>
        <v>0</v>
      </c>
      <c r="AM17" s="143"/>
      <c r="AN17" s="143"/>
      <c r="AO17" s="143"/>
    </row>
    <row r="18" spans="1:41" s="25" customFormat="1" ht="21" customHeight="1">
      <c r="A18" s="79">
        <v>12</v>
      </c>
      <c r="B18" s="79" t="s">
        <v>1554</v>
      </c>
      <c r="C18" s="3" t="s">
        <v>1521</v>
      </c>
      <c r="D18" s="4" t="s">
        <v>103</v>
      </c>
      <c r="E18" s="99"/>
      <c r="F18" s="99"/>
      <c r="G18" s="99"/>
      <c r="H18" s="99" t="s">
        <v>7</v>
      </c>
      <c r="I18" s="99"/>
      <c r="J18" s="99"/>
      <c r="K18" s="99"/>
      <c r="L18" s="99"/>
      <c r="M18" s="99"/>
      <c r="N18" s="99"/>
      <c r="O18" s="99"/>
      <c r="P18" s="99"/>
      <c r="Q18" s="99"/>
      <c r="R18" s="99"/>
      <c r="S18" s="99"/>
      <c r="T18" s="99" t="s">
        <v>7</v>
      </c>
      <c r="U18" s="99"/>
      <c r="V18" s="99"/>
      <c r="W18" s="99"/>
      <c r="X18" s="99"/>
      <c r="Y18" s="99"/>
      <c r="Z18" s="99"/>
      <c r="AA18" s="99"/>
      <c r="AB18" s="99"/>
      <c r="AC18" s="99"/>
      <c r="AD18" s="99"/>
      <c r="AE18" s="99"/>
      <c r="AF18" s="99"/>
      <c r="AG18" s="99"/>
      <c r="AH18" s="99"/>
      <c r="AI18" s="99"/>
      <c r="AJ18" s="19">
        <f t="shared" si="2"/>
        <v>0</v>
      </c>
      <c r="AK18" s="336">
        <f t="shared" si="3"/>
        <v>2</v>
      </c>
      <c r="AL18" s="336">
        <f t="shared" si="4"/>
        <v>0</v>
      </c>
      <c r="AM18" s="143"/>
      <c r="AN18" s="143"/>
      <c r="AO18" s="143"/>
    </row>
    <row r="19" spans="1:41" s="25" customFormat="1" ht="21" customHeight="1">
      <c r="A19" s="79">
        <v>13</v>
      </c>
      <c r="B19" s="79" t="s">
        <v>1555</v>
      </c>
      <c r="C19" s="3" t="s">
        <v>1556</v>
      </c>
      <c r="D19" s="4" t="s">
        <v>1028</v>
      </c>
      <c r="E19" s="99"/>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0</v>
      </c>
      <c r="AL19" s="336">
        <f t="shared" si="4"/>
        <v>0</v>
      </c>
      <c r="AM19" s="143"/>
      <c r="AN19" s="143"/>
      <c r="AO19" s="143"/>
    </row>
    <row r="20" spans="1:41" s="25" customFormat="1" ht="21" customHeight="1">
      <c r="A20" s="79">
        <v>14</v>
      </c>
      <c r="B20" s="79" t="s">
        <v>1557</v>
      </c>
      <c r="C20" s="3" t="s">
        <v>80</v>
      </c>
      <c r="D20" s="4" t="s">
        <v>98</v>
      </c>
      <c r="E20" s="99"/>
      <c r="F20" s="99"/>
      <c r="G20" s="99"/>
      <c r="H20" s="99" t="s">
        <v>7</v>
      </c>
      <c r="I20" s="99"/>
      <c r="J20" s="99"/>
      <c r="K20" s="99"/>
      <c r="L20" s="99"/>
      <c r="M20" s="99"/>
      <c r="N20" s="99"/>
      <c r="O20" s="99" t="s">
        <v>6</v>
      </c>
      <c r="P20" s="99"/>
      <c r="Q20" s="99"/>
      <c r="R20" s="99"/>
      <c r="S20" s="99"/>
      <c r="T20" s="99" t="s">
        <v>6</v>
      </c>
      <c r="U20" s="99"/>
      <c r="V20" s="99"/>
      <c r="W20" s="99"/>
      <c r="X20" s="99"/>
      <c r="Y20" s="99"/>
      <c r="Z20" s="99"/>
      <c r="AA20" s="99"/>
      <c r="AB20" s="99"/>
      <c r="AC20" s="99"/>
      <c r="AD20" s="99"/>
      <c r="AE20" s="99"/>
      <c r="AF20" s="99"/>
      <c r="AG20" s="99"/>
      <c r="AH20" s="99"/>
      <c r="AI20" s="99"/>
      <c r="AJ20" s="19">
        <f t="shared" si="2"/>
        <v>2</v>
      </c>
      <c r="AK20" s="336">
        <f t="shared" si="3"/>
        <v>1</v>
      </c>
      <c r="AL20" s="336">
        <f t="shared" si="4"/>
        <v>0</v>
      </c>
      <c r="AM20" s="437"/>
      <c r="AN20" s="438"/>
      <c r="AO20" s="143"/>
    </row>
    <row r="21" spans="1:41" s="25" customFormat="1" ht="21" customHeight="1">
      <c r="A21" s="79">
        <v>15</v>
      </c>
      <c r="B21" s="79" t="s">
        <v>1558</v>
      </c>
      <c r="C21" s="3" t="s">
        <v>1559</v>
      </c>
      <c r="D21" s="4" t="s">
        <v>940</v>
      </c>
      <c r="E21" s="99"/>
      <c r="F21" s="99"/>
      <c r="G21" s="99"/>
      <c r="H21" s="99"/>
      <c r="I21" s="99"/>
      <c r="J21" s="99"/>
      <c r="K21" s="99"/>
      <c r="L21" s="99"/>
      <c r="M21" s="99"/>
      <c r="N21" s="99"/>
      <c r="O21" s="99" t="s">
        <v>8</v>
      </c>
      <c r="P21" s="99"/>
      <c r="Q21" s="99"/>
      <c r="R21" s="99"/>
      <c r="S21" s="99" t="s">
        <v>7</v>
      </c>
      <c r="T21" s="99" t="s">
        <v>6</v>
      </c>
      <c r="U21" s="99"/>
      <c r="V21" s="99"/>
      <c r="W21" s="99"/>
      <c r="X21" s="99"/>
      <c r="Y21" s="99"/>
      <c r="Z21" s="99"/>
      <c r="AA21" s="99"/>
      <c r="AB21" s="99"/>
      <c r="AC21" s="99"/>
      <c r="AD21" s="99"/>
      <c r="AE21" s="99"/>
      <c r="AF21" s="99"/>
      <c r="AG21" s="99"/>
      <c r="AH21" s="99"/>
      <c r="AI21" s="99"/>
      <c r="AJ21" s="19">
        <f t="shared" si="2"/>
        <v>1</v>
      </c>
      <c r="AK21" s="336">
        <f t="shared" si="3"/>
        <v>1</v>
      </c>
      <c r="AL21" s="336">
        <f t="shared" si="4"/>
        <v>1</v>
      </c>
      <c r="AM21" s="143"/>
      <c r="AN21" s="143"/>
      <c r="AO21" s="143"/>
    </row>
    <row r="22" spans="1:41" s="25" customFormat="1" ht="21" customHeight="1">
      <c r="A22" s="79">
        <v>16</v>
      </c>
      <c r="B22" s="79" t="s">
        <v>1560</v>
      </c>
      <c r="C22" s="3" t="s">
        <v>97</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79">
        <v>17</v>
      </c>
      <c r="B23" s="79" t="s">
        <v>1561</v>
      </c>
      <c r="C23" s="3" t="s">
        <v>1562</v>
      </c>
      <c r="D23" s="4" t="s">
        <v>1311</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c r="AM23" s="143"/>
      <c r="AN23" s="143"/>
      <c r="AO23" s="143"/>
    </row>
    <row r="24" spans="1:41" s="25" customFormat="1" ht="21" customHeight="1">
      <c r="A24" s="79">
        <v>18</v>
      </c>
      <c r="B24" s="79" t="s">
        <v>1563</v>
      </c>
      <c r="C24" s="3" t="s">
        <v>1564</v>
      </c>
      <c r="D24" s="4" t="s">
        <v>947</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79">
        <v>19</v>
      </c>
      <c r="B25" s="79" t="s">
        <v>1565</v>
      </c>
      <c r="C25" s="3" t="s">
        <v>365</v>
      </c>
      <c r="D25" s="4" t="s">
        <v>104</v>
      </c>
      <c r="E25" s="99"/>
      <c r="F25" s="99"/>
      <c r="G25" s="99"/>
      <c r="H25" s="99" t="s">
        <v>7</v>
      </c>
      <c r="I25" s="99" t="s">
        <v>7</v>
      </c>
      <c r="J25" s="99" t="s">
        <v>7</v>
      </c>
      <c r="K25" s="99"/>
      <c r="L25" s="99" t="s">
        <v>6</v>
      </c>
      <c r="M25" s="99"/>
      <c r="N25" s="99"/>
      <c r="O25" s="99"/>
      <c r="P25" s="99" t="s">
        <v>7</v>
      </c>
      <c r="Q25" s="99"/>
      <c r="R25" s="99" t="s">
        <v>6</v>
      </c>
      <c r="S25" s="99"/>
      <c r="T25" s="99" t="s">
        <v>7</v>
      </c>
      <c r="U25" s="99"/>
      <c r="V25" s="99"/>
      <c r="W25" s="99"/>
      <c r="X25" s="99"/>
      <c r="Y25" s="99"/>
      <c r="Z25" s="99"/>
      <c r="AA25" s="99"/>
      <c r="AB25" s="99"/>
      <c r="AC25" s="99"/>
      <c r="AD25" s="99"/>
      <c r="AE25" s="99"/>
      <c r="AF25" s="99"/>
      <c r="AG25" s="99"/>
      <c r="AH25" s="99"/>
      <c r="AI25" s="99"/>
      <c r="AJ25" s="19">
        <f t="shared" si="2"/>
        <v>2</v>
      </c>
      <c r="AK25" s="336">
        <f t="shared" si="3"/>
        <v>5</v>
      </c>
      <c r="AL25" s="336">
        <f t="shared" si="4"/>
        <v>0</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12</v>
      </c>
      <c r="AK26" s="147">
        <f>SUM(AK7:AK25)</f>
        <v>24</v>
      </c>
      <c r="AL26" s="147">
        <f>SUM(AL7:AL25)</f>
        <v>7</v>
      </c>
      <c r="AM26" s="24"/>
      <c r="AN26" s="24"/>
      <c r="AO26" s="24"/>
    </row>
    <row r="27" spans="1:41" s="25" customFormat="1" ht="21" customHeight="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43"/>
      <c r="D29" s="443"/>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3"/>
      <c r="D30" s="443"/>
      <c r="E30" s="443"/>
      <c r="F30" s="443"/>
      <c r="G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E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3"/>
      <c r="D32" s="44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sheetData>
  <mergeCells count="22">
    <mergeCell ref="A1:P1"/>
    <mergeCell ref="Q1:AL1"/>
    <mergeCell ref="A2:P2"/>
    <mergeCell ref="Q2:AL2"/>
    <mergeCell ref="A3:AL3"/>
    <mergeCell ref="I4:L4"/>
    <mergeCell ref="M4:N4"/>
    <mergeCell ref="O4:Q4"/>
    <mergeCell ref="R4:T4"/>
    <mergeCell ref="AL5:AL6"/>
    <mergeCell ref="AK5:AK6"/>
    <mergeCell ref="B5:B6"/>
    <mergeCell ref="C5:D6"/>
    <mergeCell ref="AJ5:AJ6"/>
    <mergeCell ref="AM20:AN20"/>
    <mergeCell ref="A26:AI26"/>
    <mergeCell ref="A5:A6"/>
    <mergeCell ref="C32:D32"/>
    <mergeCell ref="C31:E31"/>
    <mergeCell ref="A27:AL27"/>
    <mergeCell ref="C29:D29"/>
    <mergeCell ref="C30:G30"/>
  </mergeCells>
  <conditionalFormatting sqref="E6:AI25">
    <cfRule type="expression" dxfId="8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19" workbookViewId="0">
      <selection activeCell="S16" sqref="S16"/>
    </sheetView>
  </sheetViews>
  <sheetFormatPr defaultColWidth="9.33203125" defaultRowHeight="18"/>
  <cols>
    <col min="1" max="1" width="8.6640625" style="24" customWidth="1"/>
    <col min="2" max="2" width="18.33203125" style="24" customWidth="1"/>
    <col min="3" max="3" width="24.33203125" style="24" customWidth="1"/>
    <col min="4" max="4" width="10.1640625" style="24" customWidth="1"/>
    <col min="5" max="35" width="4" style="24" customWidth="1"/>
    <col min="36" max="38" width="6"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1567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67">
        <v>1</v>
      </c>
      <c r="B7" s="79" t="s">
        <v>1568</v>
      </c>
      <c r="C7" s="3" t="s">
        <v>1569</v>
      </c>
      <c r="D7" s="4" t="s">
        <v>61</v>
      </c>
      <c r="E7" s="98"/>
      <c r="F7" s="99"/>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67">
        <v>2</v>
      </c>
      <c r="B8" s="79" t="s">
        <v>1570</v>
      </c>
      <c r="C8" s="3" t="s">
        <v>1571</v>
      </c>
      <c r="D8" s="4" t="s">
        <v>1572</v>
      </c>
      <c r="E8" s="98"/>
      <c r="F8" s="99"/>
      <c r="G8" s="99"/>
      <c r="H8" s="100"/>
      <c r="I8" s="99"/>
      <c r="J8" s="99"/>
      <c r="K8" s="99"/>
      <c r="L8" s="99"/>
      <c r="M8" s="99" t="s">
        <v>6</v>
      </c>
      <c r="N8" s="99"/>
      <c r="O8" s="99"/>
      <c r="P8" s="99"/>
      <c r="Q8" s="99"/>
      <c r="R8" s="99"/>
      <c r="S8" s="99"/>
      <c r="T8" s="99"/>
      <c r="U8" s="99"/>
      <c r="V8" s="99"/>
      <c r="W8" s="99"/>
      <c r="X8" s="99"/>
      <c r="Y8" s="99"/>
      <c r="Z8" s="99"/>
      <c r="AA8" s="99"/>
      <c r="AB8" s="99"/>
      <c r="AC8" s="99"/>
      <c r="AD8" s="99"/>
      <c r="AE8" s="99"/>
      <c r="AF8" s="99"/>
      <c r="AG8" s="99"/>
      <c r="AH8" s="99"/>
      <c r="AI8" s="99"/>
      <c r="AJ8" s="19">
        <f t="shared" ref="AJ8:AJ32" si="2">COUNTIF(E8:AI8,"K")+2*COUNTIF(E8:AI8,"2K")+COUNTIF(E8:AI8,"TK")+COUNTIF(E8:AI8,"KT")+COUNTIF(E8:AI8,"PK")+COUNTIF(E8:AI8,"KP")+2*COUNTIF(E8:AI8,"K2")</f>
        <v>1</v>
      </c>
      <c r="AK8" s="336">
        <f t="shared" ref="AK8:AK32" si="3">COUNTIF(F8:AJ8,"P")+2*COUNTIF(F8:AJ8,"2P")+COUNTIF(F8:AJ8,"TP")+COUNTIF(F8:AJ8,"PT")+COUNTIF(F8:AJ8,"PK")+COUNTIF(F8:AJ8,"KP")+2*COUNTIF(F8:AJ8,"P2")</f>
        <v>0</v>
      </c>
      <c r="AL8" s="336">
        <f t="shared" ref="AL8:AL32" si="4">COUNTIF(E8:AI8,"T")+2*COUNTIF(E8:AI8,"2T")+2*COUNTIF(E8:AI8,"T2")+COUNTIF(E8:AI8,"PT")+COUNTIF(E8:AI8,"TP")</f>
        <v>0</v>
      </c>
      <c r="AM8" s="143"/>
      <c r="AN8" s="143"/>
      <c r="AO8" s="143"/>
    </row>
    <row r="9" spans="1:41" s="25" customFormat="1">
      <c r="A9" s="67">
        <v>3</v>
      </c>
      <c r="B9" s="79" t="s">
        <v>1573</v>
      </c>
      <c r="C9" s="3" t="s">
        <v>842</v>
      </c>
      <c r="D9" s="4" t="s">
        <v>70</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67">
        <v>4</v>
      </c>
      <c r="B10" s="79" t="s">
        <v>1574</v>
      </c>
      <c r="C10" s="3" t="s">
        <v>919</v>
      </c>
      <c r="D10" s="4" t="s">
        <v>70</v>
      </c>
      <c r="E10" s="98"/>
      <c r="F10" s="99"/>
      <c r="G10" s="99"/>
      <c r="H10" s="100"/>
      <c r="I10" s="99" t="s">
        <v>7</v>
      </c>
      <c r="J10" s="99"/>
      <c r="K10" s="99"/>
      <c r="L10" s="99"/>
      <c r="M10" s="99" t="s">
        <v>6</v>
      </c>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67">
        <v>5</v>
      </c>
      <c r="B11" s="79" t="s">
        <v>1575</v>
      </c>
      <c r="C11" s="3" t="s">
        <v>670</v>
      </c>
      <c r="D11" s="4" t="s">
        <v>70</v>
      </c>
      <c r="E11" s="98"/>
      <c r="F11" s="99"/>
      <c r="G11" s="99"/>
      <c r="H11" s="100"/>
      <c r="I11" s="99" t="s">
        <v>8</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c r="AM11" s="143"/>
      <c r="AN11" s="143"/>
      <c r="AO11" s="143"/>
    </row>
    <row r="12" spans="1:41" s="25" customFormat="1">
      <c r="A12" s="67">
        <v>6</v>
      </c>
      <c r="B12" s="79" t="s">
        <v>1576</v>
      </c>
      <c r="C12" s="3" t="s">
        <v>923</v>
      </c>
      <c r="D12" s="4" t="s">
        <v>50</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67">
        <v>7</v>
      </c>
      <c r="B13" s="79" t="s">
        <v>1577</v>
      </c>
      <c r="C13" s="3" t="s">
        <v>644</v>
      </c>
      <c r="D13" s="4" t="s">
        <v>122</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67">
        <v>8</v>
      </c>
      <c r="B14" s="79" t="s">
        <v>1578</v>
      </c>
      <c r="C14" s="3" t="s">
        <v>1579</v>
      </c>
      <c r="D14" s="4" t="s">
        <v>85</v>
      </c>
      <c r="E14" s="99"/>
      <c r="F14" s="99"/>
      <c r="G14" s="99"/>
      <c r="H14" s="100"/>
      <c r="I14" s="99"/>
      <c r="J14" s="99"/>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6">
        <f t="shared" si="3"/>
        <v>0</v>
      </c>
      <c r="AL14" s="336">
        <f t="shared" si="4"/>
        <v>0</v>
      </c>
      <c r="AM14" s="143"/>
      <c r="AN14" s="143"/>
      <c r="AO14" s="143"/>
    </row>
    <row r="15" spans="1:41" s="25" customFormat="1">
      <c r="A15" s="67">
        <v>9</v>
      </c>
      <c r="B15" s="79" t="s">
        <v>1580</v>
      </c>
      <c r="C15" s="3" t="s">
        <v>1581</v>
      </c>
      <c r="D15" s="4" t="s">
        <v>85</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67">
        <v>10</v>
      </c>
      <c r="B16" s="79" t="s">
        <v>1582</v>
      </c>
      <c r="C16" s="3" t="s">
        <v>1583</v>
      </c>
      <c r="D16" s="4" t="s">
        <v>1584</v>
      </c>
      <c r="E16" s="99"/>
      <c r="F16" s="99"/>
      <c r="G16" s="99"/>
      <c r="H16" s="100"/>
      <c r="I16" s="99"/>
      <c r="J16" s="99"/>
      <c r="K16" s="99"/>
      <c r="L16" s="99"/>
      <c r="M16" s="99" t="s">
        <v>6</v>
      </c>
      <c r="N16" s="99"/>
      <c r="O16" s="99"/>
      <c r="P16" s="99"/>
      <c r="Q16" s="99"/>
      <c r="R16" s="99"/>
      <c r="S16" s="99"/>
      <c r="T16" s="99"/>
      <c r="U16" s="99"/>
      <c r="V16" s="99"/>
      <c r="W16" s="99"/>
      <c r="X16" s="99"/>
      <c r="Y16" s="99"/>
      <c r="Z16" s="99"/>
      <c r="AA16" s="99"/>
      <c r="AB16" s="99"/>
      <c r="AC16" s="99"/>
      <c r="AD16" s="99"/>
      <c r="AE16" s="99"/>
      <c r="AF16" s="99"/>
      <c r="AG16" s="99"/>
      <c r="AH16" s="99"/>
      <c r="AI16" s="99"/>
      <c r="AJ16" s="19">
        <f t="shared" si="2"/>
        <v>1</v>
      </c>
      <c r="AK16" s="336">
        <f t="shared" si="3"/>
        <v>0</v>
      </c>
      <c r="AL16" s="336">
        <f t="shared" si="4"/>
        <v>0</v>
      </c>
      <c r="AM16" s="143"/>
      <c r="AN16" s="143"/>
      <c r="AO16" s="143"/>
    </row>
    <row r="17" spans="1:41" s="25" customFormat="1">
      <c r="A17" s="67">
        <v>11</v>
      </c>
      <c r="B17" s="82" t="s">
        <v>1585</v>
      </c>
      <c r="C17" s="83" t="s">
        <v>38</v>
      </c>
      <c r="D17" s="204" t="s">
        <v>28</v>
      </c>
      <c r="E17" s="96"/>
      <c r="F17" s="96"/>
      <c r="G17" s="96"/>
      <c r="H17" s="95"/>
      <c r="I17" s="96"/>
      <c r="J17" s="96"/>
      <c r="K17" s="96"/>
      <c r="L17" s="96"/>
      <c r="M17" s="96" t="s">
        <v>7</v>
      </c>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5">
        <v>12</v>
      </c>
      <c r="B18" s="149" t="s">
        <v>1586</v>
      </c>
      <c r="C18" s="3" t="s">
        <v>1587</v>
      </c>
      <c r="D18" s="4" t="s">
        <v>103</v>
      </c>
      <c r="E18" s="96"/>
      <c r="F18" s="96"/>
      <c r="G18" s="96"/>
      <c r="H18" s="95"/>
      <c r="I18" s="96"/>
      <c r="J18" s="96"/>
      <c r="K18" s="96"/>
      <c r="L18" s="96"/>
      <c r="M18" s="96" t="s">
        <v>6</v>
      </c>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43"/>
      <c r="AN18" s="143"/>
      <c r="AO18" s="143"/>
    </row>
    <row r="19" spans="1:41" s="25" customFormat="1" ht="21" customHeight="1">
      <c r="A19" s="5">
        <v>13</v>
      </c>
      <c r="B19" s="149" t="s">
        <v>1588</v>
      </c>
      <c r="C19" s="3" t="s">
        <v>102</v>
      </c>
      <c r="D19" s="4" t="s">
        <v>87</v>
      </c>
      <c r="E19" s="96"/>
      <c r="F19" s="151"/>
      <c r="G19" s="151"/>
      <c r="H19" s="95"/>
      <c r="I19" s="151"/>
      <c r="J19" s="151"/>
      <c r="K19" s="151"/>
      <c r="L19" s="151"/>
      <c r="M19" s="151" t="s">
        <v>2805</v>
      </c>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2</v>
      </c>
      <c r="AL19" s="336">
        <f t="shared" si="4"/>
        <v>0</v>
      </c>
      <c r="AM19" s="143"/>
      <c r="AN19" s="143"/>
      <c r="AO19" s="143"/>
    </row>
    <row r="20" spans="1:41" s="25" customFormat="1" ht="21" customHeight="1">
      <c r="A20" s="5">
        <v>14</v>
      </c>
      <c r="B20" s="149" t="s">
        <v>1589</v>
      </c>
      <c r="C20" s="3" t="s">
        <v>1590</v>
      </c>
      <c r="D20" s="4" t="s">
        <v>835</v>
      </c>
      <c r="E20" s="96"/>
      <c r="F20" s="96"/>
      <c r="G20" s="96"/>
      <c r="H20" s="95"/>
      <c r="I20" s="96"/>
      <c r="J20" s="96"/>
      <c r="K20" s="96"/>
      <c r="L20" s="96"/>
      <c r="M20" s="96" t="s">
        <v>8</v>
      </c>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1</v>
      </c>
      <c r="AM20" s="437"/>
      <c r="AN20" s="438"/>
      <c r="AO20" s="143"/>
    </row>
    <row r="21" spans="1:41" s="25" customFormat="1" ht="21" customHeight="1">
      <c r="A21" s="5">
        <v>15</v>
      </c>
      <c r="B21" s="149" t="s">
        <v>1591</v>
      </c>
      <c r="C21" s="3" t="s">
        <v>1592</v>
      </c>
      <c r="D21" s="4" t="s">
        <v>1022</v>
      </c>
      <c r="E21" s="96"/>
      <c r="F21" s="96"/>
      <c r="G21" s="96"/>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5">
        <v>16</v>
      </c>
      <c r="B22" s="149" t="s">
        <v>1593</v>
      </c>
      <c r="C22" s="3" t="s">
        <v>1594</v>
      </c>
      <c r="D22" s="4" t="s">
        <v>78</v>
      </c>
      <c r="E22" s="96"/>
      <c r="F22" s="96"/>
      <c r="G22" s="96"/>
      <c r="H22" s="95"/>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5">
        <v>17</v>
      </c>
      <c r="B23" s="149" t="s">
        <v>1595</v>
      </c>
      <c r="C23" s="3" t="s">
        <v>1596</v>
      </c>
      <c r="D23" s="4" t="s">
        <v>9</v>
      </c>
      <c r="E23" s="96"/>
      <c r="F23" s="96"/>
      <c r="G23" s="96"/>
      <c r="H23" s="95"/>
      <c r="I23" s="96" t="s">
        <v>8</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1</v>
      </c>
      <c r="AM23" s="143"/>
      <c r="AN23" s="143"/>
      <c r="AO23" s="143"/>
    </row>
    <row r="24" spans="1:41" s="25" customFormat="1" ht="21" customHeight="1">
      <c r="A24" s="5">
        <v>18</v>
      </c>
      <c r="B24" s="149" t="s">
        <v>1597</v>
      </c>
      <c r="C24" s="3" t="s">
        <v>1598</v>
      </c>
      <c r="D24" s="4" t="s">
        <v>44</v>
      </c>
      <c r="E24" s="96"/>
      <c r="F24" s="96"/>
      <c r="G24" s="96"/>
      <c r="H24" s="95"/>
      <c r="I24" s="96"/>
      <c r="J24" s="96"/>
      <c r="K24" s="96"/>
      <c r="L24" s="96"/>
      <c r="M24" s="96" t="s">
        <v>6</v>
      </c>
      <c r="N24" s="96"/>
      <c r="O24" s="96"/>
      <c r="P24" s="96"/>
      <c r="Q24" s="96"/>
      <c r="R24" s="96"/>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43"/>
      <c r="AN24" s="143"/>
      <c r="AO24" s="143"/>
    </row>
    <row r="25" spans="1:41" s="25" customFormat="1" ht="21" customHeight="1">
      <c r="A25" s="5">
        <v>19</v>
      </c>
      <c r="B25" s="149" t="s">
        <v>1599</v>
      </c>
      <c r="C25" s="3" t="s">
        <v>1600</v>
      </c>
      <c r="D25" s="4" t="s">
        <v>180</v>
      </c>
      <c r="E25" s="96"/>
      <c r="F25" s="96"/>
      <c r="G25" s="96"/>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43"/>
      <c r="AN25" s="143"/>
      <c r="AO25" s="143"/>
    </row>
    <row r="26" spans="1:41" s="25" customFormat="1" ht="21" customHeight="1">
      <c r="A26" s="5">
        <v>20</v>
      </c>
      <c r="B26" s="149" t="s">
        <v>1601</v>
      </c>
      <c r="C26" s="3" t="s">
        <v>1602</v>
      </c>
      <c r="D26" s="4" t="s">
        <v>947</v>
      </c>
      <c r="E26" s="96"/>
      <c r="F26" s="96"/>
      <c r="G26" s="96"/>
      <c r="H26" s="95"/>
      <c r="I26" s="96"/>
      <c r="J26" s="96"/>
      <c r="K26" s="96"/>
      <c r="L26" s="96"/>
      <c r="M26" s="96"/>
      <c r="N26" s="96"/>
      <c r="O26" s="96"/>
      <c r="P26" s="96" t="s">
        <v>8</v>
      </c>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1</v>
      </c>
      <c r="AM26" s="143"/>
      <c r="AN26" s="143"/>
      <c r="AO26" s="143"/>
    </row>
    <row r="27" spans="1:41" s="25" customFormat="1" ht="21" customHeight="1">
      <c r="A27" s="5">
        <v>21</v>
      </c>
      <c r="B27" s="149" t="s">
        <v>1603</v>
      </c>
      <c r="C27" s="3" t="s">
        <v>1604</v>
      </c>
      <c r="D27" s="4" t="s">
        <v>952</v>
      </c>
      <c r="E27" s="96"/>
      <c r="F27" s="96"/>
      <c r="G27" s="96"/>
      <c r="H27" s="95"/>
      <c r="I27" s="96" t="s">
        <v>8</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1</v>
      </c>
      <c r="AM27" s="143"/>
      <c r="AN27" s="143"/>
      <c r="AO27" s="143"/>
    </row>
    <row r="28" spans="1:41" s="25" customFormat="1" ht="21" customHeight="1">
      <c r="A28" s="5">
        <v>22</v>
      </c>
      <c r="B28" s="149" t="s">
        <v>1605</v>
      </c>
      <c r="C28" s="3" t="s">
        <v>1606</v>
      </c>
      <c r="D28" s="4" t="s">
        <v>104</v>
      </c>
      <c r="E28" s="96"/>
      <c r="F28" s="96"/>
      <c r="G28" s="9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43"/>
      <c r="AN28" s="143"/>
      <c r="AO28" s="143"/>
    </row>
    <row r="29" spans="1:41" s="25" customFormat="1" ht="21" customHeight="1">
      <c r="A29" s="5">
        <v>23</v>
      </c>
      <c r="B29" s="149" t="s">
        <v>1607</v>
      </c>
      <c r="C29" s="3" t="s">
        <v>1608</v>
      </c>
      <c r="D29" s="4" t="s">
        <v>1086</v>
      </c>
      <c r="E29" s="150"/>
      <c r="F29" s="96"/>
      <c r="G29" s="96"/>
      <c r="H29" s="95"/>
      <c r="I29" s="96"/>
      <c r="J29" s="96"/>
      <c r="K29" s="96"/>
      <c r="L29" s="96"/>
      <c r="M29" s="96" t="s">
        <v>2805</v>
      </c>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2</v>
      </c>
      <c r="AL29" s="336">
        <f t="shared" si="4"/>
        <v>0</v>
      </c>
      <c r="AM29" s="143"/>
      <c r="AN29" s="143"/>
      <c r="AO29" s="143"/>
    </row>
    <row r="30" spans="1:41" s="25" customFormat="1" ht="21" customHeight="1">
      <c r="A30" s="5">
        <v>24</v>
      </c>
      <c r="B30" s="149" t="s">
        <v>1609</v>
      </c>
      <c r="C30" s="3" t="s">
        <v>1610</v>
      </c>
      <c r="D30" s="4" t="s">
        <v>1264</v>
      </c>
      <c r="E30" s="150"/>
      <c r="F30" s="96"/>
      <c r="G30" s="96"/>
      <c r="H30" s="95"/>
      <c r="I30" s="96" t="s">
        <v>6</v>
      </c>
      <c r="J30" s="96"/>
      <c r="K30" s="96"/>
      <c r="L30" s="96"/>
      <c r="M30" s="96" t="s">
        <v>2806</v>
      </c>
      <c r="N30" s="96"/>
      <c r="O30" s="96"/>
      <c r="P30" s="96" t="s">
        <v>7</v>
      </c>
      <c r="Q30" s="96"/>
      <c r="R30" s="96"/>
      <c r="S30" s="96"/>
      <c r="T30" s="96"/>
      <c r="U30" s="96"/>
      <c r="V30" s="96"/>
      <c r="W30" s="96"/>
      <c r="X30" s="96"/>
      <c r="Y30" s="96"/>
      <c r="Z30" s="96"/>
      <c r="AA30" s="96"/>
      <c r="AB30" s="96"/>
      <c r="AC30" s="96"/>
      <c r="AD30" s="96"/>
      <c r="AE30" s="96"/>
      <c r="AF30" s="96"/>
      <c r="AG30" s="96"/>
      <c r="AH30" s="96"/>
      <c r="AI30" s="96"/>
      <c r="AJ30" s="19">
        <f t="shared" si="2"/>
        <v>3</v>
      </c>
      <c r="AK30" s="336">
        <f t="shared" si="3"/>
        <v>1</v>
      </c>
      <c r="AL30" s="336">
        <f t="shared" si="4"/>
        <v>0</v>
      </c>
      <c r="AM30" s="143"/>
      <c r="AN30" s="143"/>
      <c r="AO30" s="143"/>
    </row>
    <row r="31" spans="1:41" s="25" customFormat="1" ht="21" customHeight="1">
      <c r="A31" s="5">
        <v>25</v>
      </c>
      <c r="B31" s="149" t="s">
        <v>1611</v>
      </c>
      <c r="C31" s="3" t="s">
        <v>1612</v>
      </c>
      <c r="D31" s="4" t="s">
        <v>105</v>
      </c>
      <c r="E31" s="150"/>
      <c r="F31" s="96"/>
      <c r="G31" s="96"/>
      <c r="H31" s="95"/>
      <c r="I31" s="96"/>
      <c r="J31" s="96"/>
      <c r="K31" s="96"/>
      <c r="L31" s="96"/>
      <c r="M31" s="96" t="s">
        <v>8</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1</v>
      </c>
      <c r="AM31" s="143"/>
      <c r="AN31" s="143"/>
      <c r="AO31" s="143"/>
    </row>
    <row r="32" spans="1:41" s="25" customFormat="1" ht="21" customHeight="1">
      <c r="A32" s="5">
        <v>26</v>
      </c>
      <c r="B32" s="149" t="s">
        <v>1613</v>
      </c>
      <c r="C32" s="3" t="s">
        <v>1614</v>
      </c>
      <c r="D32" s="4" t="s">
        <v>1093</v>
      </c>
      <c r="E32" s="150"/>
      <c r="F32" s="96"/>
      <c r="G32" s="96"/>
      <c r="H32" s="95"/>
      <c r="I32" s="96" t="s">
        <v>6</v>
      </c>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2</v>
      </c>
      <c r="AK32" s="336">
        <f t="shared" si="3"/>
        <v>0</v>
      </c>
      <c r="AL32" s="336">
        <f t="shared" si="4"/>
        <v>0</v>
      </c>
      <c r="AM32" s="143"/>
      <c r="AN32" s="143"/>
      <c r="AO32" s="143"/>
    </row>
    <row r="33" spans="1:41" s="25" customFormat="1" ht="21" customHeight="1">
      <c r="A33" s="439" t="s">
        <v>10</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19">
        <f>SUM(AJ7:AJ32)</f>
        <v>11</v>
      </c>
      <c r="AK33" s="19">
        <f>SUM(AK7:AK32)</f>
        <v>7</v>
      </c>
      <c r="AL33" s="19">
        <f>SUM(AL7:AL32)</f>
        <v>6</v>
      </c>
      <c r="AM33" s="24"/>
      <c r="AN33" s="24"/>
      <c r="AO33" s="24"/>
    </row>
    <row r="34" spans="1:41"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43"/>
      <c r="D37" s="443"/>
      <c r="E37" s="443"/>
      <c r="F37" s="443"/>
      <c r="G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43"/>
      <c r="D38" s="443"/>
      <c r="E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AM20:AN20"/>
    <mergeCell ref="A33:AI33"/>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9:D39"/>
    <mergeCell ref="C38:E38"/>
    <mergeCell ref="A34:AL34"/>
    <mergeCell ref="C36:D36"/>
    <mergeCell ref="C37:G37"/>
  </mergeCells>
  <conditionalFormatting sqref="E6:AI32">
    <cfRule type="expression" dxfId="8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topLeftCell="A5" workbookViewId="0">
      <selection activeCell="V9" sqref="V9"/>
    </sheetView>
  </sheetViews>
  <sheetFormatPr defaultColWidth="9.33203125" defaultRowHeight="18"/>
  <cols>
    <col min="1" max="1" width="7.6640625" style="24" customWidth="1"/>
    <col min="2" max="2" width="16.83203125" style="24" customWidth="1"/>
    <col min="3" max="3" width="27.5" style="24" customWidth="1"/>
    <col min="4" max="4" width="9.1640625" style="24" customWidth="1"/>
    <col min="5" max="35" width="4" style="24" customWidth="1"/>
    <col min="36" max="38" width="5.832031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1653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45">
        <v>1</v>
      </c>
      <c r="B7" s="39" t="s">
        <v>1654</v>
      </c>
      <c r="C7" s="71" t="s">
        <v>1655</v>
      </c>
      <c r="D7" s="72" t="s">
        <v>61</v>
      </c>
      <c r="E7" s="87"/>
      <c r="F7" s="86"/>
      <c r="G7" s="86"/>
      <c r="H7" s="88"/>
      <c r="I7" s="86"/>
      <c r="J7" s="86"/>
      <c r="K7" s="86"/>
      <c r="L7" s="86"/>
      <c r="M7" s="86"/>
      <c r="N7" s="86"/>
      <c r="O7" s="86"/>
      <c r="P7" s="86"/>
      <c r="Q7" s="86"/>
      <c r="R7" s="86"/>
      <c r="S7" s="86"/>
      <c r="T7" s="86"/>
      <c r="U7" s="86"/>
      <c r="V7" s="86"/>
      <c r="W7" s="86"/>
      <c r="X7" s="86"/>
      <c r="Y7" s="86"/>
      <c r="Z7" s="86"/>
      <c r="AA7" s="86"/>
      <c r="AB7" s="86"/>
      <c r="AC7" s="86"/>
      <c r="AD7" s="86"/>
      <c r="AE7" s="86"/>
      <c r="AF7" s="86"/>
      <c r="AG7" s="86"/>
      <c r="AH7" s="86"/>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c r="A8" s="45">
        <v>2</v>
      </c>
      <c r="B8" s="39" t="s">
        <v>1656</v>
      </c>
      <c r="C8" s="71" t="s">
        <v>1657</v>
      </c>
      <c r="D8" s="72" t="s">
        <v>388</v>
      </c>
      <c r="E8" s="87"/>
      <c r="F8" s="86"/>
      <c r="G8" s="86"/>
      <c r="H8" s="88"/>
      <c r="I8" s="86"/>
      <c r="J8" s="86"/>
      <c r="K8" s="86"/>
      <c r="L8" s="86"/>
      <c r="M8" s="86"/>
      <c r="N8" s="86"/>
      <c r="O8" s="86"/>
      <c r="P8" s="86"/>
      <c r="Q8" s="86"/>
      <c r="R8" s="86"/>
      <c r="S8" s="86"/>
      <c r="T8" s="86"/>
      <c r="U8" s="86"/>
      <c r="V8" s="86" t="s">
        <v>8</v>
      </c>
      <c r="W8" s="86"/>
      <c r="X8" s="86"/>
      <c r="Y8" s="86"/>
      <c r="Z8" s="86"/>
      <c r="AA8" s="86"/>
      <c r="AB8" s="86"/>
      <c r="AC8" s="86"/>
      <c r="AD8" s="86"/>
      <c r="AE8" s="86"/>
      <c r="AF8" s="86"/>
      <c r="AG8" s="86"/>
      <c r="AH8" s="86"/>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1</v>
      </c>
      <c r="AM8" s="153"/>
      <c r="AN8" s="153"/>
      <c r="AO8" s="153"/>
    </row>
    <row r="9" spans="1:41" s="25" customFormat="1">
      <c r="A9" s="45">
        <v>3</v>
      </c>
      <c r="B9" s="39" t="s">
        <v>1658</v>
      </c>
      <c r="C9" s="71" t="s">
        <v>980</v>
      </c>
      <c r="D9" s="72" t="s">
        <v>1659</v>
      </c>
      <c r="E9" s="87"/>
      <c r="F9" s="86"/>
      <c r="G9" s="86"/>
      <c r="H9" s="88" t="s">
        <v>7</v>
      </c>
      <c r="I9" s="86" t="s">
        <v>7</v>
      </c>
      <c r="J9" s="86"/>
      <c r="K9" s="86"/>
      <c r="L9" s="86"/>
      <c r="M9" s="86"/>
      <c r="N9" s="86"/>
      <c r="O9" s="86"/>
      <c r="P9" s="86"/>
      <c r="Q9" s="86"/>
      <c r="R9" s="86"/>
      <c r="S9" s="86"/>
      <c r="T9" s="86"/>
      <c r="U9" s="86"/>
      <c r="V9" s="86"/>
      <c r="W9" s="86"/>
      <c r="X9" s="86"/>
      <c r="Y9" s="86"/>
      <c r="Z9" s="86"/>
      <c r="AA9" s="86"/>
      <c r="AB9" s="86"/>
      <c r="AC9" s="86"/>
      <c r="AD9" s="86"/>
      <c r="AE9" s="86"/>
      <c r="AF9" s="86"/>
      <c r="AG9" s="86"/>
      <c r="AH9" s="86"/>
      <c r="AI9" s="99"/>
      <c r="AJ9" s="19">
        <f t="shared" si="2"/>
        <v>0</v>
      </c>
      <c r="AK9" s="336">
        <f t="shared" si="3"/>
        <v>2</v>
      </c>
      <c r="AL9" s="336">
        <f t="shared" si="4"/>
        <v>0</v>
      </c>
      <c r="AM9" s="153"/>
      <c r="AN9" s="153"/>
      <c r="AO9" s="153"/>
    </row>
    <row r="10" spans="1:41" s="25" customFormat="1">
      <c r="A10" s="45">
        <v>4</v>
      </c>
      <c r="B10" s="39" t="s">
        <v>1660</v>
      </c>
      <c r="C10" s="71" t="s">
        <v>1661</v>
      </c>
      <c r="D10" s="72" t="s">
        <v>1662</v>
      </c>
      <c r="E10" s="87"/>
      <c r="F10" s="86"/>
      <c r="G10" s="86"/>
      <c r="H10" s="88" t="s">
        <v>8</v>
      </c>
      <c r="I10" s="86"/>
      <c r="J10" s="86"/>
      <c r="K10" s="86"/>
      <c r="L10" s="86"/>
      <c r="M10" s="86"/>
      <c r="N10" s="86"/>
      <c r="O10" s="86"/>
      <c r="P10" s="86"/>
      <c r="Q10" s="86"/>
      <c r="R10" s="86" t="s">
        <v>8</v>
      </c>
      <c r="S10" s="86"/>
      <c r="T10" s="86"/>
      <c r="U10" s="86"/>
      <c r="V10" s="86"/>
      <c r="W10" s="86"/>
      <c r="X10" s="86"/>
      <c r="Y10" s="86"/>
      <c r="Z10" s="86"/>
      <c r="AA10" s="86"/>
      <c r="AB10" s="86"/>
      <c r="AC10" s="86"/>
      <c r="AD10" s="86"/>
      <c r="AE10" s="86"/>
      <c r="AF10" s="86"/>
      <c r="AG10" s="86"/>
      <c r="AH10" s="86"/>
      <c r="AI10" s="99"/>
      <c r="AJ10" s="19">
        <f t="shared" si="2"/>
        <v>0</v>
      </c>
      <c r="AK10" s="336">
        <f t="shared" si="3"/>
        <v>0</v>
      </c>
      <c r="AL10" s="336">
        <f t="shared" si="4"/>
        <v>2</v>
      </c>
      <c r="AM10" s="153"/>
      <c r="AN10" s="153"/>
      <c r="AO10" s="153"/>
    </row>
    <row r="11" spans="1:41" s="25" customFormat="1">
      <c r="A11" s="45">
        <v>5</v>
      </c>
      <c r="B11" s="39" t="s">
        <v>1663</v>
      </c>
      <c r="C11" s="71" t="s">
        <v>1664</v>
      </c>
      <c r="D11" s="72" t="s">
        <v>1665</v>
      </c>
      <c r="E11" s="211"/>
      <c r="F11" s="212"/>
      <c r="G11" s="212"/>
      <c r="H11" s="88"/>
      <c r="I11" s="212"/>
      <c r="J11" s="212"/>
      <c r="K11" s="212"/>
      <c r="L11" s="212"/>
      <c r="M11" s="212"/>
      <c r="N11" s="212"/>
      <c r="O11" s="212"/>
      <c r="P11" s="212"/>
      <c r="Q11" s="212"/>
      <c r="R11" s="212" t="s">
        <v>8</v>
      </c>
      <c r="S11" s="212"/>
      <c r="T11" s="212"/>
      <c r="U11" s="212"/>
      <c r="V11" s="212"/>
      <c r="W11" s="212"/>
      <c r="X11" s="212"/>
      <c r="Y11" s="212"/>
      <c r="Z11" s="212"/>
      <c r="AA11" s="212"/>
      <c r="AB11" s="212"/>
      <c r="AC11" s="212"/>
      <c r="AD11" s="212"/>
      <c r="AE11" s="212"/>
      <c r="AF11" s="212"/>
      <c r="AG11" s="212"/>
      <c r="AH11" s="86"/>
      <c r="AI11" s="213"/>
      <c r="AJ11" s="19">
        <f t="shared" si="2"/>
        <v>0</v>
      </c>
      <c r="AK11" s="336">
        <f t="shared" si="3"/>
        <v>0</v>
      </c>
      <c r="AL11" s="336">
        <f t="shared" si="4"/>
        <v>1</v>
      </c>
      <c r="AM11" s="153"/>
      <c r="AN11" s="153"/>
      <c r="AO11" s="153"/>
    </row>
    <row r="12" spans="1:41" s="25" customFormat="1">
      <c r="A12" s="45">
        <v>6</v>
      </c>
      <c r="B12" s="39" t="s">
        <v>1666</v>
      </c>
      <c r="C12" s="71" t="s">
        <v>1667</v>
      </c>
      <c r="D12" s="72" t="s">
        <v>15</v>
      </c>
      <c r="E12" s="87"/>
      <c r="F12" s="86"/>
      <c r="G12" s="86"/>
      <c r="H12" s="88"/>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9"/>
      <c r="AJ12" s="19">
        <f t="shared" si="2"/>
        <v>0</v>
      </c>
      <c r="AK12" s="336">
        <f t="shared" si="3"/>
        <v>0</v>
      </c>
      <c r="AL12" s="336">
        <f t="shared" si="4"/>
        <v>0</v>
      </c>
      <c r="AM12" s="153"/>
      <c r="AN12" s="153"/>
      <c r="AO12" s="153"/>
    </row>
    <row r="13" spans="1:41" s="25" customFormat="1">
      <c r="A13" s="45">
        <v>7</v>
      </c>
      <c r="B13" s="39" t="s">
        <v>1670</v>
      </c>
      <c r="C13" s="71" t="s">
        <v>1671</v>
      </c>
      <c r="D13" s="72" t="s">
        <v>1188</v>
      </c>
      <c r="E13" s="87"/>
      <c r="F13" s="86"/>
      <c r="G13" s="86"/>
      <c r="H13" s="88"/>
      <c r="I13" s="86"/>
      <c r="J13" s="86" t="s">
        <v>7</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9"/>
      <c r="AJ13" s="19">
        <f t="shared" si="2"/>
        <v>0</v>
      </c>
      <c r="AK13" s="336">
        <f t="shared" si="3"/>
        <v>1</v>
      </c>
      <c r="AL13" s="336">
        <f t="shared" si="4"/>
        <v>0</v>
      </c>
      <c r="AM13" s="153"/>
      <c r="AN13" s="153"/>
      <c r="AO13" s="153"/>
    </row>
    <row r="14" spans="1:41" s="25" customFormat="1">
      <c r="A14" s="45">
        <v>8</v>
      </c>
      <c r="B14" s="39" t="s">
        <v>1672</v>
      </c>
      <c r="C14" s="71" t="s">
        <v>1673</v>
      </c>
      <c r="D14" s="72" t="s">
        <v>1188</v>
      </c>
      <c r="E14" s="87"/>
      <c r="F14" s="86"/>
      <c r="G14" s="86"/>
      <c r="H14" s="88"/>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99"/>
      <c r="AJ14" s="19">
        <f t="shared" si="2"/>
        <v>0</v>
      </c>
      <c r="AK14" s="336">
        <f t="shared" si="3"/>
        <v>0</v>
      </c>
      <c r="AL14" s="336">
        <f t="shared" si="4"/>
        <v>0</v>
      </c>
      <c r="AM14" s="153"/>
      <c r="AN14" s="153"/>
      <c r="AO14" s="153"/>
    </row>
    <row r="15" spans="1:41" s="25" customFormat="1">
      <c r="A15" s="45">
        <v>9</v>
      </c>
      <c r="B15" s="39" t="s">
        <v>1674</v>
      </c>
      <c r="C15" s="71" t="s">
        <v>1675</v>
      </c>
      <c r="D15" s="72" t="s">
        <v>85</v>
      </c>
      <c r="E15" s="87"/>
      <c r="F15" s="86"/>
      <c r="G15" s="86"/>
      <c r="H15" s="88"/>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99"/>
      <c r="AJ15" s="19">
        <f t="shared" si="2"/>
        <v>0</v>
      </c>
      <c r="AK15" s="336">
        <f t="shared" si="3"/>
        <v>0</v>
      </c>
      <c r="AL15" s="336">
        <f t="shared" si="4"/>
        <v>0</v>
      </c>
      <c r="AM15" s="153"/>
      <c r="AN15" s="153"/>
      <c r="AO15" s="153"/>
    </row>
    <row r="16" spans="1:41" s="25" customFormat="1">
      <c r="A16" s="45">
        <v>10</v>
      </c>
      <c r="B16" s="39" t="s">
        <v>1676</v>
      </c>
      <c r="C16" s="71" t="s">
        <v>1377</v>
      </c>
      <c r="D16" s="72" t="s">
        <v>85</v>
      </c>
      <c r="E16" s="102"/>
      <c r="F16" s="102"/>
      <c r="G16" s="102"/>
      <c r="H16" s="88"/>
      <c r="I16" s="102"/>
      <c r="J16" s="102"/>
      <c r="K16" s="102"/>
      <c r="L16" s="102"/>
      <c r="M16" s="102"/>
      <c r="N16" s="102"/>
      <c r="O16" s="102"/>
      <c r="P16" s="102"/>
      <c r="Q16" s="102"/>
      <c r="R16" s="102"/>
      <c r="S16" s="102"/>
      <c r="T16" s="102"/>
      <c r="U16" s="102"/>
      <c r="V16" s="102"/>
      <c r="W16" s="214"/>
      <c r="X16" s="102"/>
      <c r="Y16" s="102"/>
      <c r="Z16" s="102"/>
      <c r="AA16" s="102"/>
      <c r="AB16" s="102"/>
      <c r="AC16" s="102"/>
      <c r="AD16" s="102"/>
      <c r="AE16" s="102"/>
      <c r="AF16" s="102"/>
      <c r="AG16" s="102"/>
      <c r="AH16" s="102"/>
      <c r="AI16" s="146"/>
      <c r="AJ16" s="19">
        <f t="shared" si="2"/>
        <v>0</v>
      </c>
      <c r="AK16" s="336">
        <f t="shared" si="3"/>
        <v>0</v>
      </c>
      <c r="AL16" s="336">
        <f t="shared" si="4"/>
        <v>0</v>
      </c>
      <c r="AM16" s="153"/>
      <c r="AN16" s="153"/>
      <c r="AO16" s="153"/>
    </row>
    <row r="17" spans="1:41" s="25" customFormat="1" ht="21" customHeight="1">
      <c r="A17" s="45">
        <v>11</v>
      </c>
      <c r="B17" s="39" t="s">
        <v>1677</v>
      </c>
      <c r="C17" s="71" t="s">
        <v>1678</v>
      </c>
      <c r="D17" s="72" t="s">
        <v>86</v>
      </c>
      <c r="E17" s="98"/>
      <c r="F17" s="99"/>
      <c r="G17" s="99"/>
      <c r="H17" s="99"/>
      <c r="I17" s="99"/>
      <c r="J17" s="99"/>
      <c r="K17" s="99"/>
      <c r="L17" s="99"/>
      <c r="M17" s="99"/>
      <c r="N17" s="99"/>
      <c r="O17" s="99" t="s">
        <v>7</v>
      </c>
      <c r="P17" s="99"/>
      <c r="Q17" s="99"/>
      <c r="R17" s="99"/>
      <c r="S17" s="146"/>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437"/>
      <c r="AN17" s="438"/>
      <c r="AO17" s="153"/>
    </row>
    <row r="18" spans="1:41" s="25" customFormat="1" ht="21" customHeight="1">
      <c r="A18" s="45">
        <v>12</v>
      </c>
      <c r="B18" s="39" t="s">
        <v>1679</v>
      </c>
      <c r="C18" s="71" t="s">
        <v>1680</v>
      </c>
      <c r="D18" s="72" t="s">
        <v>86</v>
      </c>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53"/>
      <c r="AN18" s="153"/>
      <c r="AO18" s="153"/>
    </row>
    <row r="19" spans="1:41" s="25" customFormat="1" ht="21" customHeight="1">
      <c r="A19" s="45">
        <v>13</v>
      </c>
      <c r="B19" s="39" t="s">
        <v>1681</v>
      </c>
      <c r="C19" s="71" t="s">
        <v>1682</v>
      </c>
      <c r="D19" s="72" t="s">
        <v>86</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153"/>
      <c r="AN19" s="153"/>
      <c r="AO19" s="153"/>
    </row>
    <row r="20" spans="1:41" s="25" customFormat="1" ht="21" customHeight="1">
      <c r="A20" s="45">
        <v>14</v>
      </c>
      <c r="B20" s="39" t="s">
        <v>1683</v>
      </c>
      <c r="C20" s="71" t="s">
        <v>782</v>
      </c>
      <c r="D20" s="72" t="s">
        <v>28</v>
      </c>
      <c r="E20" s="98"/>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53"/>
      <c r="AN20" s="153"/>
      <c r="AO20" s="153"/>
    </row>
    <row r="21" spans="1:41" s="25" customFormat="1" ht="21" customHeight="1">
      <c r="A21" s="45">
        <v>15</v>
      </c>
      <c r="B21" s="39" t="s">
        <v>1684</v>
      </c>
      <c r="C21" s="3" t="s">
        <v>1685</v>
      </c>
      <c r="D21" s="72" t="s">
        <v>1022</v>
      </c>
      <c r="E21" s="98"/>
      <c r="F21" s="99"/>
      <c r="G21" s="99"/>
      <c r="H21" s="99" t="s">
        <v>8</v>
      </c>
      <c r="I21" s="99"/>
      <c r="J21" s="99"/>
      <c r="K21" s="99"/>
      <c r="L21" s="99"/>
      <c r="M21" s="99"/>
      <c r="N21" s="99"/>
      <c r="O21" s="99"/>
      <c r="P21" s="99" t="s">
        <v>6</v>
      </c>
      <c r="Q21" s="99"/>
      <c r="R21" s="99"/>
      <c r="S21" s="99"/>
      <c r="T21" s="99"/>
      <c r="U21" s="99"/>
      <c r="V21" s="99" t="s">
        <v>8</v>
      </c>
      <c r="W21" s="99"/>
      <c r="X21" s="99"/>
      <c r="Y21" s="99"/>
      <c r="Z21" s="99"/>
      <c r="AA21" s="99"/>
      <c r="AB21" s="99"/>
      <c r="AC21" s="99"/>
      <c r="AD21" s="99"/>
      <c r="AE21" s="99"/>
      <c r="AF21" s="99"/>
      <c r="AG21" s="99"/>
      <c r="AH21" s="99"/>
      <c r="AI21" s="99"/>
      <c r="AJ21" s="19">
        <f t="shared" si="2"/>
        <v>1</v>
      </c>
      <c r="AK21" s="336">
        <f t="shared" si="3"/>
        <v>0</v>
      </c>
      <c r="AL21" s="336">
        <f t="shared" si="4"/>
        <v>2</v>
      </c>
      <c r="AM21" s="153"/>
      <c r="AN21" s="153"/>
      <c r="AO21" s="153"/>
    </row>
    <row r="22" spans="1:41" s="25" customFormat="1" ht="21" customHeight="1">
      <c r="A22" s="45">
        <v>16</v>
      </c>
      <c r="B22" s="39" t="s">
        <v>1686</v>
      </c>
      <c r="C22" s="71" t="s">
        <v>1687</v>
      </c>
      <c r="D22" s="72" t="s">
        <v>1028</v>
      </c>
      <c r="E22" s="98"/>
      <c r="F22" s="99"/>
      <c r="G22" s="99"/>
      <c r="H22" s="99"/>
      <c r="I22" s="99"/>
      <c r="J22" s="99"/>
      <c r="K22" s="99"/>
      <c r="L22" s="99"/>
      <c r="M22" s="99"/>
      <c r="N22" s="99"/>
      <c r="O22" s="99"/>
      <c r="P22" s="99"/>
      <c r="Q22" s="99"/>
      <c r="R22" s="99" t="s">
        <v>6</v>
      </c>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53"/>
      <c r="AN22" s="153"/>
      <c r="AO22" s="153"/>
    </row>
    <row r="23" spans="1:41" s="25" customFormat="1" ht="21" customHeight="1">
      <c r="A23" s="45">
        <v>17</v>
      </c>
      <c r="B23" s="39" t="s">
        <v>1688</v>
      </c>
      <c r="C23" s="71" t="s">
        <v>1689</v>
      </c>
      <c r="D23" s="72" t="s">
        <v>1690</v>
      </c>
      <c r="E23" s="105"/>
      <c r="F23" s="99"/>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c r="AM23" s="153"/>
      <c r="AN23" s="153"/>
      <c r="AO23" s="153"/>
    </row>
    <row r="24" spans="1:41" s="25" customFormat="1" ht="21" customHeight="1">
      <c r="A24" s="45">
        <v>18</v>
      </c>
      <c r="B24" s="39" t="s">
        <v>1691</v>
      </c>
      <c r="C24" s="71" t="s">
        <v>102</v>
      </c>
      <c r="D24" s="72" t="s">
        <v>1690</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53"/>
      <c r="AN24" s="153"/>
      <c r="AO24" s="153"/>
    </row>
    <row r="25" spans="1:41" s="25" customFormat="1" ht="21" customHeight="1">
      <c r="A25" s="45">
        <v>19</v>
      </c>
      <c r="B25" s="39" t="s">
        <v>1694</v>
      </c>
      <c r="C25" s="71" t="s">
        <v>1695</v>
      </c>
      <c r="D25" s="72" t="s">
        <v>947</v>
      </c>
      <c r="E25" s="105"/>
      <c r="F25" s="99"/>
      <c r="G25" s="99"/>
      <c r="H25" s="99"/>
      <c r="I25" s="99"/>
      <c r="J25" s="99"/>
      <c r="K25" s="99"/>
      <c r="L25" s="99"/>
      <c r="M25" s="99"/>
      <c r="N25" s="99"/>
      <c r="O25" s="99"/>
      <c r="P25" s="99"/>
      <c r="Q25" s="99"/>
      <c r="R25" s="99"/>
      <c r="S25" s="99"/>
      <c r="T25" s="99"/>
      <c r="U25" s="99"/>
      <c r="V25" s="99" t="s">
        <v>6</v>
      </c>
      <c r="W25" s="99"/>
      <c r="X25" s="99"/>
      <c r="Y25" s="99"/>
      <c r="Z25" s="99"/>
      <c r="AA25" s="99"/>
      <c r="AB25" s="99"/>
      <c r="AC25" s="99"/>
      <c r="AD25" s="99"/>
      <c r="AE25" s="99"/>
      <c r="AF25" s="99"/>
      <c r="AG25" s="99"/>
      <c r="AH25" s="99"/>
      <c r="AI25" s="99"/>
      <c r="AJ25" s="19">
        <f t="shared" si="2"/>
        <v>1</v>
      </c>
      <c r="AK25" s="336">
        <f t="shared" si="3"/>
        <v>0</v>
      </c>
      <c r="AL25" s="336">
        <f t="shared" si="4"/>
        <v>0</v>
      </c>
      <c r="AM25" s="153"/>
      <c r="AN25" s="153"/>
      <c r="AO25" s="153"/>
    </row>
    <row r="26" spans="1:41" s="25" customFormat="1" ht="21" customHeight="1">
      <c r="A26" s="45">
        <v>20</v>
      </c>
      <c r="B26" s="39" t="s">
        <v>1696</v>
      </c>
      <c r="C26" s="71" t="s">
        <v>1697</v>
      </c>
      <c r="D26" s="72" t="s">
        <v>378</v>
      </c>
      <c r="E26" s="105"/>
      <c r="F26" s="99"/>
      <c r="G26" s="99"/>
      <c r="H26" s="99"/>
      <c r="I26" s="99" t="s">
        <v>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c r="AM26" s="153"/>
      <c r="AN26" s="153"/>
      <c r="AO26" s="153"/>
    </row>
    <row r="27" spans="1:41" s="25" customFormat="1" ht="21" customHeight="1">
      <c r="A27" s="45">
        <v>21</v>
      </c>
      <c r="B27" s="39">
        <v>2010100031</v>
      </c>
      <c r="C27" s="3" t="s">
        <v>1698</v>
      </c>
      <c r="D27" s="72" t="s">
        <v>1264</v>
      </c>
      <c r="E27" s="98"/>
      <c r="F27" s="99"/>
      <c r="G27" s="99"/>
      <c r="H27" s="99"/>
      <c r="I27" s="99" t="s">
        <v>8</v>
      </c>
      <c r="J27" s="99"/>
      <c r="K27" s="99"/>
      <c r="L27" s="99"/>
      <c r="M27" s="99"/>
      <c r="N27" s="99"/>
      <c r="O27" s="99"/>
      <c r="P27" s="99" t="s">
        <v>7</v>
      </c>
      <c r="Q27" s="99"/>
      <c r="R27" s="99" t="s">
        <v>8</v>
      </c>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2</v>
      </c>
      <c r="AM27" s="153"/>
      <c r="AN27" s="153"/>
      <c r="AO27" s="153"/>
    </row>
    <row r="28" spans="1:41" s="25" customFormat="1" ht="21" customHeight="1">
      <c r="A28" s="45">
        <v>22</v>
      </c>
      <c r="B28" s="39" t="s">
        <v>1699</v>
      </c>
      <c r="C28" s="71" t="s">
        <v>1700</v>
      </c>
      <c r="D28" s="72" t="s">
        <v>1701</v>
      </c>
      <c r="E28" s="98"/>
      <c r="F28" s="99"/>
      <c r="G28" s="99"/>
      <c r="H28" s="99" t="s">
        <v>7</v>
      </c>
      <c r="I28" s="99"/>
      <c r="J28" s="99" t="s">
        <v>6</v>
      </c>
      <c r="K28" s="99"/>
      <c r="L28" s="99"/>
      <c r="M28" s="99"/>
      <c r="N28" s="99"/>
      <c r="O28" s="99"/>
      <c r="P28" s="99" t="s">
        <v>6</v>
      </c>
      <c r="Q28" s="99"/>
      <c r="R28" s="99"/>
      <c r="S28" s="99"/>
      <c r="T28" s="99"/>
      <c r="U28" s="99"/>
      <c r="V28" s="99"/>
      <c r="W28" s="99"/>
      <c r="X28" s="99"/>
      <c r="Y28" s="99"/>
      <c r="Z28" s="99"/>
      <c r="AA28" s="99"/>
      <c r="AB28" s="99"/>
      <c r="AC28" s="99"/>
      <c r="AD28" s="99"/>
      <c r="AE28" s="99"/>
      <c r="AF28" s="99"/>
      <c r="AG28" s="99"/>
      <c r="AH28" s="99"/>
      <c r="AI28" s="99"/>
      <c r="AJ28" s="19">
        <f t="shared" si="2"/>
        <v>2</v>
      </c>
      <c r="AK28" s="336">
        <f t="shared" si="3"/>
        <v>1</v>
      </c>
      <c r="AL28" s="336">
        <f t="shared" si="4"/>
        <v>0</v>
      </c>
      <c r="AM28" s="153"/>
      <c r="AN28" s="153"/>
      <c r="AO28" s="153"/>
    </row>
    <row r="29" spans="1:41" s="25" customFormat="1" ht="21" customHeight="1">
      <c r="A29" s="45">
        <v>23</v>
      </c>
      <c r="B29" s="39" t="s">
        <v>1702</v>
      </c>
      <c r="C29" s="71" t="s">
        <v>1521</v>
      </c>
      <c r="D29" s="72" t="s">
        <v>1366</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53"/>
      <c r="AN29" s="153"/>
      <c r="AO29" s="153"/>
    </row>
    <row r="30" spans="1:41" s="25" customFormat="1" ht="21" hidden="1" customHeight="1">
      <c r="A30" s="45">
        <v>24</v>
      </c>
      <c r="B30" s="39" t="s">
        <v>1692</v>
      </c>
      <c r="C30" s="71" t="s">
        <v>1693</v>
      </c>
      <c r="D30" s="72" t="s">
        <v>697</v>
      </c>
      <c r="E30" s="496" t="s">
        <v>2799</v>
      </c>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8"/>
      <c r="AJ30" s="19">
        <f t="shared" si="2"/>
        <v>0</v>
      </c>
      <c r="AK30" s="336">
        <f t="shared" si="3"/>
        <v>0</v>
      </c>
      <c r="AL30" s="336">
        <f t="shared" si="4"/>
        <v>0</v>
      </c>
      <c r="AM30" s="153"/>
      <c r="AN30" s="153"/>
      <c r="AO30" s="153"/>
    </row>
    <row r="31" spans="1:41" s="25" customFormat="1" hidden="1">
      <c r="A31" s="45">
        <v>25</v>
      </c>
      <c r="B31" s="39" t="s">
        <v>1668</v>
      </c>
      <c r="C31" s="71" t="s">
        <v>1669</v>
      </c>
      <c r="D31" s="72" t="s">
        <v>15</v>
      </c>
      <c r="E31" s="499"/>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1"/>
      <c r="AJ31" s="19">
        <f t="shared" si="2"/>
        <v>0</v>
      </c>
      <c r="AK31" s="336">
        <f t="shared" si="3"/>
        <v>0</v>
      </c>
      <c r="AL31" s="336">
        <f t="shared" si="4"/>
        <v>0</v>
      </c>
      <c r="AM31" s="153"/>
      <c r="AN31" s="153"/>
      <c r="AO31" s="153"/>
    </row>
    <row r="32" spans="1:41" s="25" customFormat="1" ht="21" customHeight="1">
      <c r="A32" s="495" t="s">
        <v>10</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147">
        <f>SUM(AJ7:AJ29)</f>
        <v>9</v>
      </c>
      <c r="AK32" s="147">
        <f>SUM(AK7:AK29)</f>
        <v>6</v>
      </c>
      <c r="AL32" s="147">
        <f>SUM(AL7:AL29)</f>
        <v>8</v>
      </c>
      <c r="AM32" s="24"/>
      <c r="AN32" s="24"/>
    </row>
    <row r="33" spans="1:39"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row>
    <row r="34" spans="1:39">
      <c r="C34" s="443"/>
      <c r="D34" s="443"/>
      <c r="E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9">
      <c r="C35" s="443"/>
      <c r="D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sheetData>
  <mergeCells count="21">
    <mergeCell ref="C35:D35"/>
    <mergeCell ref="C34:E34"/>
    <mergeCell ref="AM17:AN17"/>
    <mergeCell ref="A32:AI32"/>
    <mergeCell ref="I4:L4"/>
    <mergeCell ref="M4:N4"/>
    <mergeCell ref="O4:Q4"/>
    <mergeCell ref="R4:T4"/>
    <mergeCell ref="E30:AI31"/>
    <mergeCell ref="AL5:AL6"/>
    <mergeCell ref="A33:AL33"/>
    <mergeCell ref="A5:A6"/>
    <mergeCell ref="B5:B6"/>
    <mergeCell ref="C5:D6"/>
    <mergeCell ref="AJ5:AJ6"/>
    <mergeCell ref="AK5:AK6"/>
    <mergeCell ref="A1:P1"/>
    <mergeCell ref="Q1:AL1"/>
    <mergeCell ref="A2:P2"/>
    <mergeCell ref="Q2:AL2"/>
    <mergeCell ref="A3:AL3"/>
  </mergeCells>
  <conditionalFormatting sqref="E6:AI29 E30">
    <cfRule type="expression" dxfId="8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2"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2" workbookViewId="0">
      <selection activeCell="Q25" sqref="Q25"/>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2.5">
      <c r="A3" s="436" t="s">
        <v>1705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79" t="s">
        <v>1706</v>
      </c>
      <c r="C7" s="80" t="s">
        <v>1494</v>
      </c>
      <c r="D7" s="81" t="s">
        <v>36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s="1" customFormat="1" ht="21" customHeight="1">
      <c r="A8" s="5">
        <v>2</v>
      </c>
      <c r="B8" s="79" t="s">
        <v>1707</v>
      </c>
      <c r="C8" s="80" t="s">
        <v>1708</v>
      </c>
      <c r="D8" s="81" t="s">
        <v>61</v>
      </c>
      <c r="E8" s="135"/>
      <c r="F8" s="136"/>
      <c r="G8" s="136"/>
      <c r="H8" s="136"/>
      <c r="I8" s="136"/>
      <c r="J8" s="136"/>
      <c r="K8" s="136"/>
      <c r="L8" s="136"/>
      <c r="M8" s="136"/>
      <c r="N8" s="136"/>
      <c r="O8" s="136"/>
      <c r="P8" s="185" t="s">
        <v>6</v>
      </c>
      <c r="Q8" s="136" t="s">
        <v>6</v>
      </c>
      <c r="R8" s="136"/>
      <c r="S8" s="136"/>
      <c r="T8" s="136"/>
      <c r="U8" s="136"/>
      <c r="V8" s="136"/>
      <c r="W8" s="136"/>
      <c r="X8" s="136"/>
      <c r="Y8" s="136"/>
      <c r="Z8" s="136"/>
      <c r="AA8" s="136"/>
      <c r="AB8" s="136"/>
      <c r="AC8" s="136"/>
      <c r="AD8" s="136"/>
      <c r="AE8" s="136"/>
      <c r="AF8" s="136"/>
      <c r="AG8" s="136"/>
      <c r="AH8" s="136"/>
      <c r="AI8" s="136"/>
      <c r="AJ8" s="19">
        <f t="shared" ref="AJ8:AJ35" si="2">COUNTIF(E8:AI8,"K")+2*COUNTIF(E8:AI8,"2K")+COUNTIF(E8:AI8,"TK")+COUNTIF(E8:AI8,"KT")+COUNTIF(E8:AI8,"PK")+COUNTIF(E8:AI8,"KP")+2*COUNTIF(E8:AI8,"K2")</f>
        <v>2</v>
      </c>
      <c r="AK8" s="336">
        <f t="shared" ref="AK8:AK35" si="3">COUNTIF(F8:AJ8,"P")+2*COUNTIF(F8:AJ8,"2P")+COUNTIF(F8:AJ8,"TP")+COUNTIF(F8:AJ8,"PT")+COUNTIF(F8:AJ8,"PK")+COUNTIF(F8:AJ8,"KP")+2*COUNTIF(F8:AJ8,"P2")</f>
        <v>0</v>
      </c>
      <c r="AL8" s="336">
        <f t="shared" ref="AL8:AL35" si="4">COUNTIF(E8:AI8,"T")+2*COUNTIF(E8:AI8,"2T")+2*COUNTIF(E8:AI8,"T2")+COUNTIF(E8:AI8,"PT")+COUNTIF(E8:AI8,"TP")</f>
        <v>0</v>
      </c>
      <c r="AM8" s="12"/>
      <c r="AN8" s="12"/>
      <c r="AO8" s="12"/>
    </row>
    <row r="9" spans="1:41" s="1" customFormat="1" ht="21" customHeight="1">
      <c r="A9" s="5">
        <v>3</v>
      </c>
      <c r="B9" s="79" t="s">
        <v>1709</v>
      </c>
      <c r="C9" s="80" t="s">
        <v>1710</v>
      </c>
      <c r="D9" s="81" t="s">
        <v>1538</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s="1" customFormat="1" ht="21" customHeight="1">
      <c r="A10" s="5">
        <v>4</v>
      </c>
      <c r="B10" s="79" t="s">
        <v>1711</v>
      </c>
      <c r="C10" s="80" t="s">
        <v>1712</v>
      </c>
      <c r="D10" s="81" t="s">
        <v>33</v>
      </c>
      <c r="E10" s="135"/>
      <c r="F10" s="136"/>
      <c r="G10" s="136"/>
      <c r="H10" s="136"/>
      <c r="I10" s="136"/>
      <c r="J10" s="136" t="s">
        <v>7</v>
      </c>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1</v>
      </c>
      <c r="AL10" s="336">
        <f t="shared" si="4"/>
        <v>0</v>
      </c>
      <c r="AM10" s="12"/>
      <c r="AN10" s="12"/>
      <c r="AO10" s="12"/>
    </row>
    <row r="11" spans="1:41" s="1" customFormat="1" ht="21" customHeight="1">
      <c r="A11" s="5">
        <v>5</v>
      </c>
      <c r="B11" s="79" t="s">
        <v>1713</v>
      </c>
      <c r="C11" s="80" t="s">
        <v>1714</v>
      </c>
      <c r="D11" s="81" t="s">
        <v>1715</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s="1" customFormat="1" ht="21" customHeight="1">
      <c r="A12" s="5">
        <v>6</v>
      </c>
      <c r="B12" s="79" t="s">
        <v>1716</v>
      </c>
      <c r="C12" s="80" t="s">
        <v>1498</v>
      </c>
      <c r="D12" s="81" t="s">
        <v>15</v>
      </c>
      <c r="E12" s="135"/>
      <c r="F12" s="136"/>
      <c r="G12" s="136"/>
      <c r="H12" s="136"/>
      <c r="I12" s="136"/>
      <c r="J12" s="136"/>
      <c r="K12" s="136"/>
      <c r="L12" s="136"/>
      <c r="M12" s="136"/>
      <c r="N12" s="136"/>
      <c r="O12" s="136"/>
      <c r="P12" s="185"/>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6">
        <f t="shared" si="3"/>
        <v>0</v>
      </c>
      <c r="AL12" s="336">
        <f t="shared" si="4"/>
        <v>0</v>
      </c>
      <c r="AM12" s="12"/>
      <c r="AN12" s="12"/>
      <c r="AO12" s="12"/>
    </row>
    <row r="13" spans="1:41" s="1" customFormat="1" ht="21" customHeight="1">
      <c r="A13" s="5">
        <v>7</v>
      </c>
      <c r="B13" s="79" t="s">
        <v>1717</v>
      </c>
      <c r="C13" s="80" t="s">
        <v>932</v>
      </c>
      <c r="D13" s="81" t="s">
        <v>15</v>
      </c>
      <c r="E13" s="216"/>
      <c r="F13" s="217"/>
      <c r="G13" s="217"/>
      <c r="H13" s="217"/>
      <c r="I13" s="217"/>
      <c r="J13" s="217"/>
      <c r="K13" s="217"/>
      <c r="L13" s="217"/>
      <c r="M13" s="217"/>
      <c r="N13" s="217"/>
      <c r="O13" s="217"/>
      <c r="P13" s="185"/>
      <c r="Q13" s="217"/>
      <c r="R13" s="217"/>
      <c r="S13" s="217"/>
      <c r="T13" s="217"/>
      <c r="U13" s="217"/>
      <c r="V13" s="217"/>
      <c r="W13" s="217"/>
      <c r="X13" s="217"/>
      <c r="Y13" s="217"/>
      <c r="Z13" s="217"/>
      <c r="AA13" s="217"/>
      <c r="AB13" s="217"/>
      <c r="AC13" s="217"/>
      <c r="AD13" s="217"/>
      <c r="AE13" s="217"/>
      <c r="AF13" s="217"/>
      <c r="AG13" s="217"/>
      <c r="AH13" s="136"/>
      <c r="AI13" s="217"/>
      <c r="AJ13" s="19">
        <f t="shared" si="2"/>
        <v>0</v>
      </c>
      <c r="AK13" s="336">
        <f t="shared" si="3"/>
        <v>0</v>
      </c>
      <c r="AL13" s="336">
        <f t="shared" si="4"/>
        <v>0</v>
      </c>
      <c r="AM13" s="12"/>
      <c r="AN13" s="12"/>
      <c r="AO13" s="12"/>
    </row>
    <row r="14" spans="1:41" s="1" customFormat="1" ht="21" customHeight="1">
      <c r="A14" s="5">
        <v>8</v>
      </c>
      <c r="B14" s="79" t="s">
        <v>1718</v>
      </c>
      <c r="C14" s="80" t="s">
        <v>802</v>
      </c>
      <c r="D14" s="81" t="s">
        <v>20</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s="1" customFormat="1" ht="21" customHeight="1">
      <c r="A15" s="5">
        <v>9</v>
      </c>
      <c r="B15" s="79" t="s">
        <v>1719</v>
      </c>
      <c r="C15" s="80" t="s">
        <v>1720</v>
      </c>
      <c r="D15" s="81" t="s">
        <v>32</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12"/>
      <c r="AN15" s="12"/>
      <c r="AO15" s="12"/>
    </row>
    <row r="16" spans="1:41" s="69" customFormat="1" ht="21" customHeight="1">
      <c r="A16" s="5">
        <v>10</v>
      </c>
      <c r="B16" s="79" t="s">
        <v>1721</v>
      </c>
      <c r="C16" s="80" t="s">
        <v>1722</v>
      </c>
      <c r="D16" s="81" t="s">
        <v>85</v>
      </c>
      <c r="E16" s="135"/>
      <c r="F16" s="136"/>
      <c r="G16" s="136"/>
      <c r="H16" s="136"/>
      <c r="I16" s="136" t="s">
        <v>7</v>
      </c>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1</v>
      </c>
      <c r="AL16" s="336">
        <f t="shared" si="4"/>
        <v>0</v>
      </c>
      <c r="AM16" s="68"/>
      <c r="AN16" s="68"/>
      <c r="AO16" s="68"/>
    </row>
    <row r="17" spans="1:41" s="1" customFormat="1" ht="21" customHeight="1">
      <c r="A17" s="5">
        <v>11</v>
      </c>
      <c r="B17" s="79" t="s">
        <v>1723</v>
      </c>
      <c r="C17" s="80" t="s">
        <v>1724</v>
      </c>
      <c r="D17" s="81"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s="1" customFormat="1" ht="21" customHeight="1">
      <c r="A18" s="5">
        <v>12</v>
      </c>
      <c r="B18" s="79" t="s">
        <v>1725</v>
      </c>
      <c r="C18" s="80" t="s">
        <v>296</v>
      </c>
      <c r="D18" s="81" t="s">
        <v>1338</v>
      </c>
      <c r="E18" s="135"/>
      <c r="F18" s="136"/>
      <c r="G18" s="136"/>
      <c r="H18" s="136"/>
      <c r="I18" s="136"/>
      <c r="J18" s="136"/>
      <c r="K18" s="136"/>
      <c r="L18" s="136"/>
      <c r="M18" s="136"/>
      <c r="N18" s="136"/>
      <c r="O18" s="136"/>
      <c r="P18" s="185"/>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6">
        <f t="shared" si="3"/>
        <v>0</v>
      </c>
      <c r="AL18" s="336">
        <f t="shared" si="4"/>
        <v>0</v>
      </c>
      <c r="AM18" s="12"/>
      <c r="AN18" s="12"/>
      <c r="AO18" s="12"/>
    </row>
    <row r="19" spans="1:41" s="1" customFormat="1" ht="21" customHeight="1">
      <c r="A19" s="5">
        <v>13</v>
      </c>
      <c r="B19" s="79" t="s">
        <v>1726</v>
      </c>
      <c r="C19" s="80" t="s">
        <v>1727</v>
      </c>
      <c r="D19" s="81" t="s">
        <v>86</v>
      </c>
      <c r="E19" s="139"/>
      <c r="F19" s="139"/>
      <c r="G19" s="139"/>
      <c r="H19" s="139"/>
      <c r="I19" s="139"/>
      <c r="J19" s="139"/>
      <c r="K19" s="139"/>
      <c r="L19" s="139"/>
      <c r="M19" s="139"/>
      <c r="N19" s="139"/>
      <c r="O19" s="139"/>
      <c r="P19" s="185"/>
      <c r="Q19" s="139"/>
      <c r="R19" s="139"/>
      <c r="S19" s="139"/>
      <c r="T19" s="139"/>
      <c r="U19" s="139"/>
      <c r="V19" s="139"/>
      <c r="W19" s="218"/>
      <c r="X19" s="139"/>
      <c r="Y19" s="139"/>
      <c r="Z19" s="139"/>
      <c r="AA19" s="139"/>
      <c r="AB19" s="139"/>
      <c r="AC19" s="139"/>
      <c r="AD19" s="139"/>
      <c r="AE19" s="139"/>
      <c r="AF19" s="139"/>
      <c r="AG19" s="139"/>
      <c r="AH19" s="139"/>
      <c r="AI19" s="139"/>
      <c r="AJ19" s="19">
        <f t="shared" si="2"/>
        <v>0</v>
      </c>
      <c r="AK19" s="336">
        <f t="shared" si="3"/>
        <v>0</v>
      </c>
      <c r="AL19" s="336">
        <f t="shared" si="4"/>
        <v>0</v>
      </c>
      <c r="AM19" s="12"/>
      <c r="AN19" s="12"/>
      <c r="AO19" s="12"/>
    </row>
    <row r="20" spans="1:41" s="1" customFormat="1" ht="21" customHeight="1">
      <c r="A20" s="5">
        <v>14</v>
      </c>
      <c r="B20" s="79" t="s">
        <v>1728</v>
      </c>
      <c r="C20" s="80" t="s">
        <v>1494</v>
      </c>
      <c r="D20" s="81" t="s">
        <v>106</v>
      </c>
      <c r="E20" s="135"/>
      <c r="F20" s="136"/>
      <c r="G20" s="136"/>
      <c r="H20" s="136"/>
      <c r="I20" s="136"/>
      <c r="J20" s="136"/>
      <c r="K20" s="136"/>
      <c r="L20" s="136"/>
      <c r="M20" s="136"/>
      <c r="N20" s="136"/>
      <c r="O20" s="136"/>
      <c r="P20" s="185"/>
      <c r="Q20" s="136"/>
      <c r="R20" s="136"/>
      <c r="S20" s="139"/>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12"/>
      <c r="AN20" s="12"/>
      <c r="AO20" s="12"/>
    </row>
    <row r="21" spans="1:41" s="1" customFormat="1" ht="21" customHeight="1">
      <c r="A21" s="5">
        <v>15</v>
      </c>
      <c r="B21" s="79" t="s">
        <v>1729</v>
      </c>
      <c r="C21" s="80" t="s">
        <v>962</v>
      </c>
      <c r="D21" s="81" t="s">
        <v>87</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502"/>
      <c r="AN21" s="503"/>
      <c r="AO21" s="12"/>
    </row>
    <row r="22" spans="1:41" s="1" customFormat="1" ht="21" customHeight="1">
      <c r="A22" s="5">
        <v>16</v>
      </c>
      <c r="B22" s="79" t="s">
        <v>1730</v>
      </c>
      <c r="C22" s="80" t="s">
        <v>962</v>
      </c>
      <c r="D22" s="81" t="s">
        <v>87</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s="1" customFormat="1" ht="21" customHeight="1">
      <c r="A23" s="5">
        <v>17</v>
      </c>
      <c r="B23" s="79" t="s">
        <v>1731</v>
      </c>
      <c r="C23" s="80" t="s">
        <v>1732</v>
      </c>
      <c r="D23" s="81" t="s">
        <v>87</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s="1" customFormat="1" ht="21" customHeight="1">
      <c r="A24" s="5">
        <v>18</v>
      </c>
      <c r="B24" s="79">
        <v>2010100022</v>
      </c>
      <c r="C24" s="80" t="s">
        <v>1733</v>
      </c>
      <c r="D24" s="81" t="s">
        <v>1073</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s="1" customFormat="1" ht="21" customHeight="1">
      <c r="A25" s="5">
        <v>19</v>
      </c>
      <c r="B25" s="79" t="s">
        <v>1734</v>
      </c>
      <c r="C25" s="80" t="s">
        <v>1735</v>
      </c>
      <c r="D25" s="81" t="s">
        <v>1073</v>
      </c>
      <c r="E25" s="135"/>
      <c r="F25" s="136"/>
      <c r="G25" s="136"/>
      <c r="H25" s="136"/>
      <c r="I25" s="136" t="s">
        <v>6</v>
      </c>
      <c r="J25" s="136"/>
      <c r="K25" s="136"/>
      <c r="L25" s="136"/>
      <c r="M25" s="136"/>
      <c r="N25" s="136"/>
      <c r="O25" s="136"/>
      <c r="P25" s="185" t="s">
        <v>6</v>
      </c>
      <c r="Q25" s="136" t="s">
        <v>6</v>
      </c>
      <c r="R25" s="136"/>
      <c r="S25" s="136"/>
      <c r="T25" s="136"/>
      <c r="U25" s="136"/>
      <c r="V25" s="136"/>
      <c r="W25" s="136"/>
      <c r="X25" s="136"/>
      <c r="Y25" s="136"/>
      <c r="Z25" s="136"/>
      <c r="AA25" s="136"/>
      <c r="AB25" s="136"/>
      <c r="AC25" s="136"/>
      <c r="AD25" s="136"/>
      <c r="AE25" s="136"/>
      <c r="AF25" s="136"/>
      <c r="AG25" s="136"/>
      <c r="AH25" s="136"/>
      <c r="AI25" s="136"/>
      <c r="AJ25" s="19">
        <f t="shared" si="2"/>
        <v>3</v>
      </c>
      <c r="AK25" s="336">
        <f t="shared" si="3"/>
        <v>0</v>
      </c>
      <c r="AL25" s="336">
        <f t="shared" si="4"/>
        <v>0</v>
      </c>
      <c r="AM25" s="12"/>
      <c r="AN25" s="12"/>
      <c r="AO25" s="12"/>
    </row>
    <row r="26" spans="1:41" s="1" customFormat="1" ht="21" customHeight="1">
      <c r="A26" s="5">
        <v>20</v>
      </c>
      <c r="B26" s="79" t="s">
        <v>1736</v>
      </c>
      <c r="C26" s="80" t="s">
        <v>1737</v>
      </c>
      <c r="D26" s="81" t="s">
        <v>1073</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s="1" customFormat="1" ht="21" customHeight="1">
      <c r="A27" s="5">
        <v>21</v>
      </c>
      <c r="B27" s="79" t="s">
        <v>1738</v>
      </c>
      <c r="C27" s="80" t="s">
        <v>1739</v>
      </c>
      <c r="D27" s="81" t="s">
        <v>940</v>
      </c>
      <c r="E27" s="135"/>
      <c r="F27" s="136"/>
      <c r="G27" s="136"/>
      <c r="H27" s="136"/>
      <c r="I27" s="136"/>
      <c r="J27" s="136"/>
      <c r="K27" s="136"/>
      <c r="L27" s="136"/>
      <c r="M27" s="136"/>
      <c r="N27" s="136"/>
      <c r="O27" s="136"/>
      <c r="P27" s="185"/>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s="1" customFormat="1" ht="21" customHeight="1">
      <c r="A28" s="5">
        <v>22</v>
      </c>
      <c r="B28" s="79" t="s">
        <v>1740</v>
      </c>
      <c r="C28" s="80" t="s">
        <v>980</v>
      </c>
      <c r="D28" s="81" t="s">
        <v>285</v>
      </c>
      <c r="E28" s="135"/>
      <c r="F28" s="136"/>
      <c r="G28" s="136"/>
      <c r="H28" s="136"/>
      <c r="I28" s="136" t="s">
        <v>7</v>
      </c>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0</v>
      </c>
      <c r="AK28" s="336">
        <f t="shared" si="3"/>
        <v>1</v>
      </c>
      <c r="AL28" s="336">
        <f t="shared" si="4"/>
        <v>0</v>
      </c>
      <c r="AM28" s="12"/>
      <c r="AN28" s="12"/>
      <c r="AO28" s="12"/>
    </row>
    <row r="29" spans="1:41" s="1" customFormat="1" ht="21" customHeight="1">
      <c r="A29" s="5">
        <v>23</v>
      </c>
      <c r="B29" s="79" t="s">
        <v>1741</v>
      </c>
      <c r="C29" s="80" t="s">
        <v>652</v>
      </c>
      <c r="D29" s="81" t="s">
        <v>1742</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s="1" customFormat="1" ht="21" customHeight="1">
      <c r="A30" s="5">
        <v>24</v>
      </c>
      <c r="B30" s="79" t="s">
        <v>1743</v>
      </c>
      <c r="C30" s="80" t="s">
        <v>1445</v>
      </c>
      <c r="D30" s="81" t="s">
        <v>107</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s="1" customFormat="1" ht="21" customHeight="1">
      <c r="A31" s="5">
        <v>25</v>
      </c>
      <c r="B31" s="79" t="s">
        <v>1703</v>
      </c>
      <c r="C31" s="80" t="s">
        <v>1704</v>
      </c>
      <c r="D31" s="81" t="s">
        <v>985</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s="1" customFormat="1" ht="21" customHeight="1">
      <c r="A32" s="5">
        <v>26</v>
      </c>
      <c r="B32" s="79" t="s">
        <v>1744</v>
      </c>
      <c r="C32" s="80" t="s">
        <v>1745</v>
      </c>
      <c r="D32" s="81" t="s">
        <v>59</v>
      </c>
      <c r="E32" s="150"/>
      <c r="F32" s="96"/>
      <c r="G32" s="96"/>
      <c r="H32" s="96"/>
      <c r="I32" s="96" t="s">
        <v>7</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1</v>
      </c>
      <c r="AL32" s="336">
        <f t="shared" si="4"/>
        <v>0</v>
      </c>
      <c r="AM32" s="12"/>
      <c r="AN32" s="12"/>
      <c r="AO32" s="12"/>
    </row>
    <row r="33" spans="1:41" s="1" customFormat="1" ht="21" customHeight="1">
      <c r="A33" s="5">
        <v>27</v>
      </c>
      <c r="B33" s="79">
        <v>2010110086</v>
      </c>
      <c r="C33" s="80" t="s">
        <v>1746</v>
      </c>
      <c r="D33" s="81" t="s">
        <v>89</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2"/>
      <c r="AN33" s="12"/>
      <c r="AO33" s="12"/>
    </row>
    <row r="34" spans="1:41" s="1" customFormat="1" ht="21" customHeight="1">
      <c r="A34" s="5">
        <v>28</v>
      </c>
      <c r="B34" s="108" t="s">
        <v>1747</v>
      </c>
      <c r="C34" s="109" t="s">
        <v>1748</v>
      </c>
      <c r="D34" s="341" t="s">
        <v>89</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2"/>
      <c r="AN34" s="12"/>
      <c r="AO34" s="12"/>
    </row>
    <row r="35" spans="1:41" s="1" customFormat="1" ht="21" customHeight="1">
      <c r="A35" s="5">
        <v>29</v>
      </c>
      <c r="B35" s="79" t="s">
        <v>1749</v>
      </c>
      <c r="C35" s="80" t="s">
        <v>1750</v>
      </c>
      <c r="D35" s="81" t="s">
        <v>1366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14">
        <f>SUM(AJ7:AJ35)</f>
        <v>5</v>
      </c>
      <c r="AK36" s="114">
        <f>SUM(AK7:AK35)</f>
        <v>4</v>
      </c>
      <c r="AL36" s="114">
        <f>SUM(AL7:AL35)</f>
        <v>0</v>
      </c>
      <c r="AM36" s="16"/>
      <c r="AN36"/>
      <c r="AO36"/>
    </row>
    <row r="37" spans="1:41" s="25" customFormat="1" ht="21" customHeight="1">
      <c r="A37" s="440" t="s">
        <v>2804</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2"/>
      <c r="AM37" s="338"/>
      <c r="AN37" s="338"/>
    </row>
    <row r="38" spans="1:41" ht="19.5">
      <c r="C38" s="443"/>
      <c r="D38" s="443"/>
      <c r="E38" s="443"/>
      <c r="F38" s="443"/>
      <c r="G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C38:G38"/>
    <mergeCell ref="C39:E39"/>
    <mergeCell ref="A36:AI36"/>
    <mergeCell ref="A5:A6"/>
    <mergeCell ref="A37:AL37"/>
    <mergeCell ref="B5:B6"/>
    <mergeCell ref="C5:D6"/>
    <mergeCell ref="A1:P1"/>
    <mergeCell ref="Q1:AL1"/>
    <mergeCell ref="A2:P2"/>
    <mergeCell ref="Q2:AL2"/>
    <mergeCell ref="A3:AL3"/>
    <mergeCell ref="AM21:AN21"/>
    <mergeCell ref="I4:L4"/>
    <mergeCell ref="M4:N4"/>
    <mergeCell ref="O4:Q4"/>
    <mergeCell ref="R4:T4"/>
    <mergeCell ref="AL5:AL6"/>
    <mergeCell ref="AJ5:AJ6"/>
    <mergeCell ref="AK5:AK6"/>
  </mergeCells>
  <conditionalFormatting sqref="E6:AI35">
    <cfRule type="expression" dxfId="7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2"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7" workbookViewId="0">
      <selection activeCell="Q15" sqref="Q15"/>
    </sheetView>
  </sheetViews>
  <sheetFormatPr defaultRowHeight="17.25"/>
  <cols>
    <col min="1" max="1" width="6.1640625" customWidth="1"/>
    <col min="2" max="2" width="15.1640625" style="221" customWidth="1"/>
    <col min="3" max="3" width="22" customWidth="1"/>
    <col min="4" max="4" width="9.5" customWidth="1"/>
    <col min="5" max="35" width="4.1640625" customWidth="1"/>
    <col min="36" max="38" width="6.83203125" customWidth="1"/>
  </cols>
  <sheetData>
    <row r="1" spans="1:41"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3.1" customHeight="1">
      <c r="A3" s="436" t="s">
        <v>1751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ht="21" customHeight="1">
      <c r="A7" s="5">
        <v>1</v>
      </c>
      <c r="B7" s="178" t="s">
        <v>1752</v>
      </c>
      <c r="C7" s="179" t="s">
        <v>1753</v>
      </c>
      <c r="D7" s="160" t="s">
        <v>1326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ht="21" customHeight="1">
      <c r="A8" s="5">
        <v>2</v>
      </c>
      <c r="B8" s="178" t="s">
        <v>1754</v>
      </c>
      <c r="C8" s="179" t="s">
        <v>980</v>
      </c>
      <c r="D8" s="160" t="s">
        <v>1755</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c r="AM8" s="12"/>
      <c r="AN8" s="12"/>
      <c r="AO8" s="12"/>
    </row>
    <row r="9" spans="1:41" ht="21" customHeight="1">
      <c r="A9" s="5">
        <v>3</v>
      </c>
      <c r="B9" s="178" t="s">
        <v>1756</v>
      </c>
      <c r="C9" s="179" t="s">
        <v>1757</v>
      </c>
      <c r="D9" s="160" t="s">
        <v>1755</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ht="21" customHeight="1">
      <c r="A10" s="5">
        <v>4</v>
      </c>
      <c r="B10" s="178" t="s">
        <v>1758</v>
      </c>
      <c r="C10" s="179" t="s">
        <v>1759</v>
      </c>
      <c r="D10" s="160" t="s">
        <v>1755</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ht="21" customHeight="1">
      <c r="A11" s="5">
        <v>5</v>
      </c>
      <c r="B11" s="178" t="s">
        <v>1762</v>
      </c>
      <c r="C11" s="179" t="s">
        <v>1763</v>
      </c>
      <c r="D11" s="160" t="s">
        <v>117</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ht="21" customHeight="1">
      <c r="A12" s="5">
        <v>6</v>
      </c>
      <c r="B12" s="178" t="s">
        <v>1764</v>
      </c>
      <c r="C12" s="179" t="s">
        <v>88</v>
      </c>
      <c r="D12" s="160" t="s">
        <v>117</v>
      </c>
      <c r="E12" s="216"/>
      <c r="F12" s="217"/>
      <c r="G12" s="217"/>
      <c r="H12" s="217"/>
      <c r="I12" s="217"/>
      <c r="J12" s="217"/>
      <c r="K12" s="217"/>
      <c r="L12" s="217"/>
      <c r="M12" s="217"/>
      <c r="N12" s="217"/>
      <c r="O12" s="217"/>
      <c r="P12" s="185"/>
      <c r="Q12" s="217"/>
      <c r="R12" s="217"/>
      <c r="S12" s="217"/>
      <c r="T12" s="217"/>
      <c r="U12" s="217"/>
      <c r="V12" s="217"/>
      <c r="W12" s="217"/>
      <c r="X12" s="217"/>
      <c r="Y12" s="217"/>
      <c r="Z12" s="217"/>
      <c r="AA12" s="217"/>
      <c r="AB12" s="217"/>
      <c r="AC12" s="217"/>
      <c r="AD12" s="217"/>
      <c r="AE12" s="217"/>
      <c r="AF12" s="217"/>
      <c r="AG12" s="217"/>
      <c r="AH12" s="136"/>
      <c r="AI12" s="217"/>
      <c r="AJ12" s="19">
        <f t="shared" si="2"/>
        <v>0</v>
      </c>
      <c r="AK12" s="336">
        <f t="shared" si="3"/>
        <v>0</v>
      </c>
      <c r="AL12" s="336">
        <f t="shared" si="4"/>
        <v>0</v>
      </c>
      <c r="AM12" s="12"/>
      <c r="AN12" s="12"/>
      <c r="AO12" s="12"/>
    </row>
    <row r="13" spans="1:41" ht="21" customHeight="1">
      <c r="A13" s="5">
        <v>7</v>
      </c>
      <c r="B13" s="178">
        <v>2010100032</v>
      </c>
      <c r="C13" s="179" t="s">
        <v>1765</v>
      </c>
      <c r="D13" s="160" t="s">
        <v>92</v>
      </c>
      <c r="E13" s="135"/>
      <c r="F13" s="136"/>
      <c r="G13" s="136"/>
      <c r="H13" s="136"/>
      <c r="I13" s="136"/>
      <c r="J13" s="136" t="s">
        <v>6</v>
      </c>
      <c r="K13" s="136"/>
      <c r="L13" s="136"/>
      <c r="M13" s="136"/>
      <c r="N13" s="136"/>
      <c r="O13" s="136"/>
      <c r="P13" s="185"/>
      <c r="Q13" s="136" t="s">
        <v>6</v>
      </c>
      <c r="R13" s="136"/>
      <c r="S13" s="136"/>
      <c r="T13" s="136"/>
      <c r="U13" s="136"/>
      <c r="V13" s="136"/>
      <c r="W13" s="136"/>
      <c r="X13" s="136"/>
      <c r="Y13" s="136"/>
      <c r="Z13" s="136"/>
      <c r="AA13" s="136"/>
      <c r="AB13" s="136"/>
      <c r="AC13" s="136"/>
      <c r="AD13" s="136"/>
      <c r="AE13" s="136"/>
      <c r="AF13" s="136"/>
      <c r="AG13" s="136"/>
      <c r="AH13" s="136"/>
      <c r="AI13" s="136"/>
      <c r="AJ13" s="19">
        <f t="shared" si="2"/>
        <v>2</v>
      </c>
      <c r="AK13" s="336">
        <f t="shared" si="3"/>
        <v>0</v>
      </c>
      <c r="AL13" s="336">
        <f t="shared" si="4"/>
        <v>0</v>
      </c>
      <c r="AM13" s="12"/>
      <c r="AN13" s="12"/>
      <c r="AO13" s="12"/>
    </row>
    <row r="14" spans="1:41" ht="21" customHeight="1">
      <c r="A14" s="5">
        <v>8</v>
      </c>
      <c r="B14" s="178" t="s">
        <v>1766</v>
      </c>
      <c r="C14" s="179" t="s">
        <v>69</v>
      </c>
      <c r="D14" s="160" t="s">
        <v>62</v>
      </c>
      <c r="E14" s="135"/>
      <c r="F14" s="136"/>
      <c r="G14" s="136"/>
      <c r="H14" s="136"/>
      <c r="I14" s="136"/>
      <c r="J14" s="136" t="s">
        <v>7</v>
      </c>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1</v>
      </c>
      <c r="AL14" s="336">
        <f t="shared" si="4"/>
        <v>0</v>
      </c>
      <c r="AM14" s="12"/>
      <c r="AN14" s="12"/>
      <c r="AO14" s="12"/>
    </row>
    <row r="15" spans="1:41" ht="21" customHeight="1">
      <c r="A15" s="5">
        <v>9</v>
      </c>
      <c r="B15" s="178" t="s">
        <v>1767</v>
      </c>
      <c r="C15" s="179" t="s">
        <v>631</v>
      </c>
      <c r="D15" s="160" t="s">
        <v>666</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68"/>
      <c r="AN15" s="68"/>
      <c r="AO15" s="68"/>
    </row>
    <row r="16" spans="1:41" ht="21" customHeight="1">
      <c r="A16" s="5">
        <v>10</v>
      </c>
      <c r="B16" s="178" t="s">
        <v>1768</v>
      </c>
      <c r="C16" s="179" t="s">
        <v>1769</v>
      </c>
      <c r="D16" s="160"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12"/>
      <c r="AN16" s="12"/>
      <c r="AO16" s="12"/>
    </row>
    <row r="17" spans="1:41" ht="21" customHeight="1">
      <c r="A17" s="5">
        <v>11</v>
      </c>
      <c r="B17" s="178" t="s">
        <v>1770</v>
      </c>
      <c r="C17" s="179" t="s">
        <v>1771</v>
      </c>
      <c r="D17" s="160"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ht="21" customHeight="1">
      <c r="A18" s="5">
        <v>12</v>
      </c>
      <c r="B18" s="178" t="s">
        <v>1772</v>
      </c>
      <c r="C18" s="179" t="s">
        <v>1773</v>
      </c>
      <c r="D18" s="160" t="s">
        <v>85</v>
      </c>
      <c r="E18" s="139"/>
      <c r="F18" s="139"/>
      <c r="G18" s="139"/>
      <c r="H18" s="139"/>
      <c r="I18" s="139"/>
      <c r="J18" s="139"/>
      <c r="K18" s="139"/>
      <c r="L18" s="139"/>
      <c r="M18" s="139"/>
      <c r="N18" s="139"/>
      <c r="O18" s="139"/>
      <c r="P18" s="185"/>
      <c r="Q18" s="139"/>
      <c r="R18" s="139"/>
      <c r="S18" s="139"/>
      <c r="T18" s="139"/>
      <c r="U18" s="139"/>
      <c r="V18" s="139"/>
      <c r="W18" s="218"/>
      <c r="X18" s="139"/>
      <c r="Y18" s="139"/>
      <c r="Z18" s="139"/>
      <c r="AA18" s="139"/>
      <c r="AB18" s="139"/>
      <c r="AC18" s="139"/>
      <c r="AD18" s="139"/>
      <c r="AE18" s="139"/>
      <c r="AF18" s="139"/>
      <c r="AG18" s="139"/>
      <c r="AH18" s="139"/>
      <c r="AI18" s="139"/>
      <c r="AJ18" s="19">
        <f t="shared" si="2"/>
        <v>0</v>
      </c>
      <c r="AK18" s="336">
        <f t="shared" si="3"/>
        <v>0</v>
      </c>
      <c r="AL18" s="336">
        <f t="shared" si="4"/>
        <v>0</v>
      </c>
      <c r="AM18" s="12"/>
      <c r="AN18" s="12"/>
      <c r="AO18" s="12"/>
    </row>
    <row r="19" spans="1:41" ht="21" customHeight="1">
      <c r="A19" s="5">
        <v>13</v>
      </c>
      <c r="B19" s="178" t="s">
        <v>1774</v>
      </c>
      <c r="C19" s="179" t="s">
        <v>1775</v>
      </c>
      <c r="D19" s="160" t="s">
        <v>86</v>
      </c>
      <c r="E19" s="135"/>
      <c r="F19" s="136"/>
      <c r="G19" s="136"/>
      <c r="H19" s="136"/>
      <c r="I19" s="136"/>
      <c r="J19" s="136"/>
      <c r="K19" s="136"/>
      <c r="L19" s="136"/>
      <c r="M19" s="136"/>
      <c r="N19" s="136"/>
      <c r="O19" s="136"/>
      <c r="P19" s="185"/>
      <c r="Q19" s="136"/>
      <c r="R19" s="136"/>
      <c r="S19" s="139"/>
      <c r="T19" s="136"/>
      <c r="U19" s="136"/>
      <c r="V19" s="136"/>
      <c r="W19" s="136"/>
      <c r="X19" s="136"/>
      <c r="Y19" s="136"/>
      <c r="Z19" s="136"/>
      <c r="AA19" s="136"/>
      <c r="AB19" s="136"/>
      <c r="AC19" s="136"/>
      <c r="AD19" s="136"/>
      <c r="AE19" s="136"/>
      <c r="AF19" s="136"/>
      <c r="AG19" s="136"/>
      <c r="AH19" s="136"/>
      <c r="AI19" s="136"/>
      <c r="AJ19" s="19">
        <f t="shared" si="2"/>
        <v>0</v>
      </c>
      <c r="AK19" s="336">
        <f t="shared" si="3"/>
        <v>0</v>
      </c>
      <c r="AL19" s="336">
        <f t="shared" si="4"/>
        <v>0</v>
      </c>
      <c r="AM19" s="12"/>
      <c r="AN19" s="12"/>
      <c r="AO19" s="12"/>
    </row>
    <row r="20" spans="1:41" ht="21" customHeight="1">
      <c r="A20" s="5">
        <v>14</v>
      </c>
      <c r="B20" s="178" t="s">
        <v>1776</v>
      </c>
      <c r="C20" s="179" t="s">
        <v>1777</v>
      </c>
      <c r="D20" s="160" t="s">
        <v>106</v>
      </c>
      <c r="E20" s="135"/>
      <c r="F20" s="136"/>
      <c r="G20" s="136"/>
      <c r="H20" s="136"/>
      <c r="I20" s="136"/>
      <c r="J20" s="136"/>
      <c r="K20" s="136"/>
      <c r="L20" s="136"/>
      <c r="M20" s="136"/>
      <c r="N20" s="136"/>
      <c r="O20" s="136"/>
      <c r="P20" s="185"/>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502"/>
      <c r="AN20" s="503"/>
      <c r="AO20" s="12"/>
    </row>
    <row r="21" spans="1:41" ht="21" customHeight="1">
      <c r="A21" s="5">
        <v>15</v>
      </c>
      <c r="B21" s="178" t="s">
        <v>1779</v>
      </c>
      <c r="C21" s="179" t="s">
        <v>1714</v>
      </c>
      <c r="D21" s="160" t="s">
        <v>79</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12"/>
      <c r="AN21" s="12"/>
      <c r="AO21" s="12"/>
    </row>
    <row r="22" spans="1:41" ht="21" customHeight="1">
      <c r="A22" s="5">
        <v>16</v>
      </c>
      <c r="B22" s="178" t="s">
        <v>1780</v>
      </c>
      <c r="C22" s="179" t="s">
        <v>1781</v>
      </c>
      <c r="D22" s="160" t="s">
        <v>79</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ht="21" customHeight="1">
      <c r="A23" s="5">
        <v>17</v>
      </c>
      <c r="B23" s="178" t="s">
        <v>1782</v>
      </c>
      <c r="C23" s="179" t="s">
        <v>1494</v>
      </c>
      <c r="D23" s="160" t="s">
        <v>1073</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ht="21" customHeight="1">
      <c r="A24" s="5">
        <v>18</v>
      </c>
      <c r="B24" s="178" t="s">
        <v>1783</v>
      </c>
      <c r="C24" s="179" t="s">
        <v>1784</v>
      </c>
      <c r="D24" s="160" t="s">
        <v>1785</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ht="21" customHeight="1">
      <c r="A25" s="5">
        <v>19</v>
      </c>
      <c r="B25" s="178" t="s">
        <v>1786</v>
      </c>
      <c r="C25" s="179" t="s">
        <v>1787</v>
      </c>
      <c r="D25" s="160" t="s">
        <v>940</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ht="21" customHeight="1">
      <c r="A26" s="5">
        <v>20</v>
      </c>
      <c r="B26" s="178" t="s">
        <v>1788</v>
      </c>
      <c r="C26" s="179" t="s">
        <v>1789</v>
      </c>
      <c r="D26" s="160" t="s">
        <v>107</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ht="21" customHeight="1">
      <c r="A27" s="5">
        <v>21</v>
      </c>
      <c r="B27" s="178" t="s">
        <v>1790</v>
      </c>
      <c r="C27" s="179" t="s">
        <v>1791</v>
      </c>
      <c r="D27" s="160" t="s">
        <v>107</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ht="21" customHeight="1">
      <c r="A28" s="5">
        <v>22</v>
      </c>
      <c r="B28" s="178" t="s">
        <v>1792</v>
      </c>
      <c r="C28" s="179" t="s">
        <v>57</v>
      </c>
      <c r="D28" s="160" t="s">
        <v>1086</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2"/>
      <c r="AN28" s="12"/>
      <c r="AO28" s="12"/>
    </row>
    <row r="29" spans="1:41" ht="21" customHeight="1">
      <c r="A29" s="5">
        <v>23</v>
      </c>
      <c r="B29" s="178" t="s">
        <v>1793</v>
      </c>
      <c r="C29" s="179" t="s">
        <v>1794</v>
      </c>
      <c r="D29" s="160" t="s">
        <v>1035</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ht="21" customHeight="1">
      <c r="A30" s="5">
        <v>24</v>
      </c>
      <c r="B30" s="178" t="s">
        <v>1795</v>
      </c>
      <c r="C30" s="179" t="s">
        <v>1796</v>
      </c>
      <c r="D30" s="160" t="s">
        <v>105</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ht="21" customHeight="1">
      <c r="A31" s="5">
        <v>25</v>
      </c>
      <c r="B31" s="178" t="s">
        <v>1797</v>
      </c>
      <c r="C31" s="179" t="s">
        <v>1798</v>
      </c>
      <c r="D31" s="160" t="s">
        <v>1093</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ht="21" hidden="1" customHeight="1">
      <c r="A32" s="5">
        <v>26</v>
      </c>
      <c r="B32" s="178" t="s">
        <v>1760</v>
      </c>
      <c r="C32" s="179" t="s">
        <v>1761</v>
      </c>
      <c r="D32" s="160" t="s">
        <v>27</v>
      </c>
      <c r="E32" s="504" t="s">
        <v>2799</v>
      </c>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6"/>
      <c r="AJ32" s="19">
        <f t="shared" si="2"/>
        <v>0</v>
      </c>
      <c r="AK32" s="336">
        <f t="shared" si="3"/>
        <v>0</v>
      </c>
      <c r="AL32" s="336">
        <f t="shared" si="4"/>
        <v>0</v>
      </c>
      <c r="AM32" s="12"/>
      <c r="AN32" s="12"/>
      <c r="AO32" s="12"/>
    </row>
    <row r="33" spans="1:41" ht="21" hidden="1" customHeight="1">
      <c r="A33" s="5">
        <v>27</v>
      </c>
      <c r="B33" s="178" t="s">
        <v>958</v>
      </c>
      <c r="C33" s="179" t="s">
        <v>959</v>
      </c>
      <c r="D33" s="160" t="s">
        <v>960</v>
      </c>
      <c r="E33" s="507"/>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9"/>
      <c r="AJ33" s="19">
        <f t="shared" si="2"/>
        <v>0</v>
      </c>
      <c r="AK33" s="336">
        <f t="shared" si="3"/>
        <v>0</v>
      </c>
      <c r="AL33" s="336">
        <f t="shared" si="4"/>
        <v>0</v>
      </c>
      <c r="AM33" s="12"/>
      <c r="AN33" s="12"/>
      <c r="AO33" s="12"/>
    </row>
    <row r="34" spans="1:41" ht="21" hidden="1" customHeight="1">
      <c r="A34" s="5">
        <v>28</v>
      </c>
      <c r="B34" s="178" t="s">
        <v>1799</v>
      </c>
      <c r="C34" s="179" t="s">
        <v>1055</v>
      </c>
      <c r="D34" s="160" t="s">
        <v>1188</v>
      </c>
      <c r="E34" s="507"/>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9"/>
      <c r="AJ34" s="19">
        <f t="shared" si="2"/>
        <v>0</v>
      </c>
      <c r="AK34" s="336">
        <f t="shared" si="3"/>
        <v>0</v>
      </c>
      <c r="AL34" s="336">
        <f t="shared" si="4"/>
        <v>0</v>
      </c>
      <c r="AM34" s="12"/>
      <c r="AN34" s="12"/>
      <c r="AO34" s="12"/>
    </row>
    <row r="35" spans="1:41" ht="21" hidden="1" customHeight="1">
      <c r="A35" s="5">
        <v>29</v>
      </c>
      <c r="B35" s="178" t="s">
        <v>1800</v>
      </c>
      <c r="C35" s="179" t="s">
        <v>1801</v>
      </c>
      <c r="D35" s="160" t="s">
        <v>36</v>
      </c>
      <c r="E35" s="507"/>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9"/>
      <c r="AJ35" s="19">
        <f t="shared" si="2"/>
        <v>0</v>
      </c>
      <c r="AK35" s="336">
        <f t="shared" si="3"/>
        <v>0</v>
      </c>
      <c r="AL35" s="336">
        <f t="shared" si="4"/>
        <v>0</v>
      </c>
      <c r="AM35" s="12"/>
      <c r="AN35" s="12"/>
      <c r="AO35" s="12"/>
    </row>
    <row r="36" spans="1:41" ht="21" hidden="1" customHeight="1">
      <c r="A36" s="5">
        <v>30</v>
      </c>
      <c r="B36" s="178" t="s">
        <v>1802</v>
      </c>
      <c r="C36" s="179" t="s">
        <v>1803</v>
      </c>
      <c r="D36" s="160" t="s">
        <v>1035</v>
      </c>
      <c r="E36" s="510"/>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2"/>
      <c r="AJ36" s="19">
        <f t="shared" si="2"/>
        <v>0</v>
      </c>
      <c r="AK36" s="336">
        <f t="shared" si="3"/>
        <v>0</v>
      </c>
      <c r="AL36" s="336">
        <f t="shared" si="4"/>
        <v>0</v>
      </c>
      <c r="AM36" s="12"/>
      <c r="AN36" s="12"/>
      <c r="AO36" s="12"/>
    </row>
    <row r="37" spans="1:41"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9">
        <f>SUM(AJ7:AJ35)</f>
        <v>2</v>
      </c>
      <c r="AK37" s="19">
        <f>SUM(AK7:AK35)</f>
        <v>1</v>
      </c>
      <c r="AL37" s="19">
        <f>SUM(AL7:AL35)</f>
        <v>0</v>
      </c>
    </row>
    <row r="38" spans="1:41" s="25" customFormat="1" ht="21" customHeight="1">
      <c r="A38" s="440" t="s">
        <v>2804</v>
      </c>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2"/>
      <c r="AM38" s="338"/>
      <c r="AN38" s="338"/>
    </row>
  </sheetData>
  <mergeCells count="19">
    <mergeCell ref="AM20:AN20"/>
    <mergeCell ref="A37:AI37"/>
    <mergeCell ref="E32:AI36"/>
    <mergeCell ref="A38:AL38"/>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1 E32">
    <cfRule type="expression" dxfId="7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B1" zoomScale="90" zoomScaleNormal="90" workbookViewId="0">
      <selection activeCell="T10" sqref="T10"/>
    </sheetView>
  </sheetViews>
  <sheetFormatPr defaultColWidth="9.33203125" defaultRowHeight="18"/>
  <cols>
    <col min="1" max="1" width="6.33203125" style="24" customWidth="1"/>
    <col min="2" max="2" width="17" style="24" customWidth="1"/>
    <col min="3" max="3" width="29.1640625" style="24" customWidth="1"/>
    <col min="4" max="4" width="9.66406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1804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39" t="s">
        <v>1805</v>
      </c>
      <c r="C7" s="40" t="s">
        <v>1806</v>
      </c>
      <c r="D7" s="41"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22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34">
        <v>2</v>
      </c>
      <c r="B8" s="39" t="s">
        <v>1807</v>
      </c>
      <c r="C8" s="40" t="s">
        <v>980</v>
      </c>
      <c r="D8" s="41" t="s">
        <v>1169</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222"/>
      <c r="AJ8" s="19">
        <f t="shared" ref="AJ8:AJ26" si="2">COUNTIF(E8:AI8,"K")+2*COUNTIF(E8:AI8,"2K")+COUNTIF(E8:AI8,"TK")+COUNTIF(E8:AI8,"KT")+COUNTIF(E8:AI8,"PK")+COUNTIF(E8:AI8,"KP")+2*COUNTIF(E8:AI8,"K2")</f>
        <v>0</v>
      </c>
      <c r="AK8" s="336">
        <f t="shared" ref="AK8:AK26" si="3">COUNTIF(F8:AJ8,"P")+2*COUNTIF(F8:AJ8,"2P")+COUNTIF(F8:AJ8,"TP")+COUNTIF(F8:AJ8,"PT")+COUNTIF(F8:AJ8,"PK")+COUNTIF(F8:AJ8,"KP")+2*COUNTIF(F8:AJ8,"P2")</f>
        <v>0</v>
      </c>
      <c r="AL8" s="336">
        <f t="shared" ref="AL8:AL26" si="4">COUNTIF(E8:AI8,"T")+2*COUNTIF(E8:AI8,"2T")+2*COUNTIF(E8:AI8,"T2")+COUNTIF(E8:AI8,"PT")+COUNTIF(E8:AI8,"TP")</f>
        <v>0</v>
      </c>
      <c r="AM8" s="153"/>
      <c r="AN8" s="153"/>
      <c r="AO8" s="153"/>
    </row>
    <row r="9" spans="1:41" s="25" customFormat="1" ht="21" customHeight="1">
      <c r="A9" s="34">
        <v>3</v>
      </c>
      <c r="B9" s="39" t="s">
        <v>1808</v>
      </c>
      <c r="C9" s="40" t="s">
        <v>1809</v>
      </c>
      <c r="D9" s="41" t="s">
        <v>117</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222"/>
      <c r="AJ9" s="19">
        <f t="shared" si="2"/>
        <v>0</v>
      </c>
      <c r="AK9" s="336">
        <f t="shared" si="3"/>
        <v>0</v>
      </c>
      <c r="AL9" s="336">
        <f t="shared" si="4"/>
        <v>0</v>
      </c>
      <c r="AM9" s="153"/>
      <c r="AN9" s="153"/>
      <c r="AO9" s="153"/>
    </row>
    <row r="10" spans="1:41" s="25" customFormat="1" ht="21" customHeight="1">
      <c r="A10" s="34">
        <v>4</v>
      </c>
      <c r="B10" s="39" t="s">
        <v>1810</v>
      </c>
      <c r="C10" s="40" t="s">
        <v>1811</v>
      </c>
      <c r="D10" s="41" t="s">
        <v>70</v>
      </c>
      <c r="E10" s="150"/>
      <c r="F10" s="96"/>
      <c r="G10" s="96"/>
      <c r="H10" s="96" t="s">
        <v>7</v>
      </c>
      <c r="I10" s="96"/>
      <c r="J10" s="96"/>
      <c r="K10" s="96"/>
      <c r="L10" s="96"/>
      <c r="M10" s="96"/>
      <c r="N10" s="96"/>
      <c r="O10" s="96"/>
      <c r="P10" s="96"/>
      <c r="Q10" s="96"/>
      <c r="R10" s="96"/>
      <c r="S10" s="96"/>
      <c r="T10" s="96" t="s">
        <v>6</v>
      </c>
      <c r="U10" s="96"/>
      <c r="V10" s="96"/>
      <c r="W10" s="96"/>
      <c r="X10" s="96"/>
      <c r="Y10" s="96"/>
      <c r="Z10" s="96"/>
      <c r="AA10" s="96"/>
      <c r="AB10" s="96"/>
      <c r="AC10" s="96"/>
      <c r="AD10" s="96"/>
      <c r="AE10" s="96"/>
      <c r="AF10" s="96"/>
      <c r="AG10" s="96"/>
      <c r="AH10" s="96"/>
      <c r="AI10" s="222"/>
      <c r="AJ10" s="19">
        <f t="shared" si="2"/>
        <v>1</v>
      </c>
      <c r="AK10" s="336">
        <f t="shared" si="3"/>
        <v>1</v>
      </c>
      <c r="AL10" s="336">
        <f t="shared" si="4"/>
        <v>0</v>
      </c>
      <c r="AM10" s="153"/>
      <c r="AN10" s="153"/>
      <c r="AO10" s="153"/>
    </row>
    <row r="11" spans="1:41" s="25" customFormat="1" ht="21" customHeight="1">
      <c r="A11" s="34">
        <v>5</v>
      </c>
      <c r="B11" s="39" t="s">
        <v>1812</v>
      </c>
      <c r="C11" s="40" t="s">
        <v>1813</v>
      </c>
      <c r="D11" s="41" t="s">
        <v>15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222"/>
      <c r="AJ11" s="19">
        <f t="shared" si="2"/>
        <v>0</v>
      </c>
      <c r="AK11" s="336">
        <f t="shared" si="3"/>
        <v>0</v>
      </c>
      <c r="AL11" s="336">
        <f t="shared" si="4"/>
        <v>0</v>
      </c>
      <c r="AM11" s="153"/>
      <c r="AN11" s="153"/>
      <c r="AO11" s="153"/>
    </row>
    <row r="12" spans="1:41" s="25" customFormat="1" ht="21" customHeight="1">
      <c r="A12" s="34">
        <v>6</v>
      </c>
      <c r="B12" s="39" t="s">
        <v>1814</v>
      </c>
      <c r="C12" s="40" t="s">
        <v>1587</v>
      </c>
      <c r="D12" s="41" t="s">
        <v>52</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222"/>
      <c r="AJ12" s="19">
        <f t="shared" si="2"/>
        <v>0</v>
      </c>
      <c r="AK12" s="336">
        <f t="shared" si="3"/>
        <v>0</v>
      </c>
      <c r="AL12" s="336">
        <f t="shared" si="4"/>
        <v>0</v>
      </c>
      <c r="AM12" s="153"/>
      <c r="AN12" s="153"/>
      <c r="AO12" s="153"/>
    </row>
    <row r="13" spans="1:41" s="25" customFormat="1" ht="21" customHeight="1">
      <c r="A13" s="34">
        <v>7</v>
      </c>
      <c r="B13" s="39" t="s">
        <v>1815</v>
      </c>
      <c r="C13" s="40" t="s">
        <v>368</v>
      </c>
      <c r="D13" s="41" t="s">
        <v>53</v>
      </c>
      <c r="E13" s="150"/>
      <c r="F13" s="96"/>
      <c r="G13" s="96"/>
      <c r="H13" s="96" t="s">
        <v>6</v>
      </c>
      <c r="I13" s="96"/>
      <c r="J13" s="96"/>
      <c r="K13" s="96" t="s">
        <v>6</v>
      </c>
      <c r="L13" s="96"/>
      <c r="M13" s="96"/>
      <c r="N13" s="96"/>
      <c r="O13" s="96" t="s">
        <v>6</v>
      </c>
      <c r="P13" s="96"/>
      <c r="Q13" s="96"/>
      <c r="R13" s="96" t="s">
        <v>6</v>
      </c>
      <c r="S13" s="96" t="s">
        <v>6</v>
      </c>
      <c r="T13" s="96" t="s">
        <v>6</v>
      </c>
      <c r="U13" s="96"/>
      <c r="V13" s="96"/>
      <c r="W13" s="96"/>
      <c r="X13" s="96"/>
      <c r="Y13" s="96"/>
      <c r="Z13" s="96"/>
      <c r="AA13" s="96"/>
      <c r="AB13" s="96"/>
      <c r="AC13" s="96"/>
      <c r="AD13" s="96"/>
      <c r="AE13" s="96"/>
      <c r="AF13" s="96"/>
      <c r="AG13" s="96"/>
      <c r="AH13" s="96"/>
      <c r="AI13" s="222"/>
      <c r="AJ13" s="19">
        <f t="shared" si="2"/>
        <v>6</v>
      </c>
      <c r="AK13" s="336">
        <f t="shared" si="3"/>
        <v>0</v>
      </c>
      <c r="AL13" s="336">
        <f t="shared" si="4"/>
        <v>0</v>
      </c>
      <c r="AM13" s="153"/>
      <c r="AN13" s="153"/>
      <c r="AO13" s="153"/>
    </row>
    <row r="14" spans="1:41" s="25" customFormat="1" ht="21" customHeight="1">
      <c r="A14" s="34">
        <v>8</v>
      </c>
      <c r="B14" s="39" t="s">
        <v>1816</v>
      </c>
      <c r="C14" s="40" t="s">
        <v>1817</v>
      </c>
      <c r="D14" s="41" t="s">
        <v>85</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222"/>
      <c r="AJ14" s="19">
        <f t="shared" si="2"/>
        <v>0</v>
      </c>
      <c r="AK14" s="336">
        <f t="shared" si="3"/>
        <v>0</v>
      </c>
      <c r="AL14" s="336">
        <f t="shared" si="4"/>
        <v>0</v>
      </c>
      <c r="AM14" s="153"/>
      <c r="AN14" s="153"/>
      <c r="AO14" s="153"/>
    </row>
    <row r="15" spans="1:41" s="25" customFormat="1" ht="21" customHeight="1">
      <c r="A15" s="34">
        <v>9</v>
      </c>
      <c r="B15" s="39" t="s">
        <v>1818</v>
      </c>
      <c r="C15" s="40" t="s">
        <v>1819</v>
      </c>
      <c r="D15" s="41"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222"/>
      <c r="AJ15" s="19">
        <f t="shared" si="2"/>
        <v>0</v>
      </c>
      <c r="AK15" s="336">
        <f t="shared" si="3"/>
        <v>0</v>
      </c>
      <c r="AL15" s="336">
        <f t="shared" si="4"/>
        <v>0</v>
      </c>
      <c r="AM15" s="153"/>
      <c r="AN15" s="153"/>
      <c r="AO15" s="153"/>
    </row>
    <row r="16" spans="1:41" s="25" customFormat="1" ht="21" customHeight="1">
      <c r="A16" s="34">
        <v>10</v>
      </c>
      <c r="B16" s="39" t="s">
        <v>1820</v>
      </c>
      <c r="C16" s="40" t="s">
        <v>1821</v>
      </c>
      <c r="D16" s="41" t="s">
        <v>55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222"/>
      <c r="AJ16" s="19">
        <f t="shared" si="2"/>
        <v>0</v>
      </c>
      <c r="AK16" s="336">
        <f t="shared" si="3"/>
        <v>0</v>
      </c>
      <c r="AL16" s="336">
        <f t="shared" si="4"/>
        <v>0</v>
      </c>
      <c r="AM16" s="153"/>
      <c r="AN16" s="153"/>
      <c r="AO16" s="153"/>
    </row>
    <row r="17" spans="1:41" s="25" customFormat="1" ht="21" customHeight="1">
      <c r="A17" s="34">
        <v>11</v>
      </c>
      <c r="B17" s="39" t="s">
        <v>1822</v>
      </c>
      <c r="C17" s="40" t="s">
        <v>1823</v>
      </c>
      <c r="D17" s="41" t="s">
        <v>940</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222"/>
      <c r="AJ17" s="19">
        <f t="shared" si="2"/>
        <v>0</v>
      </c>
      <c r="AK17" s="336">
        <f t="shared" si="3"/>
        <v>0</v>
      </c>
      <c r="AL17" s="336">
        <f t="shared" si="4"/>
        <v>0</v>
      </c>
      <c r="AM17" s="153"/>
      <c r="AN17" s="153"/>
      <c r="AO17" s="153"/>
    </row>
    <row r="18" spans="1:41" s="25" customFormat="1" ht="21" customHeight="1">
      <c r="A18" s="34">
        <v>12</v>
      </c>
      <c r="B18" s="39" t="s">
        <v>1824</v>
      </c>
      <c r="C18" s="40" t="s">
        <v>1825</v>
      </c>
      <c r="D18" s="41" t="s">
        <v>952</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222"/>
      <c r="AJ18" s="19">
        <f t="shared" si="2"/>
        <v>0</v>
      </c>
      <c r="AK18" s="336">
        <f t="shared" si="3"/>
        <v>0</v>
      </c>
      <c r="AL18" s="336">
        <f t="shared" si="4"/>
        <v>0</v>
      </c>
      <c r="AM18" s="153"/>
      <c r="AN18" s="153"/>
      <c r="AO18" s="153"/>
    </row>
    <row r="19" spans="1:41" s="25" customFormat="1" ht="21" customHeight="1">
      <c r="A19" s="34">
        <v>13</v>
      </c>
      <c r="B19" s="39" t="s">
        <v>1826</v>
      </c>
      <c r="C19" s="40" t="s">
        <v>1827</v>
      </c>
      <c r="D19" s="41" t="s">
        <v>985</v>
      </c>
      <c r="E19" s="150"/>
      <c r="F19" s="96"/>
      <c r="G19" s="96"/>
      <c r="H19" s="96"/>
      <c r="I19" s="96"/>
      <c r="J19" s="96"/>
      <c r="K19" s="96" t="s">
        <v>7</v>
      </c>
      <c r="L19" s="96" t="s">
        <v>7</v>
      </c>
      <c r="M19" s="96"/>
      <c r="N19" s="96"/>
      <c r="O19" s="96"/>
      <c r="P19" s="96"/>
      <c r="Q19" s="96"/>
      <c r="R19" s="96"/>
      <c r="S19" s="96"/>
      <c r="T19" s="96"/>
      <c r="U19" s="96"/>
      <c r="V19" s="96"/>
      <c r="W19" s="96"/>
      <c r="X19" s="96"/>
      <c r="Y19" s="96"/>
      <c r="Z19" s="96"/>
      <c r="AA19" s="96"/>
      <c r="AB19" s="96"/>
      <c r="AC19" s="96"/>
      <c r="AD19" s="96"/>
      <c r="AE19" s="96"/>
      <c r="AF19" s="96"/>
      <c r="AG19" s="96"/>
      <c r="AH19" s="96"/>
      <c r="AI19" s="222"/>
      <c r="AJ19" s="19">
        <f t="shared" si="2"/>
        <v>0</v>
      </c>
      <c r="AK19" s="336">
        <f t="shared" si="3"/>
        <v>2</v>
      </c>
      <c r="AL19" s="336">
        <f t="shared" si="4"/>
        <v>0</v>
      </c>
      <c r="AM19" s="153"/>
      <c r="AN19" s="153"/>
      <c r="AO19" s="153"/>
    </row>
    <row r="20" spans="1:41" s="25" customFormat="1" ht="21" customHeight="1">
      <c r="A20" s="34">
        <v>14</v>
      </c>
      <c r="B20" s="39" t="s">
        <v>1828</v>
      </c>
      <c r="C20" s="40" t="s">
        <v>919</v>
      </c>
      <c r="D20" s="41" t="s">
        <v>1086</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222"/>
      <c r="AJ20" s="19">
        <f t="shared" si="2"/>
        <v>0</v>
      </c>
      <c r="AK20" s="336">
        <f t="shared" si="3"/>
        <v>0</v>
      </c>
      <c r="AL20" s="336">
        <f t="shared" si="4"/>
        <v>0</v>
      </c>
      <c r="AM20" s="437"/>
      <c r="AN20" s="438"/>
      <c r="AO20" s="153"/>
    </row>
    <row r="21" spans="1:41" s="25" customFormat="1" ht="21" customHeight="1">
      <c r="A21" s="34">
        <v>15</v>
      </c>
      <c r="B21" s="39" t="s">
        <v>1829</v>
      </c>
      <c r="C21" s="40" t="s">
        <v>1830</v>
      </c>
      <c r="D21" s="41" t="s">
        <v>107</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222"/>
      <c r="AJ21" s="19">
        <f t="shared" si="2"/>
        <v>0</v>
      </c>
      <c r="AK21" s="336">
        <f t="shared" si="3"/>
        <v>0</v>
      </c>
      <c r="AL21" s="336">
        <f t="shared" si="4"/>
        <v>0</v>
      </c>
      <c r="AM21" s="153"/>
      <c r="AN21" s="153"/>
      <c r="AO21" s="153"/>
    </row>
    <row r="22" spans="1:41" s="25" customFormat="1" ht="21" customHeight="1">
      <c r="A22" s="34">
        <v>16</v>
      </c>
      <c r="B22" s="39" t="s">
        <v>1831</v>
      </c>
      <c r="C22" s="40" t="s">
        <v>1832</v>
      </c>
      <c r="D22" s="41" t="s">
        <v>105</v>
      </c>
      <c r="E22" s="223"/>
      <c r="F22" s="224"/>
      <c r="G22" s="224"/>
      <c r="H22" s="224"/>
      <c r="I22" s="224"/>
      <c r="J22" s="224"/>
      <c r="K22" s="224"/>
      <c r="L22" s="224"/>
      <c r="M22" s="224"/>
      <c r="N22" s="224"/>
      <c r="O22" s="224"/>
      <c r="P22" s="224"/>
      <c r="Q22" s="224"/>
      <c r="R22" s="224"/>
      <c r="S22" s="224"/>
      <c r="T22" s="224" t="s">
        <v>6</v>
      </c>
      <c r="U22" s="224"/>
      <c r="V22" s="224"/>
      <c r="W22" s="224"/>
      <c r="X22" s="224"/>
      <c r="Y22" s="224"/>
      <c r="Z22" s="224"/>
      <c r="AA22" s="224"/>
      <c r="AB22" s="224"/>
      <c r="AC22" s="224"/>
      <c r="AD22" s="224"/>
      <c r="AE22" s="224"/>
      <c r="AF22" s="224"/>
      <c r="AG22" s="224"/>
      <c r="AH22" s="96"/>
      <c r="AI22" s="225"/>
      <c r="AJ22" s="19">
        <f t="shared" si="2"/>
        <v>1</v>
      </c>
      <c r="AK22" s="336">
        <f t="shared" si="3"/>
        <v>0</v>
      </c>
      <c r="AL22" s="336">
        <f t="shared" si="4"/>
        <v>0</v>
      </c>
      <c r="AM22" s="153"/>
      <c r="AN22" s="153"/>
      <c r="AO22" s="153"/>
    </row>
    <row r="23" spans="1:41" s="25" customFormat="1" ht="21" customHeight="1">
      <c r="A23" s="34">
        <v>17</v>
      </c>
      <c r="B23" s="39" t="s">
        <v>1833</v>
      </c>
      <c r="C23" s="40" t="s">
        <v>95</v>
      </c>
      <c r="D23" s="41" t="s">
        <v>89</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222"/>
      <c r="AJ23" s="19">
        <f t="shared" si="2"/>
        <v>0</v>
      </c>
      <c r="AK23" s="336">
        <f t="shared" si="3"/>
        <v>0</v>
      </c>
      <c r="AL23" s="336">
        <f t="shared" si="4"/>
        <v>0</v>
      </c>
      <c r="AM23" s="153"/>
      <c r="AN23" s="153"/>
      <c r="AO23" s="153"/>
    </row>
    <row r="24" spans="1:41" s="25" customFormat="1" ht="21" customHeight="1">
      <c r="A24" s="34">
        <v>18</v>
      </c>
      <c r="B24" s="39" t="s">
        <v>1834</v>
      </c>
      <c r="C24" s="40" t="s">
        <v>1835</v>
      </c>
      <c r="D24" s="41" t="s">
        <v>89</v>
      </c>
      <c r="E24" s="150"/>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222"/>
      <c r="AJ24" s="19">
        <f t="shared" si="2"/>
        <v>0</v>
      </c>
      <c r="AK24" s="336">
        <f t="shared" si="3"/>
        <v>0</v>
      </c>
      <c r="AL24" s="336">
        <f t="shared" si="4"/>
        <v>0</v>
      </c>
      <c r="AM24" s="153"/>
      <c r="AN24" s="153"/>
      <c r="AO24" s="153"/>
    </row>
    <row r="25" spans="1:41" s="25" customFormat="1" ht="21" customHeight="1">
      <c r="A25" s="34">
        <v>19</v>
      </c>
      <c r="B25" s="39" t="s">
        <v>1836</v>
      </c>
      <c r="C25" s="40" t="s">
        <v>1837</v>
      </c>
      <c r="D25" s="41" t="s">
        <v>89</v>
      </c>
      <c r="E25" s="150"/>
      <c r="F25" s="96"/>
      <c r="G25" s="96"/>
      <c r="H25" s="96"/>
      <c r="I25" s="96"/>
      <c r="J25" s="96"/>
      <c r="K25" s="96"/>
      <c r="L25" s="96"/>
      <c r="M25" s="96"/>
      <c r="N25" s="96"/>
      <c r="O25" s="96"/>
      <c r="P25" s="96"/>
      <c r="Q25" s="96"/>
      <c r="R25" s="96"/>
      <c r="S25" s="96"/>
      <c r="T25" s="96" t="s">
        <v>6</v>
      </c>
      <c r="U25" s="96"/>
      <c r="V25" s="96"/>
      <c r="W25" s="96"/>
      <c r="X25" s="96"/>
      <c r="Y25" s="96"/>
      <c r="Z25" s="96"/>
      <c r="AA25" s="96"/>
      <c r="AB25" s="96"/>
      <c r="AC25" s="96"/>
      <c r="AD25" s="96"/>
      <c r="AE25" s="96"/>
      <c r="AF25" s="96"/>
      <c r="AG25" s="96"/>
      <c r="AH25" s="96"/>
      <c r="AI25" s="222"/>
      <c r="AJ25" s="19">
        <f t="shared" si="2"/>
        <v>1</v>
      </c>
      <c r="AK25" s="336">
        <f t="shared" si="3"/>
        <v>0</v>
      </c>
      <c r="AL25" s="336">
        <f t="shared" si="4"/>
        <v>0</v>
      </c>
      <c r="AM25" s="153"/>
      <c r="AN25" s="153"/>
      <c r="AO25" s="153"/>
    </row>
    <row r="26" spans="1:41" s="25" customFormat="1" ht="21" customHeight="1">
      <c r="A26" s="34">
        <v>20</v>
      </c>
      <c r="B26" s="39" t="s">
        <v>1838</v>
      </c>
      <c r="C26" s="40" t="s">
        <v>1027</v>
      </c>
      <c r="D26" s="41" t="s">
        <v>1093</v>
      </c>
      <c r="E26" s="150"/>
      <c r="F26" s="96"/>
      <c r="G26" s="96"/>
      <c r="H26" s="96"/>
      <c r="I26" s="96"/>
      <c r="J26" s="96"/>
      <c r="K26" s="96"/>
      <c r="L26" s="96"/>
      <c r="M26" s="96"/>
      <c r="N26" s="96"/>
      <c r="O26" s="96" t="s">
        <v>7</v>
      </c>
      <c r="P26" s="96"/>
      <c r="Q26" s="96"/>
      <c r="R26" s="96" t="s">
        <v>7</v>
      </c>
      <c r="S26" s="96" t="s">
        <v>6</v>
      </c>
      <c r="T26" s="96"/>
      <c r="U26" s="96"/>
      <c r="V26" s="96"/>
      <c r="W26" s="96"/>
      <c r="X26" s="96"/>
      <c r="Y26" s="96"/>
      <c r="Z26" s="96"/>
      <c r="AA26" s="96"/>
      <c r="AB26" s="96"/>
      <c r="AC26" s="96"/>
      <c r="AD26" s="96"/>
      <c r="AE26" s="96"/>
      <c r="AF26" s="96"/>
      <c r="AG26" s="96"/>
      <c r="AH26" s="96"/>
      <c r="AI26" s="222"/>
      <c r="AJ26" s="19">
        <f t="shared" si="2"/>
        <v>1</v>
      </c>
      <c r="AK26" s="336">
        <f t="shared" si="3"/>
        <v>2</v>
      </c>
      <c r="AL26" s="336">
        <f t="shared" si="4"/>
        <v>0</v>
      </c>
      <c r="AM26" s="153"/>
      <c r="AN26" s="153"/>
      <c r="AO26" s="153"/>
    </row>
    <row r="27" spans="1:41" s="25" customFormat="1" ht="21" customHeight="1">
      <c r="A27" s="513" t="s">
        <v>10</v>
      </c>
      <c r="B27" s="51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5"/>
      <c r="AJ27" s="226">
        <f>SUM(AJ7:AJ26)</f>
        <v>10</v>
      </c>
      <c r="AK27" s="226">
        <f>SUM(AK7:AK26)</f>
        <v>5</v>
      </c>
      <c r="AL27" s="226">
        <f>SUM(AL7:AL26)</f>
        <v>0</v>
      </c>
    </row>
    <row r="28" spans="1:41" s="25" customFormat="1" ht="21" customHeight="1">
      <c r="A28" s="440" t="s">
        <v>2804</v>
      </c>
      <c r="B28" s="441"/>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2"/>
      <c r="AM28" s="338"/>
    </row>
    <row r="29" spans="1:41" s="25" customFormat="1">
      <c r="A29" s="24"/>
      <c r="B29" s="24"/>
      <c r="C29" s="443"/>
      <c r="D29" s="443"/>
      <c r="E29" s="24"/>
      <c r="F29" s="24"/>
      <c r="G29" s="2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s="25" customFormat="1">
      <c r="A30" s="24"/>
      <c r="B30" s="24"/>
      <c r="C30" s="443"/>
      <c r="D30" s="443"/>
      <c r="E30" s="443"/>
      <c r="F30" s="443"/>
      <c r="G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s="25" customFormat="1">
      <c r="A31" s="24"/>
      <c r="B31" s="24"/>
      <c r="C31" s="443"/>
      <c r="D31" s="443"/>
      <c r="E31" s="443"/>
      <c r="F31" s="24"/>
      <c r="G31" s="2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s="25" customFormat="1">
      <c r="A32" s="24"/>
      <c r="B32" s="24"/>
      <c r="C32" s="443"/>
      <c r="D32" s="443"/>
      <c r="E32" s="24"/>
      <c r="F32" s="24"/>
      <c r="G32" s="2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25" customForma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s="25" customForma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s="25" customForma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s="25" customForma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s="25" customForma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s="25" customForma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s="25" customForma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s="25" customForma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s="25" customForma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s="25" customForma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s="25" customForma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s="25" customForma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s="25" customForma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sheetData>
  <mergeCells count="22">
    <mergeCell ref="AK5:AK6"/>
    <mergeCell ref="C32:D32"/>
    <mergeCell ref="C29:D29"/>
    <mergeCell ref="C30:G30"/>
    <mergeCell ref="C31:E31"/>
    <mergeCell ref="A27:AI27"/>
    <mergeCell ref="AM20:AN20"/>
    <mergeCell ref="A5:A6"/>
    <mergeCell ref="A28:AL28"/>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6">
    <cfRule type="expression" dxfId="7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2"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zoomScale="80" zoomScaleNormal="80" workbookViewId="0">
      <selection activeCell="S20" sqref="S20"/>
    </sheetView>
  </sheetViews>
  <sheetFormatPr defaultColWidth="9.33203125" defaultRowHeight="18"/>
  <cols>
    <col min="1" max="1" width="7.1640625" style="24" customWidth="1"/>
    <col min="2" max="2" width="17.1640625" style="24" customWidth="1"/>
    <col min="3" max="3" width="26.5" style="24" customWidth="1"/>
    <col min="4" max="4" width="9.832031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1839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33" customFormat="1">
      <c r="A7" s="227">
        <v>1</v>
      </c>
      <c r="B7" s="73" t="s">
        <v>1840</v>
      </c>
      <c r="C7" s="74" t="s">
        <v>1841</v>
      </c>
      <c r="D7" s="75" t="s">
        <v>61</v>
      </c>
      <c r="E7" s="228"/>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30"/>
      <c r="AN7" s="231"/>
      <c r="AO7" s="232"/>
    </row>
    <row r="8" spans="1:41" s="233" customFormat="1">
      <c r="A8" s="227">
        <v>2</v>
      </c>
      <c r="B8" s="73" t="s">
        <v>1842</v>
      </c>
      <c r="C8" s="74" t="s">
        <v>18</v>
      </c>
      <c r="D8" s="75" t="s">
        <v>40</v>
      </c>
      <c r="E8" s="228"/>
      <c r="F8" s="224" t="s">
        <v>6</v>
      </c>
      <c r="G8" s="224"/>
      <c r="H8" s="224" t="s">
        <v>6</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19">
        <f t="shared" ref="AJ8:AJ32" si="2">COUNTIF(E8:AI8,"K")+2*COUNTIF(E8:AI8,"2K")+COUNTIF(E8:AI8,"TK")+COUNTIF(E8:AI8,"KT")+COUNTIF(E8:AI8,"PK")+COUNTIF(E8:AI8,"KP")+2*COUNTIF(E8:AI8,"K2")</f>
        <v>2</v>
      </c>
      <c r="AK8" s="336">
        <f t="shared" ref="AK8:AK32" si="3">COUNTIF(F8:AJ8,"P")+2*COUNTIF(F8:AJ8,"2P")+COUNTIF(F8:AJ8,"TP")+COUNTIF(F8:AJ8,"PT")+COUNTIF(F8:AJ8,"PK")+COUNTIF(F8:AJ8,"KP")+2*COUNTIF(F8:AJ8,"P2")</f>
        <v>0</v>
      </c>
      <c r="AL8" s="336">
        <f t="shared" ref="AL8:AL32" si="4">COUNTIF(E8:AI8,"T")+2*COUNTIF(E8:AI8,"2T")+2*COUNTIF(E8:AI8,"T2")+COUNTIF(E8:AI8,"PT")+COUNTIF(E8:AI8,"TP")</f>
        <v>0</v>
      </c>
      <c r="AM8" s="232"/>
      <c r="AN8" s="232"/>
      <c r="AO8" s="232"/>
    </row>
    <row r="9" spans="1:41" s="233" customFormat="1">
      <c r="A9" s="227">
        <v>3</v>
      </c>
      <c r="B9" s="73" t="s">
        <v>1843</v>
      </c>
      <c r="C9" s="74" t="s">
        <v>802</v>
      </c>
      <c r="D9" s="75" t="s">
        <v>136</v>
      </c>
      <c r="E9" s="22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19">
        <f t="shared" si="2"/>
        <v>0</v>
      </c>
      <c r="AK9" s="336">
        <f t="shared" si="3"/>
        <v>0</v>
      </c>
      <c r="AL9" s="336">
        <f t="shared" si="4"/>
        <v>0</v>
      </c>
      <c r="AM9" s="232"/>
      <c r="AN9" s="232"/>
      <c r="AO9" s="232"/>
    </row>
    <row r="10" spans="1:41" s="233" customFormat="1">
      <c r="A10" s="227">
        <v>4</v>
      </c>
      <c r="B10" s="73" t="s">
        <v>1844</v>
      </c>
      <c r="C10" s="74" t="s">
        <v>1330</v>
      </c>
      <c r="D10" s="75" t="s">
        <v>50</v>
      </c>
      <c r="E10" s="22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19">
        <f t="shared" si="2"/>
        <v>0</v>
      </c>
      <c r="AK10" s="336">
        <f t="shared" si="3"/>
        <v>0</v>
      </c>
      <c r="AL10" s="336">
        <f t="shared" si="4"/>
        <v>0</v>
      </c>
      <c r="AM10" s="232"/>
      <c r="AN10" s="232"/>
      <c r="AO10" s="232"/>
    </row>
    <row r="11" spans="1:41" s="233" customFormat="1">
      <c r="A11" s="227">
        <v>5</v>
      </c>
      <c r="B11" s="73">
        <v>2010140008</v>
      </c>
      <c r="C11" s="74" t="s">
        <v>1845</v>
      </c>
      <c r="D11" s="75" t="s">
        <v>1543</v>
      </c>
      <c r="E11" s="22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19">
        <f t="shared" si="2"/>
        <v>0</v>
      </c>
      <c r="AK11" s="336">
        <f t="shared" si="3"/>
        <v>0</v>
      </c>
      <c r="AL11" s="336">
        <f t="shared" si="4"/>
        <v>0</v>
      </c>
      <c r="AM11" s="232"/>
      <c r="AN11" s="232"/>
      <c r="AO11" s="232"/>
    </row>
    <row r="12" spans="1:41" s="233" customFormat="1">
      <c r="A12" s="227">
        <v>6</v>
      </c>
      <c r="B12" s="73" t="s">
        <v>1846</v>
      </c>
      <c r="C12" s="74" t="s">
        <v>1847</v>
      </c>
      <c r="D12" s="75" t="s">
        <v>1848</v>
      </c>
      <c r="E12" s="228"/>
      <c r="F12" s="224" t="s">
        <v>6</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19">
        <f t="shared" si="2"/>
        <v>1</v>
      </c>
      <c r="AK12" s="336">
        <f t="shared" si="3"/>
        <v>0</v>
      </c>
      <c r="AL12" s="336">
        <f t="shared" si="4"/>
        <v>0</v>
      </c>
      <c r="AM12" s="232"/>
      <c r="AN12" s="232"/>
      <c r="AO12" s="232"/>
    </row>
    <row r="13" spans="1:41" s="233" customFormat="1">
      <c r="A13" s="227">
        <v>7</v>
      </c>
      <c r="B13" s="73" t="s">
        <v>1849</v>
      </c>
      <c r="C13" s="74" t="s">
        <v>1850</v>
      </c>
      <c r="D13" s="75" t="s">
        <v>30</v>
      </c>
      <c r="E13" s="22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232"/>
      <c r="AN13" s="232"/>
      <c r="AO13" s="232"/>
    </row>
    <row r="14" spans="1:41" s="233" customFormat="1">
      <c r="A14" s="227">
        <v>8</v>
      </c>
      <c r="B14" s="73" t="s">
        <v>1851</v>
      </c>
      <c r="C14" s="74" t="s">
        <v>551</v>
      </c>
      <c r="D14" s="75" t="s">
        <v>33</v>
      </c>
      <c r="E14" s="22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19">
        <f t="shared" si="2"/>
        <v>0</v>
      </c>
      <c r="AK14" s="336">
        <f t="shared" si="3"/>
        <v>0</v>
      </c>
      <c r="AL14" s="336">
        <f t="shared" si="4"/>
        <v>0</v>
      </c>
      <c r="AM14" s="232"/>
      <c r="AN14" s="232"/>
      <c r="AO14" s="232"/>
    </row>
    <row r="15" spans="1:41" s="233" customFormat="1">
      <c r="A15" s="227">
        <v>9</v>
      </c>
      <c r="B15" s="73" t="s">
        <v>1852</v>
      </c>
      <c r="C15" s="74" t="s">
        <v>1853</v>
      </c>
      <c r="D15" s="75" t="s">
        <v>92</v>
      </c>
      <c r="E15" s="228"/>
      <c r="F15" s="224" t="s">
        <v>6</v>
      </c>
      <c r="G15" s="224"/>
      <c r="H15" s="224" t="s">
        <v>6</v>
      </c>
      <c r="I15" s="224"/>
      <c r="J15" s="224"/>
      <c r="K15" s="224"/>
      <c r="L15" s="224" t="s">
        <v>8</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19">
        <f t="shared" si="2"/>
        <v>2</v>
      </c>
      <c r="AK15" s="336">
        <f t="shared" si="3"/>
        <v>0</v>
      </c>
      <c r="AL15" s="336">
        <f t="shared" si="4"/>
        <v>1</v>
      </c>
      <c r="AM15" s="232"/>
      <c r="AN15" s="232"/>
      <c r="AO15" s="232"/>
    </row>
    <row r="16" spans="1:41" s="233" customFormat="1">
      <c r="A16" s="227">
        <v>10</v>
      </c>
      <c r="B16" s="73" t="s">
        <v>1854</v>
      </c>
      <c r="C16" s="74" t="s">
        <v>207</v>
      </c>
      <c r="D16" s="75" t="s">
        <v>92</v>
      </c>
      <c r="E16" s="228"/>
      <c r="F16" s="224"/>
      <c r="G16" s="224"/>
      <c r="H16" s="224" t="s">
        <v>6</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19">
        <f t="shared" si="2"/>
        <v>1</v>
      </c>
      <c r="AK16" s="336">
        <f t="shared" si="3"/>
        <v>0</v>
      </c>
      <c r="AL16" s="336">
        <f t="shared" si="4"/>
        <v>0</v>
      </c>
      <c r="AM16" s="232"/>
      <c r="AN16" s="232"/>
      <c r="AO16" s="232"/>
    </row>
    <row r="17" spans="1:41" s="233" customFormat="1">
      <c r="A17" s="227">
        <v>11</v>
      </c>
      <c r="B17" s="73" t="s">
        <v>1855</v>
      </c>
      <c r="C17" s="74" t="s">
        <v>1856</v>
      </c>
      <c r="D17" s="75" t="s">
        <v>1183</v>
      </c>
      <c r="E17" s="228"/>
      <c r="F17" s="224" t="s">
        <v>6</v>
      </c>
      <c r="G17" s="224"/>
      <c r="H17" s="224" t="s">
        <v>6</v>
      </c>
      <c r="I17" s="224"/>
      <c r="J17" s="224"/>
      <c r="K17" s="224"/>
      <c r="L17" s="224" t="s">
        <v>8</v>
      </c>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19">
        <f t="shared" si="2"/>
        <v>2</v>
      </c>
      <c r="AK17" s="336">
        <f t="shared" si="3"/>
        <v>0</v>
      </c>
      <c r="AL17" s="336">
        <f t="shared" si="4"/>
        <v>1</v>
      </c>
      <c r="AM17" s="232"/>
      <c r="AN17" s="232"/>
      <c r="AO17" s="232"/>
    </row>
    <row r="18" spans="1:41" s="233" customFormat="1" ht="21" customHeight="1">
      <c r="A18" s="227">
        <v>12</v>
      </c>
      <c r="B18" s="73" t="s">
        <v>1857</v>
      </c>
      <c r="C18" s="74" t="s">
        <v>625</v>
      </c>
      <c r="D18" s="75" t="s">
        <v>20</v>
      </c>
      <c r="E18" s="228"/>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19">
        <f t="shared" si="2"/>
        <v>0</v>
      </c>
      <c r="AK18" s="336">
        <f t="shared" si="3"/>
        <v>0</v>
      </c>
      <c r="AL18" s="336">
        <f t="shared" si="4"/>
        <v>0</v>
      </c>
      <c r="AM18" s="232"/>
      <c r="AN18" s="232"/>
      <c r="AO18" s="232"/>
    </row>
    <row r="19" spans="1:41" s="233" customFormat="1" ht="21" customHeight="1">
      <c r="A19" s="227">
        <v>13</v>
      </c>
      <c r="B19" s="73" t="s">
        <v>1858</v>
      </c>
      <c r="C19" s="74" t="s">
        <v>1859</v>
      </c>
      <c r="D19" s="75" t="s">
        <v>20</v>
      </c>
      <c r="E19" s="234"/>
      <c r="F19" s="234"/>
      <c r="G19" s="234"/>
      <c r="H19" s="234"/>
      <c r="I19" s="234"/>
      <c r="J19" s="234"/>
      <c r="K19" s="234"/>
      <c r="L19" s="234" t="s">
        <v>8</v>
      </c>
      <c r="M19" s="234"/>
      <c r="N19" s="234"/>
      <c r="O19" s="234"/>
      <c r="P19" s="234"/>
      <c r="Q19" s="234"/>
      <c r="R19" s="234"/>
      <c r="S19" s="234" t="s">
        <v>8</v>
      </c>
      <c r="T19" s="234"/>
      <c r="U19" s="234"/>
      <c r="V19" s="234"/>
      <c r="W19" s="235"/>
      <c r="X19" s="234"/>
      <c r="Y19" s="234"/>
      <c r="Z19" s="234"/>
      <c r="AA19" s="234"/>
      <c r="AB19" s="234"/>
      <c r="AC19" s="234"/>
      <c r="AD19" s="234"/>
      <c r="AE19" s="234"/>
      <c r="AF19" s="234"/>
      <c r="AG19" s="234"/>
      <c r="AH19" s="234"/>
      <c r="AI19" s="234"/>
      <c r="AJ19" s="19">
        <f t="shared" si="2"/>
        <v>0</v>
      </c>
      <c r="AK19" s="336">
        <f t="shared" si="3"/>
        <v>0</v>
      </c>
      <c r="AL19" s="336">
        <f t="shared" si="4"/>
        <v>2</v>
      </c>
      <c r="AM19" s="232"/>
      <c r="AN19" s="232"/>
      <c r="AO19" s="232"/>
    </row>
    <row r="20" spans="1:41" s="233" customFormat="1" ht="21" customHeight="1">
      <c r="A20" s="227">
        <v>14</v>
      </c>
      <c r="B20" s="73" t="s">
        <v>1860</v>
      </c>
      <c r="C20" s="74" t="s">
        <v>1861</v>
      </c>
      <c r="D20" s="75" t="s">
        <v>1862</v>
      </c>
      <c r="E20" s="228"/>
      <c r="F20" s="224"/>
      <c r="G20" s="224"/>
      <c r="H20" s="224"/>
      <c r="I20" s="224"/>
      <c r="J20" s="224"/>
      <c r="K20" s="224"/>
      <c r="L20" s="224"/>
      <c r="M20" s="224"/>
      <c r="N20" s="224"/>
      <c r="O20" s="224"/>
      <c r="P20" s="224"/>
      <c r="Q20" s="224"/>
      <c r="R20" s="224"/>
      <c r="S20" s="234"/>
      <c r="T20" s="224"/>
      <c r="U20" s="224"/>
      <c r="V20" s="224"/>
      <c r="W20" s="224"/>
      <c r="X20" s="224"/>
      <c r="Y20" s="224"/>
      <c r="Z20" s="224"/>
      <c r="AA20" s="224"/>
      <c r="AB20" s="224"/>
      <c r="AC20" s="224"/>
      <c r="AD20" s="224"/>
      <c r="AE20" s="224"/>
      <c r="AF20" s="224"/>
      <c r="AG20" s="224"/>
      <c r="AH20" s="224"/>
      <c r="AI20" s="224"/>
      <c r="AJ20" s="19">
        <f t="shared" si="2"/>
        <v>0</v>
      </c>
      <c r="AK20" s="336">
        <f t="shared" si="3"/>
        <v>0</v>
      </c>
      <c r="AL20" s="336">
        <f t="shared" si="4"/>
        <v>0</v>
      </c>
      <c r="AM20" s="516"/>
      <c r="AN20" s="517"/>
      <c r="AO20" s="232"/>
    </row>
    <row r="21" spans="1:41" s="233" customFormat="1" ht="21" customHeight="1">
      <c r="A21" s="227">
        <v>15</v>
      </c>
      <c r="B21" s="73" t="s">
        <v>1863</v>
      </c>
      <c r="C21" s="74" t="s">
        <v>1864</v>
      </c>
      <c r="D21" s="75" t="s">
        <v>53</v>
      </c>
      <c r="E21" s="228"/>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19">
        <f t="shared" si="2"/>
        <v>0</v>
      </c>
      <c r="AK21" s="336">
        <f t="shared" si="3"/>
        <v>0</v>
      </c>
      <c r="AL21" s="336">
        <f t="shared" si="4"/>
        <v>0</v>
      </c>
      <c r="AM21" s="232"/>
      <c r="AN21" s="232"/>
      <c r="AO21" s="232"/>
    </row>
    <row r="22" spans="1:41" s="233" customFormat="1" ht="21" customHeight="1">
      <c r="A22" s="227">
        <v>16</v>
      </c>
      <c r="B22" s="73" t="s">
        <v>1865</v>
      </c>
      <c r="C22" s="74" t="s">
        <v>1866</v>
      </c>
      <c r="D22" s="75" t="s">
        <v>55</v>
      </c>
      <c r="E22" s="228"/>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
        <f t="shared" si="2"/>
        <v>0</v>
      </c>
      <c r="AK22" s="336">
        <f t="shared" si="3"/>
        <v>0</v>
      </c>
      <c r="AL22" s="336">
        <f t="shared" si="4"/>
        <v>0</v>
      </c>
      <c r="AM22" s="232"/>
      <c r="AN22" s="232"/>
      <c r="AO22" s="232"/>
    </row>
    <row r="23" spans="1:41" s="233" customFormat="1" ht="21" customHeight="1">
      <c r="A23" s="227">
        <v>17</v>
      </c>
      <c r="B23" s="73" t="s">
        <v>1867</v>
      </c>
      <c r="C23" s="74" t="s">
        <v>1868</v>
      </c>
      <c r="D23" s="75" t="s">
        <v>21</v>
      </c>
      <c r="E23" s="228"/>
      <c r="F23" s="224"/>
      <c r="G23" s="224"/>
      <c r="H23" s="224" t="s">
        <v>6</v>
      </c>
      <c r="I23" s="224"/>
      <c r="J23" s="224"/>
      <c r="K23" s="224"/>
      <c r="L23" s="224" t="s">
        <v>6</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19">
        <f t="shared" si="2"/>
        <v>2</v>
      </c>
      <c r="AK23" s="336">
        <f t="shared" si="3"/>
        <v>0</v>
      </c>
      <c r="AL23" s="336">
        <f t="shared" si="4"/>
        <v>0</v>
      </c>
      <c r="AM23" s="232"/>
      <c r="AN23" s="232"/>
      <c r="AO23" s="232"/>
    </row>
    <row r="24" spans="1:41" s="233" customFormat="1" ht="21" customHeight="1">
      <c r="A24" s="227">
        <v>18</v>
      </c>
      <c r="B24" s="73" t="s">
        <v>1869</v>
      </c>
      <c r="C24" s="74" t="s">
        <v>24</v>
      </c>
      <c r="D24" s="75" t="s">
        <v>43</v>
      </c>
      <c r="E24" s="228"/>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19">
        <f t="shared" si="2"/>
        <v>0</v>
      </c>
      <c r="AK24" s="336">
        <f t="shared" si="3"/>
        <v>0</v>
      </c>
      <c r="AL24" s="336">
        <f t="shared" si="4"/>
        <v>0</v>
      </c>
      <c r="AM24" s="232"/>
      <c r="AN24" s="232"/>
      <c r="AO24" s="232"/>
    </row>
    <row r="25" spans="1:41" s="233" customFormat="1" ht="21" customHeight="1">
      <c r="A25" s="227">
        <v>19</v>
      </c>
      <c r="B25" s="73" t="s">
        <v>1870</v>
      </c>
      <c r="C25" s="74" t="s">
        <v>463</v>
      </c>
      <c r="D25" s="75" t="s">
        <v>43</v>
      </c>
      <c r="E25" s="228"/>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19">
        <f t="shared" si="2"/>
        <v>0</v>
      </c>
      <c r="AK25" s="336">
        <f t="shared" si="3"/>
        <v>0</v>
      </c>
      <c r="AL25" s="336">
        <f t="shared" si="4"/>
        <v>0</v>
      </c>
      <c r="AM25" s="232"/>
      <c r="AN25" s="232"/>
      <c r="AO25" s="232"/>
    </row>
    <row r="26" spans="1:41" s="233" customFormat="1" ht="21" customHeight="1">
      <c r="A26" s="227">
        <v>20</v>
      </c>
      <c r="B26" s="73" t="s">
        <v>1871</v>
      </c>
      <c r="C26" s="74" t="s">
        <v>1872</v>
      </c>
      <c r="D26" s="75" t="s">
        <v>98</v>
      </c>
      <c r="E26" s="236"/>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19">
        <f t="shared" si="2"/>
        <v>0</v>
      </c>
      <c r="AK26" s="336">
        <f t="shared" si="3"/>
        <v>0</v>
      </c>
      <c r="AL26" s="336">
        <f t="shared" si="4"/>
        <v>0</v>
      </c>
      <c r="AM26" s="232"/>
      <c r="AN26" s="232"/>
      <c r="AO26" s="232"/>
    </row>
    <row r="27" spans="1:41" s="233" customFormat="1" ht="21" customHeight="1">
      <c r="A27" s="227">
        <v>21</v>
      </c>
      <c r="B27" s="73" t="s">
        <v>1873</v>
      </c>
      <c r="C27" s="74" t="s">
        <v>440</v>
      </c>
      <c r="D27" s="75" t="s">
        <v>98</v>
      </c>
      <c r="E27" s="236"/>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19">
        <f t="shared" si="2"/>
        <v>0</v>
      </c>
      <c r="AK27" s="336">
        <f t="shared" si="3"/>
        <v>0</v>
      </c>
      <c r="AL27" s="336">
        <f t="shared" si="4"/>
        <v>0</v>
      </c>
      <c r="AM27" s="232"/>
      <c r="AN27" s="232"/>
      <c r="AO27" s="232"/>
    </row>
    <row r="28" spans="1:41" s="233" customFormat="1" ht="21" customHeight="1">
      <c r="A28" s="227">
        <v>22</v>
      </c>
      <c r="B28" s="73" t="s">
        <v>1874</v>
      </c>
      <c r="C28" s="74" t="s">
        <v>1875</v>
      </c>
      <c r="D28" s="75" t="s">
        <v>885</v>
      </c>
      <c r="E28" s="236"/>
      <c r="F28" s="224" t="s">
        <v>6</v>
      </c>
      <c r="G28" s="224"/>
      <c r="H28" s="224"/>
      <c r="I28" s="224"/>
      <c r="J28" s="224"/>
      <c r="K28" s="224"/>
      <c r="L28" s="224" t="s">
        <v>8</v>
      </c>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19">
        <f t="shared" si="2"/>
        <v>1</v>
      </c>
      <c r="AK28" s="336">
        <f t="shared" si="3"/>
        <v>0</v>
      </c>
      <c r="AL28" s="336">
        <f t="shared" si="4"/>
        <v>1</v>
      </c>
      <c r="AM28" s="232"/>
      <c r="AN28" s="232"/>
      <c r="AO28" s="232"/>
    </row>
    <row r="29" spans="1:41" s="233" customFormat="1" ht="21" customHeight="1">
      <c r="A29" s="227">
        <v>23</v>
      </c>
      <c r="B29" s="73" t="s">
        <v>1876</v>
      </c>
      <c r="C29" s="74" t="s">
        <v>1877</v>
      </c>
      <c r="D29" s="75" t="s">
        <v>84</v>
      </c>
      <c r="E29" s="236"/>
      <c r="F29" s="224"/>
      <c r="G29" s="224"/>
      <c r="H29" s="224" t="s">
        <v>6</v>
      </c>
      <c r="I29" s="224"/>
      <c r="J29" s="224"/>
      <c r="K29" s="224"/>
      <c r="L29" s="224" t="s">
        <v>8</v>
      </c>
      <c r="M29" s="224"/>
      <c r="N29" s="224"/>
      <c r="O29" s="224" t="s">
        <v>8</v>
      </c>
      <c r="P29" s="224"/>
      <c r="Q29" s="224"/>
      <c r="R29" s="224"/>
      <c r="S29" s="224"/>
      <c r="T29" s="224"/>
      <c r="U29" s="224"/>
      <c r="V29" s="224"/>
      <c r="W29" s="224"/>
      <c r="X29" s="224"/>
      <c r="Y29" s="224"/>
      <c r="Z29" s="224"/>
      <c r="AA29" s="224"/>
      <c r="AB29" s="224"/>
      <c r="AC29" s="224"/>
      <c r="AD29" s="224"/>
      <c r="AE29" s="224"/>
      <c r="AF29" s="224"/>
      <c r="AG29" s="224"/>
      <c r="AH29" s="224"/>
      <c r="AI29" s="224"/>
      <c r="AJ29" s="19">
        <f t="shared" si="2"/>
        <v>1</v>
      </c>
      <c r="AK29" s="336">
        <f t="shared" si="3"/>
        <v>0</v>
      </c>
      <c r="AL29" s="336">
        <f t="shared" si="4"/>
        <v>2</v>
      </c>
      <c r="AM29" s="232"/>
      <c r="AN29" s="232"/>
      <c r="AO29" s="232"/>
    </row>
    <row r="30" spans="1:41" s="233" customFormat="1" ht="21" customHeight="1">
      <c r="A30" s="227">
        <v>24</v>
      </c>
      <c r="B30" s="73" t="s">
        <v>1878</v>
      </c>
      <c r="C30" s="74" t="s">
        <v>1879</v>
      </c>
      <c r="D30" s="75" t="s">
        <v>67</v>
      </c>
      <c r="E30" s="236"/>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19">
        <f t="shared" si="2"/>
        <v>0</v>
      </c>
      <c r="AK30" s="336">
        <f t="shared" si="3"/>
        <v>0</v>
      </c>
      <c r="AL30" s="336">
        <f t="shared" si="4"/>
        <v>0</v>
      </c>
      <c r="AM30" s="232"/>
      <c r="AN30" s="232"/>
      <c r="AO30" s="232"/>
    </row>
    <row r="31" spans="1:41" s="233" customFormat="1" ht="21" customHeight="1">
      <c r="A31" s="227">
        <v>25</v>
      </c>
      <c r="B31" s="73" t="s">
        <v>1880</v>
      </c>
      <c r="C31" s="74" t="s">
        <v>1881</v>
      </c>
      <c r="D31" s="75" t="s">
        <v>81</v>
      </c>
      <c r="E31" s="228"/>
      <c r="F31" s="224" t="s">
        <v>8</v>
      </c>
      <c r="G31" s="224"/>
      <c r="H31" s="224" t="s">
        <v>8</v>
      </c>
      <c r="I31" s="224"/>
      <c r="J31" s="224"/>
      <c r="K31" s="224"/>
      <c r="L31" s="224" t="s">
        <v>8</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19">
        <f t="shared" si="2"/>
        <v>0</v>
      </c>
      <c r="AK31" s="336">
        <f t="shared" si="3"/>
        <v>0</v>
      </c>
      <c r="AL31" s="336">
        <f t="shared" si="4"/>
        <v>3</v>
      </c>
      <c r="AM31" s="232"/>
      <c r="AN31" s="232"/>
      <c r="AO31" s="232"/>
    </row>
    <row r="32" spans="1:41" s="233" customFormat="1" ht="21" customHeight="1">
      <c r="A32" s="227">
        <v>26</v>
      </c>
      <c r="B32" s="73" t="s">
        <v>1882</v>
      </c>
      <c r="C32" s="74" t="s">
        <v>1883</v>
      </c>
      <c r="D32" s="75" t="s">
        <v>100</v>
      </c>
      <c r="E32" s="228"/>
      <c r="F32" s="224" t="s">
        <v>6</v>
      </c>
      <c r="G32" s="224"/>
      <c r="H32" s="224" t="s">
        <v>6</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
        <f t="shared" si="2"/>
        <v>2</v>
      </c>
      <c r="AK32" s="336">
        <f t="shared" si="3"/>
        <v>0</v>
      </c>
      <c r="AL32" s="336">
        <f t="shared" si="4"/>
        <v>0</v>
      </c>
      <c r="AM32" s="232"/>
      <c r="AN32" s="232"/>
      <c r="AO32" s="232"/>
    </row>
    <row r="33" spans="1:41" s="25" customFormat="1" ht="21" customHeight="1">
      <c r="A33" s="439" t="s">
        <v>10</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19">
        <f>SUM(AJ7:AJ32)</f>
        <v>14</v>
      </c>
      <c r="AK33" s="19">
        <f>SUM(AK7:AK32)</f>
        <v>0</v>
      </c>
      <c r="AL33" s="19">
        <f>SUM(AL7:AL32)</f>
        <v>10</v>
      </c>
      <c r="AM33" s="24"/>
      <c r="AN33" s="24"/>
      <c r="AO33" s="24"/>
    </row>
    <row r="34" spans="1:41"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338"/>
      <c r="AN34" s="338"/>
    </row>
    <row r="35" spans="1:41">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0">
    <mergeCell ref="C36:D36"/>
    <mergeCell ref="C35:E35"/>
    <mergeCell ref="A33:AI33"/>
    <mergeCell ref="A5:A6"/>
    <mergeCell ref="A34:AL34"/>
    <mergeCell ref="B5:B6"/>
    <mergeCell ref="C5:D6"/>
    <mergeCell ref="A1:P1"/>
    <mergeCell ref="Q1:AL1"/>
    <mergeCell ref="A2:P2"/>
    <mergeCell ref="Q2:AL2"/>
    <mergeCell ref="A3:AL3"/>
    <mergeCell ref="AM20:AN20"/>
    <mergeCell ref="I4:L4"/>
    <mergeCell ref="M4:N4"/>
    <mergeCell ref="O4:Q4"/>
    <mergeCell ref="R4:T4"/>
    <mergeCell ref="AL5:AL6"/>
    <mergeCell ref="AJ5:AJ6"/>
    <mergeCell ref="AK5:AK6"/>
  </mergeCells>
  <conditionalFormatting sqref="E6:AI32">
    <cfRule type="expression" dxfId="7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C1" workbookViewId="0">
      <selection activeCell="Q17" sqref="Q17"/>
    </sheetView>
  </sheetViews>
  <sheetFormatPr defaultColWidth="9.33203125" defaultRowHeight="18"/>
  <cols>
    <col min="1" max="1" width="7.1640625" style="24" customWidth="1"/>
    <col min="2" max="2" width="17.83203125" style="24" customWidth="1"/>
    <col min="3" max="3" width="23.6640625" style="24" customWidth="1"/>
    <col min="4" max="4" width="10" style="24" customWidth="1"/>
    <col min="5" max="35" width="3.83203125" style="24" customWidth="1"/>
    <col min="36" max="38" width="7.66406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1884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5">
        <v>1</v>
      </c>
      <c r="B7" s="39">
        <v>2010080054</v>
      </c>
      <c r="C7" s="40" t="s">
        <v>612</v>
      </c>
      <c r="D7" s="41" t="s">
        <v>37</v>
      </c>
      <c r="E7" s="150"/>
      <c r="F7" s="96"/>
      <c r="G7" s="96"/>
      <c r="H7" s="96"/>
      <c r="I7" s="96" t="s">
        <v>7</v>
      </c>
      <c r="J7" s="96" t="s">
        <v>6</v>
      </c>
      <c r="K7" s="96"/>
      <c r="L7" s="96"/>
      <c r="M7" s="96"/>
      <c r="N7" s="96"/>
      <c r="O7" s="96" t="s">
        <v>6</v>
      </c>
      <c r="P7" s="96" t="s">
        <v>6</v>
      </c>
      <c r="Q7" s="96" t="s">
        <v>6</v>
      </c>
      <c r="R7" s="96"/>
      <c r="S7" s="96"/>
      <c r="T7" s="96"/>
      <c r="U7" s="96"/>
      <c r="V7" s="96"/>
      <c r="W7" s="96"/>
      <c r="X7" s="96"/>
      <c r="Y7" s="96"/>
      <c r="Z7" s="96"/>
      <c r="AA7" s="96"/>
      <c r="AB7" s="96"/>
      <c r="AC7" s="96"/>
      <c r="AD7" s="96"/>
      <c r="AE7" s="96"/>
      <c r="AF7" s="96"/>
      <c r="AG7" s="96"/>
      <c r="AH7" s="96"/>
      <c r="AI7" s="96"/>
      <c r="AJ7" s="19">
        <f t="shared" ref="AJ7:AJ27" si="2">COUNTIF(E7:AI7,"K")+2*COUNTIF(E7:AI7,"2K")+COUNTIF(E7:AI7,"TK")+COUNTIF(E7:AI7,"KT")+COUNTIF(E7:AI7,"PK")+COUNTIF(E7:AI7,"KP")+2*COUNTIF(E7:AI7,"K2")</f>
        <v>4</v>
      </c>
      <c r="AK7" s="336">
        <f t="shared" ref="AK7:AK27" si="3">COUNTIF(F7:AJ7,"P")+2*COUNTIF(F7:AJ7,"2P")+COUNTIF(F7:AJ7,"TP")+COUNTIF(F7:AJ7,"PT")+COUNTIF(F7:AJ7,"PK")+COUNTIF(F7:AJ7,"KP")+2*COUNTIF(F7:AJ7,"P2")</f>
        <v>1</v>
      </c>
      <c r="AL7" s="336">
        <f t="shared" ref="AL7:AL27" si="4">COUNTIF(E7:AI7,"T")+2*COUNTIF(E7:AI7,"2T")+2*COUNTIF(E7:AI7,"T2")+COUNTIF(E7:AI7,"PT")+COUNTIF(E7:AI7,"TP")</f>
        <v>0</v>
      </c>
      <c r="AM7" s="153"/>
      <c r="AN7" s="153"/>
      <c r="AO7" s="153"/>
    </row>
    <row r="8" spans="1:41" s="25" customFormat="1">
      <c r="A8" s="5">
        <v>2</v>
      </c>
      <c r="B8" s="39" t="s">
        <v>1887</v>
      </c>
      <c r="C8" s="40" t="s">
        <v>80</v>
      </c>
      <c r="D8" s="41" t="s">
        <v>852</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si="2"/>
        <v>0</v>
      </c>
      <c r="AK8" s="336">
        <f t="shared" si="3"/>
        <v>0</v>
      </c>
      <c r="AL8" s="336">
        <f t="shared" si="4"/>
        <v>0</v>
      </c>
      <c r="AM8" s="153"/>
      <c r="AN8" s="153"/>
      <c r="AO8" s="153"/>
    </row>
    <row r="9" spans="1:41" s="25" customFormat="1">
      <c r="A9" s="5">
        <v>3</v>
      </c>
      <c r="B9" s="73">
        <v>2010090098</v>
      </c>
      <c r="C9" s="74" t="s">
        <v>2802</v>
      </c>
      <c r="D9" s="75" t="s">
        <v>1662</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1891</v>
      </c>
      <c r="C10" s="40" t="s">
        <v>57</v>
      </c>
      <c r="D10" s="41" t="s">
        <v>1543</v>
      </c>
      <c r="E10" s="150"/>
      <c r="F10" s="96"/>
      <c r="G10" s="96"/>
      <c r="H10" s="96"/>
      <c r="I10" s="96" t="s">
        <v>6</v>
      </c>
      <c r="J10" s="96"/>
      <c r="K10" s="96"/>
      <c r="L10" s="96"/>
      <c r="M10" s="96"/>
      <c r="N10" s="96"/>
      <c r="O10" s="96"/>
      <c r="P10" s="96" t="s">
        <v>6</v>
      </c>
      <c r="Q10" s="96" t="s">
        <v>6</v>
      </c>
      <c r="R10" s="96"/>
      <c r="S10" s="96"/>
      <c r="T10" s="96"/>
      <c r="U10" s="96"/>
      <c r="V10" s="96"/>
      <c r="W10" s="96"/>
      <c r="X10" s="96"/>
      <c r="Y10" s="96"/>
      <c r="Z10" s="96"/>
      <c r="AA10" s="96"/>
      <c r="AB10" s="96"/>
      <c r="AC10" s="96"/>
      <c r="AD10" s="96"/>
      <c r="AE10" s="96"/>
      <c r="AF10" s="96"/>
      <c r="AG10" s="96"/>
      <c r="AH10" s="96"/>
      <c r="AI10" s="96"/>
      <c r="AJ10" s="19">
        <f t="shared" si="2"/>
        <v>3</v>
      </c>
      <c r="AK10" s="336">
        <f t="shared" si="3"/>
        <v>0</v>
      </c>
      <c r="AL10" s="336">
        <f t="shared" si="4"/>
        <v>0</v>
      </c>
      <c r="AM10" s="153"/>
      <c r="AN10" s="153"/>
      <c r="AO10" s="153"/>
    </row>
    <row r="11" spans="1:41" s="25" customFormat="1">
      <c r="A11" s="5">
        <v>5</v>
      </c>
      <c r="B11" s="39">
        <v>2010090097</v>
      </c>
      <c r="C11" s="40" t="s">
        <v>1892</v>
      </c>
      <c r="D11" s="41" t="s">
        <v>1543</v>
      </c>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96"/>
      <c r="AI11" s="224"/>
      <c r="AJ11" s="19">
        <f t="shared" si="2"/>
        <v>0</v>
      </c>
      <c r="AK11" s="336">
        <f t="shared" si="3"/>
        <v>0</v>
      </c>
      <c r="AL11" s="336">
        <f t="shared" si="4"/>
        <v>0</v>
      </c>
      <c r="AM11" s="153"/>
      <c r="AN11" s="153"/>
      <c r="AO11" s="153"/>
    </row>
    <row r="12" spans="1:41" s="25" customFormat="1">
      <c r="A12" s="5">
        <v>6</v>
      </c>
      <c r="B12" s="39" t="s">
        <v>1893</v>
      </c>
      <c r="C12" s="40" t="s">
        <v>65</v>
      </c>
      <c r="D12" s="41" t="s">
        <v>14</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c r="A13" s="5">
        <v>7</v>
      </c>
      <c r="B13" s="39" t="s">
        <v>1894</v>
      </c>
      <c r="C13" s="40" t="s">
        <v>31</v>
      </c>
      <c r="D13" s="41" t="s">
        <v>33</v>
      </c>
      <c r="E13" s="15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53"/>
      <c r="AN13" s="153"/>
      <c r="AO13" s="153"/>
    </row>
    <row r="14" spans="1:41" s="25" customFormat="1">
      <c r="A14" s="5">
        <v>8</v>
      </c>
      <c r="B14" s="39">
        <v>2010100033</v>
      </c>
      <c r="C14" s="40" t="s">
        <v>1895</v>
      </c>
      <c r="D14" s="41" t="s">
        <v>94</v>
      </c>
      <c r="E14" s="150"/>
      <c r="F14" s="96"/>
      <c r="G14" s="96"/>
      <c r="H14" s="96"/>
      <c r="I14" s="96"/>
      <c r="J14" s="96"/>
      <c r="K14" s="96"/>
      <c r="L14" s="96"/>
      <c r="M14" s="96"/>
      <c r="N14" s="96"/>
      <c r="O14" s="96"/>
      <c r="P14" s="96" t="s">
        <v>6</v>
      </c>
      <c r="Q14" s="96" t="s">
        <v>6</v>
      </c>
      <c r="R14" s="96"/>
      <c r="S14" s="96"/>
      <c r="T14" s="96"/>
      <c r="U14" s="96"/>
      <c r="V14" s="96"/>
      <c r="W14" s="96"/>
      <c r="X14" s="96"/>
      <c r="Y14" s="96"/>
      <c r="Z14" s="96"/>
      <c r="AA14" s="96"/>
      <c r="AB14" s="96"/>
      <c r="AC14" s="96"/>
      <c r="AD14" s="96"/>
      <c r="AE14" s="96"/>
      <c r="AF14" s="96"/>
      <c r="AG14" s="96"/>
      <c r="AH14" s="96"/>
      <c r="AI14" s="96"/>
      <c r="AJ14" s="19">
        <f t="shared" si="2"/>
        <v>2</v>
      </c>
      <c r="AK14" s="336">
        <f t="shared" si="3"/>
        <v>0</v>
      </c>
      <c r="AL14" s="336">
        <f t="shared" si="4"/>
        <v>0</v>
      </c>
      <c r="AM14" s="153"/>
      <c r="AN14" s="153"/>
      <c r="AO14" s="153"/>
    </row>
    <row r="15" spans="1:41" s="233" customFormat="1">
      <c r="A15" s="5">
        <v>9</v>
      </c>
      <c r="B15" s="39" t="s">
        <v>1896</v>
      </c>
      <c r="C15" s="40" t="s">
        <v>133</v>
      </c>
      <c r="D15" s="41" t="s">
        <v>744</v>
      </c>
      <c r="E15" s="150"/>
      <c r="F15" s="96"/>
      <c r="G15" s="96"/>
      <c r="H15" s="96" t="s">
        <v>7</v>
      </c>
      <c r="I15" s="96"/>
      <c r="J15" s="96"/>
      <c r="K15" s="96"/>
      <c r="L15" s="96"/>
      <c r="M15" s="96"/>
      <c r="N15" s="96"/>
      <c r="O15" s="96" t="s">
        <v>7</v>
      </c>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2</v>
      </c>
      <c r="AL15" s="336">
        <f t="shared" si="4"/>
        <v>0</v>
      </c>
      <c r="AM15" s="232"/>
      <c r="AN15" s="232"/>
      <c r="AO15" s="232"/>
    </row>
    <row r="16" spans="1:41" s="25" customFormat="1" ht="21" customHeight="1">
      <c r="A16" s="5">
        <v>10</v>
      </c>
      <c r="B16" s="39" t="s">
        <v>1897</v>
      </c>
      <c r="C16" s="40" t="s">
        <v>1898</v>
      </c>
      <c r="D16" s="41" t="s">
        <v>53</v>
      </c>
      <c r="E16" s="150"/>
      <c r="F16" s="96"/>
      <c r="G16" s="96"/>
      <c r="H16" s="96" t="s">
        <v>6</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39" t="s">
        <v>1899</v>
      </c>
      <c r="C17" s="40" t="s">
        <v>1900</v>
      </c>
      <c r="D17" s="41" t="s">
        <v>86</v>
      </c>
      <c r="E17" s="151"/>
      <c r="F17" s="151"/>
      <c r="G17" s="151"/>
      <c r="H17" s="151" t="s">
        <v>6</v>
      </c>
      <c r="I17" s="151" t="s">
        <v>6</v>
      </c>
      <c r="J17" s="151" t="s">
        <v>6</v>
      </c>
      <c r="K17" s="151"/>
      <c r="L17" s="151"/>
      <c r="M17" s="151"/>
      <c r="N17" s="151"/>
      <c r="O17" s="151" t="s">
        <v>6</v>
      </c>
      <c r="P17" s="151" t="s">
        <v>6</v>
      </c>
      <c r="Q17" s="151" t="s">
        <v>6</v>
      </c>
      <c r="R17" s="151"/>
      <c r="S17" s="151"/>
      <c r="T17" s="151"/>
      <c r="U17" s="151"/>
      <c r="V17" s="151"/>
      <c r="W17" s="69"/>
      <c r="X17" s="151"/>
      <c r="Y17" s="151"/>
      <c r="Z17" s="151"/>
      <c r="AA17" s="151"/>
      <c r="AB17" s="151"/>
      <c r="AC17" s="151"/>
      <c r="AD17" s="151"/>
      <c r="AE17" s="151"/>
      <c r="AF17" s="151"/>
      <c r="AG17" s="151"/>
      <c r="AH17" s="151"/>
      <c r="AI17" s="151"/>
      <c r="AJ17" s="19">
        <f t="shared" si="2"/>
        <v>6</v>
      </c>
      <c r="AK17" s="336">
        <f t="shared" si="3"/>
        <v>0</v>
      </c>
      <c r="AL17" s="336">
        <f t="shared" si="4"/>
        <v>0</v>
      </c>
      <c r="AM17" s="153"/>
      <c r="AN17" s="153"/>
      <c r="AO17" s="153"/>
    </row>
    <row r="18" spans="1:41" s="25" customFormat="1" ht="21" customHeight="1">
      <c r="A18" s="5">
        <v>12</v>
      </c>
      <c r="B18" s="39" t="s">
        <v>1904</v>
      </c>
      <c r="C18" s="40" t="s">
        <v>1905</v>
      </c>
      <c r="D18" s="41" t="s">
        <v>745</v>
      </c>
      <c r="E18" s="150"/>
      <c r="F18" s="96"/>
      <c r="G18" s="96"/>
      <c r="H18" s="96"/>
      <c r="I18" s="96"/>
      <c r="J18" s="96"/>
      <c r="K18" s="96"/>
      <c r="L18" s="96"/>
      <c r="M18" s="96"/>
      <c r="N18" s="96"/>
      <c r="O18" s="96"/>
      <c r="P18" s="96"/>
      <c r="Q18" s="96" t="s">
        <v>6</v>
      </c>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53"/>
      <c r="AN18" s="153"/>
      <c r="AO18" s="153"/>
    </row>
    <row r="19" spans="1:41" s="25" customFormat="1" ht="21" customHeight="1">
      <c r="A19" s="5">
        <v>13</v>
      </c>
      <c r="B19" s="39" t="s">
        <v>1906</v>
      </c>
      <c r="C19" s="40" t="s">
        <v>533</v>
      </c>
      <c r="D19" s="41" t="s">
        <v>63</v>
      </c>
      <c r="E19" s="150"/>
      <c r="F19" s="96"/>
      <c r="G19" s="96"/>
      <c r="H19" s="96"/>
      <c r="I19" s="96" t="s">
        <v>7</v>
      </c>
      <c r="J19" s="96"/>
      <c r="K19" s="96"/>
      <c r="L19" s="96"/>
      <c r="M19" s="96"/>
      <c r="N19" s="96"/>
      <c r="O19" s="96"/>
      <c r="P19" s="96"/>
      <c r="Q19" s="96" t="s">
        <v>6</v>
      </c>
      <c r="R19" s="96"/>
      <c r="S19" s="96"/>
      <c r="T19" s="96"/>
      <c r="U19" s="96"/>
      <c r="V19" s="96"/>
      <c r="W19" s="96"/>
      <c r="X19" s="96"/>
      <c r="Y19" s="96"/>
      <c r="Z19" s="96"/>
      <c r="AA19" s="96"/>
      <c r="AB19" s="96"/>
      <c r="AC19" s="96"/>
      <c r="AD19" s="96"/>
      <c r="AE19" s="96"/>
      <c r="AF19" s="96"/>
      <c r="AG19" s="96"/>
      <c r="AH19" s="96"/>
      <c r="AI19" s="96"/>
      <c r="AJ19" s="19">
        <f t="shared" si="2"/>
        <v>1</v>
      </c>
      <c r="AK19" s="336">
        <f t="shared" si="3"/>
        <v>1</v>
      </c>
      <c r="AL19" s="336">
        <f t="shared" si="4"/>
        <v>0</v>
      </c>
      <c r="AM19" s="153"/>
      <c r="AN19" s="153"/>
      <c r="AO19" s="153"/>
    </row>
    <row r="20" spans="1:41" s="25" customFormat="1" ht="21" customHeight="1">
      <c r="A20" s="5">
        <v>14</v>
      </c>
      <c r="B20" s="73" t="s">
        <v>1902</v>
      </c>
      <c r="C20" s="74" t="s">
        <v>1903</v>
      </c>
      <c r="D20" s="75" t="s">
        <v>363</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ht="21" customHeight="1">
      <c r="A21" s="5">
        <v>15</v>
      </c>
      <c r="B21" s="39" t="s">
        <v>1907</v>
      </c>
      <c r="C21" s="40" t="s">
        <v>1005</v>
      </c>
      <c r="D21" s="41" t="s">
        <v>22</v>
      </c>
      <c r="E21" s="150"/>
      <c r="F21" s="96"/>
      <c r="G21" s="96"/>
      <c r="H21" s="96"/>
      <c r="I21" s="96"/>
      <c r="J21" s="96"/>
      <c r="K21" s="96"/>
      <c r="L21" s="96"/>
      <c r="M21" s="96"/>
      <c r="N21" s="96"/>
      <c r="O21" s="96"/>
      <c r="P21" s="96"/>
      <c r="Q21" s="96" t="s">
        <v>6</v>
      </c>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c r="AM21" s="153"/>
      <c r="AN21" s="153"/>
      <c r="AO21" s="153"/>
    </row>
    <row r="22" spans="1:41" s="25" customFormat="1" ht="21" customHeight="1">
      <c r="A22" s="5">
        <v>16</v>
      </c>
      <c r="B22" s="39" t="s">
        <v>1908</v>
      </c>
      <c r="C22" s="40" t="s">
        <v>1909</v>
      </c>
      <c r="D22" s="41" t="s">
        <v>84</v>
      </c>
      <c r="E22" s="150"/>
      <c r="F22" s="96"/>
      <c r="G22" s="96"/>
      <c r="H22" s="96"/>
      <c r="I22" s="96"/>
      <c r="J22" s="96"/>
      <c r="K22" s="96"/>
      <c r="L22" s="96"/>
      <c r="M22" s="96"/>
      <c r="N22" s="96"/>
      <c r="O22" s="96" t="s">
        <v>7</v>
      </c>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ht="21" customHeight="1">
      <c r="A23" s="5">
        <v>17</v>
      </c>
      <c r="B23" s="39" t="s">
        <v>1910</v>
      </c>
      <c r="C23" s="40" t="s">
        <v>1911</v>
      </c>
      <c r="D23" s="41" t="s">
        <v>455</v>
      </c>
      <c r="E23" s="94"/>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21" customHeight="1">
      <c r="A24" s="5">
        <v>18</v>
      </c>
      <c r="B24" s="39" t="s">
        <v>1912</v>
      </c>
      <c r="C24" s="40" t="s">
        <v>1913</v>
      </c>
      <c r="D24" s="41" t="s">
        <v>23</v>
      </c>
      <c r="E24" s="94"/>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39">
        <v>2010090095</v>
      </c>
      <c r="C25" s="40" t="s">
        <v>236</v>
      </c>
      <c r="D25" s="41" t="s">
        <v>1914</v>
      </c>
      <c r="E25" s="94"/>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39" t="s">
        <v>1915</v>
      </c>
      <c r="C26" s="47" t="s">
        <v>496</v>
      </c>
      <c r="D26" s="48" t="s">
        <v>100</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332"/>
      <c r="AN26" s="332"/>
      <c r="AO26" s="332"/>
    </row>
    <row r="27" spans="1:41" s="25" customFormat="1" ht="21" customHeight="1">
      <c r="A27" s="5">
        <v>21</v>
      </c>
      <c r="B27" s="39" t="s">
        <v>1916</v>
      </c>
      <c r="C27" s="40" t="s">
        <v>31</v>
      </c>
      <c r="D27" s="41" t="s">
        <v>241</v>
      </c>
      <c r="E27" s="94"/>
      <c r="F27" s="96"/>
      <c r="G27" s="96"/>
      <c r="H27" s="96"/>
      <c r="I27" s="96"/>
      <c r="J27" s="96" t="s">
        <v>6</v>
      </c>
      <c r="K27" s="96"/>
      <c r="L27" s="96"/>
      <c r="M27" s="96"/>
      <c r="N27" s="96"/>
      <c r="O27" s="96"/>
      <c r="P27" s="96" t="s">
        <v>6</v>
      </c>
      <c r="Q27" s="96" t="s">
        <v>6</v>
      </c>
      <c r="R27" s="96"/>
      <c r="S27" s="96"/>
      <c r="T27" s="96"/>
      <c r="U27" s="96"/>
      <c r="V27" s="96"/>
      <c r="W27" s="96"/>
      <c r="X27" s="96"/>
      <c r="Y27" s="96"/>
      <c r="Z27" s="96"/>
      <c r="AA27" s="96"/>
      <c r="AB27" s="96"/>
      <c r="AC27" s="96"/>
      <c r="AD27" s="96"/>
      <c r="AE27" s="96"/>
      <c r="AF27" s="96"/>
      <c r="AG27" s="96"/>
      <c r="AH27" s="96"/>
      <c r="AI27" s="96"/>
      <c r="AJ27" s="19">
        <f t="shared" si="2"/>
        <v>3</v>
      </c>
      <c r="AK27" s="336">
        <f t="shared" si="3"/>
        <v>0</v>
      </c>
      <c r="AL27" s="336">
        <f t="shared" si="4"/>
        <v>0</v>
      </c>
      <c r="AM27" s="153"/>
      <c r="AN27" s="153"/>
      <c r="AO27" s="153"/>
    </row>
    <row r="28" spans="1:41" s="25" customFormat="1">
      <c r="A28" s="5">
        <v>22</v>
      </c>
      <c r="B28" s="39" t="s">
        <v>1888</v>
      </c>
      <c r="C28" s="40" t="s">
        <v>1889</v>
      </c>
      <c r="D28" s="41" t="s">
        <v>1890</v>
      </c>
      <c r="E28" s="518" t="s">
        <v>2799</v>
      </c>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20"/>
      <c r="AJ28" s="19">
        <f>COUNTIF(E28:AI28,"K")+2*COUNTIF(E28:AI28,"2K")+COUNTIF(E28:AI28,"TK")+COUNTIF(E28:AI28,"KT")+COUNTIF(E28:AI28,"PK")+COUNTIF(E28:AI28,"KP")+2*COUNTIF(E28:AI28,"K2")</f>
        <v>0</v>
      </c>
      <c r="AK28" s="336">
        <f>COUNTIF(F28:AJ28,"P")+2*COUNTIF(F28:AJ28,"2P")+COUNTIF(F28:AJ28,"TP")+COUNTIF(F28:AJ28,"PT")+COUNTIF(F28:AJ28,"PK")+COUNTIF(F28:AJ28,"KP")+2*COUNTIF(F28:AJ28,"P2")</f>
        <v>0</v>
      </c>
      <c r="AL28" s="336">
        <f>COUNTIF(E28:AI28,"T")+2*COUNTIF(E28:AI28,"2T")+2*COUNTIF(E28:AI28,"T2")+COUNTIF(E28:AI28,"PT")+COUNTIF(E28:AI28,"TP")</f>
        <v>0</v>
      </c>
      <c r="AM28" s="153"/>
      <c r="AN28" s="153"/>
      <c r="AO28" s="153"/>
    </row>
    <row r="29" spans="1:41" s="25" customFormat="1" ht="21" customHeight="1">
      <c r="A29" s="5">
        <v>23</v>
      </c>
      <c r="B29" s="39" t="s">
        <v>1901</v>
      </c>
      <c r="C29" s="40" t="s">
        <v>54</v>
      </c>
      <c r="D29" s="41" t="s">
        <v>56</v>
      </c>
      <c r="E29" s="521"/>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3"/>
      <c r="AJ29" s="19">
        <f>COUNTIF(E29:AI29,"K")+2*COUNTIF(E29:AI29,"2K")+COUNTIF(E29:AI29,"TK")+COUNTIF(E29:AI29,"KT")+COUNTIF(E29:AI29,"PK")+COUNTIF(E29:AI29,"KP")+2*COUNTIF(E29:AI29,"K2")</f>
        <v>0</v>
      </c>
      <c r="AK29" s="336">
        <f>COUNTIF(F29:AJ29,"P")+2*COUNTIF(F29:AJ29,"2P")+COUNTIF(F29:AJ29,"TP")+COUNTIF(F29:AJ29,"PT")+COUNTIF(F29:AJ29,"PK")+COUNTIF(F29:AJ29,"KP")+2*COUNTIF(F29:AJ29,"P2")</f>
        <v>0</v>
      </c>
      <c r="AL29" s="336">
        <f>COUNTIF(E29:AI29,"T")+2*COUNTIF(E29:AI29,"2T")+2*COUNTIF(E29:AI29,"T2")+COUNTIF(E29:AI29,"PT")+COUNTIF(E29:AI29,"TP")</f>
        <v>0</v>
      </c>
      <c r="AM29" s="437"/>
      <c r="AN29" s="438"/>
      <c r="AO29" s="153"/>
    </row>
    <row r="30" spans="1:41" s="25" customFormat="1">
      <c r="A30" s="5">
        <v>24</v>
      </c>
      <c r="B30" s="39" t="s">
        <v>1885</v>
      </c>
      <c r="C30" s="40" t="s">
        <v>1886</v>
      </c>
      <c r="D30" s="41" t="s">
        <v>36</v>
      </c>
      <c r="E30" s="524"/>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6"/>
      <c r="AJ30" s="19">
        <f>COUNTIF(E30:AI30,"K")+2*COUNTIF(E30:AI30,"2K")+COUNTIF(E30:AI30,"TK")+COUNTIF(E30:AI30,"KT")+COUNTIF(E30:AI30,"PK")+COUNTIF(E30:AI30,"KP")+2*COUNTIF(E30:AI30,"K2")</f>
        <v>0</v>
      </c>
      <c r="AK30" s="336">
        <f>COUNTIF(F30:AJ30,"P")+2*COUNTIF(F30:AJ30,"2P")+COUNTIF(F30:AJ30,"TP")+COUNTIF(F30:AJ30,"PT")+COUNTIF(F30:AJ30,"PK")+COUNTIF(F30:AJ30,"KP")+2*COUNTIF(F30:AJ30,"P2")</f>
        <v>0</v>
      </c>
      <c r="AL30" s="336">
        <f>COUNTIF(E30:AI30,"T")+2*COUNTIF(E30:AI30,"2T")+2*COUNTIF(E30:AI30,"T2")+COUNTIF(E30:AI30,"PT")+COUNTIF(E30:AI30,"TP")</f>
        <v>0</v>
      </c>
      <c r="AM30" s="26"/>
      <c r="AN30" s="27"/>
      <c r="AO30" s="153"/>
    </row>
    <row r="31" spans="1:41" s="25" customFormat="1" ht="18" customHeight="1">
      <c r="A31" s="439" t="s">
        <v>10</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19">
        <f>SUM(AJ7:AJ27)</f>
        <v>22</v>
      </c>
      <c r="AK31" s="19">
        <f>SUM(AK7:AK27)</f>
        <v>5</v>
      </c>
      <c r="AL31" s="19">
        <f>SUM(AL7:AL27)</f>
        <v>0</v>
      </c>
      <c r="AM31" s="24"/>
      <c r="AN31" s="24"/>
    </row>
    <row r="32" spans="1:41"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c r="AM32" s="338"/>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0">
    <mergeCell ref="C33:D33"/>
    <mergeCell ref="A31:AI31"/>
    <mergeCell ref="A5:A6"/>
    <mergeCell ref="E28:AI30"/>
    <mergeCell ref="A32:AL32"/>
    <mergeCell ref="B5:B6"/>
    <mergeCell ref="C5:D6"/>
    <mergeCell ref="A1:P1"/>
    <mergeCell ref="Q1:AL1"/>
    <mergeCell ref="A2:P2"/>
    <mergeCell ref="Q2:AL2"/>
    <mergeCell ref="A3:AL3"/>
    <mergeCell ref="AM29:AN29"/>
    <mergeCell ref="I4:L4"/>
    <mergeCell ref="M4:N4"/>
    <mergeCell ref="O4:Q4"/>
    <mergeCell ref="R4:T4"/>
    <mergeCell ref="AL5:AL6"/>
    <mergeCell ref="AJ5:AJ6"/>
    <mergeCell ref="AK5:AK6"/>
  </mergeCells>
  <conditionalFormatting sqref="E6:AI27 E28">
    <cfRule type="expression" dxfId="67"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B10" zoomScaleNormal="100" workbookViewId="0">
      <selection activeCell="R27" sqref="R27"/>
    </sheetView>
  </sheetViews>
  <sheetFormatPr defaultColWidth="9.33203125" defaultRowHeight="18"/>
  <cols>
    <col min="1" max="1" width="6" style="24" customWidth="1"/>
    <col min="2" max="2" width="16.83203125" style="24" customWidth="1"/>
    <col min="3" max="3" width="23" style="24" customWidth="1"/>
    <col min="4" max="4" width="9.832031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1924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79" t="s">
        <v>1925</v>
      </c>
      <c r="C7" s="80" t="s">
        <v>533</v>
      </c>
      <c r="D7" s="81" t="s">
        <v>82</v>
      </c>
      <c r="E7" s="5"/>
      <c r="F7" s="96"/>
      <c r="G7" s="96"/>
      <c r="H7" s="96"/>
      <c r="I7" s="96"/>
      <c r="J7" s="96"/>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5">
        <v>2</v>
      </c>
      <c r="B8" s="79" t="s">
        <v>1926</v>
      </c>
      <c r="C8" s="80" t="s">
        <v>1927</v>
      </c>
      <c r="D8" s="81" t="s">
        <v>39</v>
      </c>
      <c r="E8" s="5"/>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8" si="2">COUNTIF(E8:AI8,"K")+2*COUNTIF(E8:AI8,"2K")+COUNTIF(E8:AI8,"TK")+COUNTIF(E8:AI8,"KT")+COUNTIF(E8:AI8,"PK")+COUNTIF(E8:AI8,"KP")+2*COUNTIF(E8:AI8,"K2")</f>
        <v>0</v>
      </c>
      <c r="AK8" s="336">
        <f t="shared" ref="AK8:AK38" si="3">COUNTIF(F8:AJ8,"P")+2*COUNTIF(F8:AJ8,"2P")+COUNTIF(F8:AJ8,"TP")+COUNTIF(F8:AJ8,"PT")+COUNTIF(F8:AJ8,"PK")+COUNTIF(F8:AJ8,"KP")+2*COUNTIF(F8:AJ8,"P2")</f>
        <v>0</v>
      </c>
      <c r="AL8" s="336">
        <f t="shared" ref="AL8:AL38" si="4">COUNTIF(E8:AI8,"T")+2*COUNTIF(E8:AI8,"2T")+2*COUNTIF(E8:AI8,"T2")+COUNTIF(E8:AI8,"PT")+COUNTIF(E8:AI8,"TP")</f>
        <v>0</v>
      </c>
      <c r="AM8" s="153"/>
      <c r="AN8" s="153"/>
      <c r="AO8" s="153"/>
    </row>
    <row r="9" spans="1:41" s="25" customFormat="1" ht="21" customHeight="1">
      <c r="A9" s="5">
        <v>3</v>
      </c>
      <c r="B9" s="79" t="s">
        <v>1928</v>
      </c>
      <c r="C9" s="80" t="s">
        <v>639</v>
      </c>
      <c r="D9" s="81" t="s">
        <v>40</v>
      </c>
      <c r="E9" s="5"/>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21" customHeight="1">
      <c r="A10" s="5">
        <v>4</v>
      </c>
      <c r="B10" s="79" t="s">
        <v>1929</v>
      </c>
      <c r="C10" s="80" t="s">
        <v>24</v>
      </c>
      <c r="D10" s="81" t="s">
        <v>40</v>
      </c>
      <c r="E10" s="5"/>
      <c r="F10" s="96"/>
      <c r="G10" s="96"/>
      <c r="H10" s="96"/>
      <c r="I10" s="96"/>
      <c r="J10" s="96"/>
      <c r="K10" s="96" t="s">
        <v>6</v>
      </c>
      <c r="L10" s="96"/>
      <c r="M10" s="96"/>
      <c r="N10" s="96"/>
      <c r="O10" s="96"/>
      <c r="P10" s="96"/>
      <c r="Q10" s="96"/>
      <c r="R10" s="96" t="s">
        <v>6</v>
      </c>
      <c r="S10" s="96"/>
      <c r="T10" s="96"/>
      <c r="U10" s="96"/>
      <c r="V10" s="96"/>
      <c r="W10" s="96"/>
      <c r="X10" s="96"/>
      <c r="Y10" s="96"/>
      <c r="Z10" s="96"/>
      <c r="AA10" s="96"/>
      <c r="AB10" s="96"/>
      <c r="AC10" s="96"/>
      <c r="AD10" s="96"/>
      <c r="AE10" s="96"/>
      <c r="AF10" s="96"/>
      <c r="AG10" s="96"/>
      <c r="AH10" s="96"/>
      <c r="AI10" s="96"/>
      <c r="AJ10" s="19">
        <f t="shared" si="2"/>
        <v>2</v>
      </c>
      <c r="AK10" s="336">
        <f t="shared" si="3"/>
        <v>0</v>
      </c>
      <c r="AL10" s="336">
        <f t="shared" si="4"/>
        <v>0</v>
      </c>
      <c r="AM10" s="153"/>
      <c r="AN10" s="153"/>
      <c r="AO10" s="153"/>
    </row>
    <row r="11" spans="1:41" s="25" customFormat="1" ht="21" customHeight="1">
      <c r="A11" s="5">
        <v>5</v>
      </c>
      <c r="B11" s="79" t="s">
        <v>1930</v>
      </c>
      <c r="C11" s="80" t="s">
        <v>57</v>
      </c>
      <c r="D11" s="81" t="s">
        <v>136</v>
      </c>
      <c r="E11" s="5"/>
      <c r="F11" s="96"/>
      <c r="G11" s="96"/>
      <c r="H11" s="96"/>
      <c r="I11" s="96"/>
      <c r="J11" s="96"/>
      <c r="K11" s="96"/>
      <c r="L11" s="96"/>
      <c r="M11" s="96"/>
      <c r="N11" s="96"/>
      <c r="O11" s="96"/>
      <c r="P11" s="96"/>
      <c r="Q11" s="96"/>
      <c r="R11" s="96" t="s">
        <v>6</v>
      </c>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c r="AM11" s="153"/>
      <c r="AN11" s="153"/>
      <c r="AO11" s="153"/>
    </row>
    <row r="12" spans="1:41" s="25" customFormat="1" ht="21" customHeight="1">
      <c r="A12" s="5">
        <v>6</v>
      </c>
      <c r="B12" s="79" t="s">
        <v>1931</v>
      </c>
      <c r="C12" s="80" t="s">
        <v>1932</v>
      </c>
      <c r="D12" s="81" t="s">
        <v>48</v>
      </c>
      <c r="E12" s="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21" customHeight="1">
      <c r="A13" s="5">
        <v>7</v>
      </c>
      <c r="B13" s="79" t="s">
        <v>1933</v>
      </c>
      <c r="C13" s="80" t="s">
        <v>448</v>
      </c>
      <c r="D13" s="81" t="s">
        <v>70</v>
      </c>
      <c r="E13" s="175"/>
      <c r="F13" s="224"/>
      <c r="G13" s="224"/>
      <c r="H13" s="224"/>
      <c r="I13" s="224"/>
      <c r="J13" s="224"/>
      <c r="K13" s="224"/>
      <c r="L13" s="224"/>
      <c r="M13" s="224"/>
      <c r="N13" s="224"/>
      <c r="O13" s="224"/>
      <c r="P13" s="224"/>
      <c r="Q13" s="224"/>
      <c r="R13" s="224" t="s">
        <v>6</v>
      </c>
      <c r="S13" s="224"/>
      <c r="T13" s="96"/>
      <c r="U13" s="224"/>
      <c r="V13" s="224"/>
      <c r="W13" s="224"/>
      <c r="X13" s="224"/>
      <c r="Y13" s="224"/>
      <c r="Z13" s="224"/>
      <c r="AA13" s="224"/>
      <c r="AB13" s="224"/>
      <c r="AC13" s="224"/>
      <c r="AD13" s="224"/>
      <c r="AE13" s="224"/>
      <c r="AF13" s="224"/>
      <c r="AG13" s="224"/>
      <c r="AH13" s="224"/>
      <c r="AI13" s="224"/>
      <c r="AJ13" s="19">
        <f t="shared" si="2"/>
        <v>1</v>
      </c>
      <c r="AK13" s="336">
        <f t="shared" si="3"/>
        <v>0</v>
      </c>
      <c r="AL13" s="336">
        <f t="shared" si="4"/>
        <v>0</v>
      </c>
      <c r="AM13" s="153"/>
      <c r="AN13" s="153"/>
      <c r="AO13" s="153"/>
    </row>
    <row r="14" spans="1:41" s="25" customFormat="1" ht="21" customHeight="1">
      <c r="A14" s="5">
        <v>8</v>
      </c>
      <c r="B14" s="79" t="s">
        <v>1934</v>
      </c>
      <c r="C14" s="80" t="s">
        <v>1935</v>
      </c>
      <c r="D14" s="81" t="s">
        <v>30</v>
      </c>
      <c r="E14" s="5"/>
      <c r="F14" s="96"/>
      <c r="G14" s="96"/>
      <c r="H14" s="96"/>
      <c r="I14" s="96"/>
      <c r="J14" s="96"/>
      <c r="K14" s="96"/>
      <c r="L14" s="96"/>
      <c r="M14" s="96"/>
      <c r="N14" s="96"/>
      <c r="O14" s="96"/>
      <c r="P14" s="96"/>
      <c r="Q14" s="96"/>
      <c r="R14" s="96" t="s">
        <v>6</v>
      </c>
      <c r="S14" s="96"/>
      <c r="T14" s="96"/>
      <c r="U14" s="96"/>
      <c r="V14" s="96"/>
      <c r="W14" s="96"/>
      <c r="X14" s="96"/>
      <c r="Y14" s="96"/>
      <c r="Z14" s="96"/>
      <c r="AA14" s="96"/>
      <c r="AB14" s="96"/>
      <c r="AC14" s="96"/>
      <c r="AD14" s="96"/>
      <c r="AE14" s="96"/>
      <c r="AF14" s="96"/>
      <c r="AG14" s="96"/>
      <c r="AH14" s="96"/>
      <c r="AI14" s="96"/>
      <c r="AJ14" s="19">
        <f t="shared" si="2"/>
        <v>1</v>
      </c>
      <c r="AK14" s="336">
        <f t="shared" si="3"/>
        <v>0</v>
      </c>
      <c r="AL14" s="336">
        <f t="shared" si="4"/>
        <v>0</v>
      </c>
      <c r="AM14" s="153"/>
      <c r="AN14" s="153"/>
      <c r="AO14" s="153"/>
    </row>
    <row r="15" spans="1:41" s="25" customFormat="1" ht="21" customHeight="1">
      <c r="A15" s="5">
        <v>9</v>
      </c>
      <c r="B15" s="79">
        <v>2010090096</v>
      </c>
      <c r="C15" s="80" t="s">
        <v>1937</v>
      </c>
      <c r="D15" s="81" t="s">
        <v>1938</v>
      </c>
      <c r="E15" s="5"/>
      <c r="F15" s="96"/>
      <c r="G15" s="96"/>
      <c r="H15" s="96"/>
      <c r="I15" s="96"/>
      <c r="J15" s="96"/>
      <c r="K15" s="96"/>
      <c r="L15" s="96"/>
      <c r="M15" s="96"/>
      <c r="N15" s="96"/>
      <c r="O15" s="96"/>
      <c r="P15" s="96"/>
      <c r="Q15" s="96"/>
      <c r="R15" s="96" t="s">
        <v>6</v>
      </c>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53"/>
      <c r="AN15" s="153"/>
      <c r="AO15" s="153"/>
    </row>
    <row r="16" spans="1:41" s="25" customFormat="1" ht="21" customHeight="1">
      <c r="A16" s="5">
        <v>10</v>
      </c>
      <c r="B16" s="79" t="s">
        <v>1939</v>
      </c>
      <c r="C16" s="80" t="s">
        <v>1940</v>
      </c>
      <c r="D16" s="81" t="s">
        <v>41</v>
      </c>
      <c r="E16" s="5"/>
      <c r="F16" s="96"/>
      <c r="G16" s="96"/>
      <c r="H16" s="96"/>
      <c r="I16" s="96"/>
      <c r="J16" s="96" t="s">
        <v>6</v>
      </c>
      <c r="K16" s="96"/>
      <c r="L16" s="96"/>
      <c r="M16" s="96"/>
      <c r="N16" s="96"/>
      <c r="O16" s="96"/>
      <c r="P16" s="96"/>
      <c r="Q16" s="96" t="s">
        <v>6</v>
      </c>
      <c r="R16" s="96" t="s">
        <v>6</v>
      </c>
      <c r="S16" s="96"/>
      <c r="T16" s="96"/>
      <c r="U16" s="96"/>
      <c r="V16" s="96"/>
      <c r="W16" s="96"/>
      <c r="X16" s="96"/>
      <c r="Y16" s="96"/>
      <c r="Z16" s="96"/>
      <c r="AA16" s="96"/>
      <c r="AB16" s="96"/>
      <c r="AC16" s="96"/>
      <c r="AD16" s="96"/>
      <c r="AE16" s="96"/>
      <c r="AF16" s="96"/>
      <c r="AG16" s="96"/>
      <c r="AH16" s="96"/>
      <c r="AI16" s="96"/>
      <c r="AJ16" s="19">
        <f t="shared" si="2"/>
        <v>3</v>
      </c>
      <c r="AK16" s="336">
        <f t="shared" si="3"/>
        <v>0</v>
      </c>
      <c r="AL16" s="336">
        <f t="shared" si="4"/>
        <v>0</v>
      </c>
      <c r="AM16" s="153"/>
      <c r="AN16" s="153"/>
      <c r="AO16" s="153"/>
    </row>
    <row r="17" spans="1:41" s="25" customFormat="1" ht="21" customHeight="1">
      <c r="A17" s="5">
        <v>11</v>
      </c>
      <c r="B17" s="79" t="s">
        <v>1941</v>
      </c>
      <c r="C17" s="80" t="s">
        <v>1942</v>
      </c>
      <c r="D17" s="81" t="s">
        <v>92</v>
      </c>
      <c r="E17" s="5"/>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3"/>
      <c r="AN17" s="153"/>
      <c r="AO17" s="153"/>
    </row>
    <row r="18" spans="1:41" s="145" customFormat="1" ht="21" customHeight="1">
      <c r="A18" s="5">
        <v>12</v>
      </c>
      <c r="B18" s="79" t="s">
        <v>1943</v>
      </c>
      <c r="C18" s="80" t="s">
        <v>207</v>
      </c>
      <c r="D18" s="81" t="s">
        <v>212</v>
      </c>
      <c r="E18" s="17"/>
      <c r="F18" s="151"/>
      <c r="G18" s="151"/>
      <c r="H18" s="151"/>
      <c r="I18" s="151"/>
      <c r="J18" s="151"/>
      <c r="K18" s="151"/>
      <c r="L18" s="151"/>
      <c r="M18" s="151"/>
      <c r="N18" s="151"/>
      <c r="O18" s="151"/>
      <c r="P18" s="151"/>
      <c r="Q18" s="151"/>
      <c r="R18" s="151"/>
      <c r="S18" s="151"/>
      <c r="T18" s="96"/>
      <c r="U18" s="151"/>
      <c r="V18" s="151"/>
      <c r="W18" s="69"/>
      <c r="X18" s="151"/>
      <c r="Y18" s="151"/>
      <c r="Z18" s="151"/>
      <c r="AA18" s="151"/>
      <c r="AB18" s="151"/>
      <c r="AC18" s="151"/>
      <c r="AD18" s="151"/>
      <c r="AE18" s="151"/>
      <c r="AF18" s="151"/>
      <c r="AG18" s="151"/>
      <c r="AH18" s="151"/>
      <c r="AI18" s="151"/>
      <c r="AJ18" s="19">
        <f t="shared" si="2"/>
        <v>0</v>
      </c>
      <c r="AK18" s="336">
        <f t="shared" si="3"/>
        <v>0</v>
      </c>
      <c r="AL18" s="336">
        <f t="shared" si="4"/>
        <v>0</v>
      </c>
      <c r="AM18" s="177"/>
      <c r="AN18" s="177"/>
      <c r="AO18" s="177"/>
    </row>
    <row r="19" spans="1:41" s="145" customFormat="1" ht="21" customHeight="1">
      <c r="A19" s="5">
        <v>13</v>
      </c>
      <c r="B19" s="79" t="s">
        <v>1944</v>
      </c>
      <c r="C19" s="80" t="s">
        <v>57</v>
      </c>
      <c r="D19" s="81" t="s">
        <v>126</v>
      </c>
      <c r="E19" s="5"/>
      <c r="F19" s="96"/>
      <c r="G19" s="96"/>
      <c r="H19" s="96"/>
      <c r="I19" s="96"/>
      <c r="J19" s="96"/>
      <c r="K19" s="96"/>
      <c r="L19" s="96"/>
      <c r="M19" s="96"/>
      <c r="N19" s="96"/>
      <c r="O19" s="96"/>
      <c r="P19" s="96"/>
      <c r="Q19" s="96"/>
      <c r="R19" s="96"/>
      <c r="S19" s="151"/>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527"/>
      <c r="AN19" s="528"/>
      <c r="AO19" s="177"/>
    </row>
    <row r="20" spans="1:41" s="145" customFormat="1" ht="21" customHeight="1">
      <c r="A20" s="5">
        <v>14</v>
      </c>
      <c r="B20" s="79" t="s">
        <v>1945</v>
      </c>
      <c r="C20" s="80" t="s">
        <v>670</v>
      </c>
      <c r="D20" s="81" t="s">
        <v>150</v>
      </c>
      <c r="E20" s="5"/>
      <c r="F20" s="96"/>
      <c r="G20" s="96"/>
      <c r="H20" s="96"/>
      <c r="I20" s="96"/>
      <c r="J20" s="96"/>
      <c r="K20" s="96" t="s">
        <v>6</v>
      </c>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177"/>
      <c r="AN20" s="177"/>
      <c r="AO20" s="177"/>
    </row>
    <row r="21" spans="1:41" s="145" customFormat="1" ht="21" customHeight="1">
      <c r="A21" s="5">
        <v>15</v>
      </c>
      <c r="B21" s="79" t="s">
        <v>1946</v>
      </c>
      <c r="C21" s="80" t="s">
        <v>335</v>
      </c>
      <c r="D21" s="81" t="s">
        <v>62</v>
      </c>
      <c r="E21" s="5"/>
      <c r="F21" s="96"/>
      <c r="G21" s="96"/>
      <c r="H21" s="96"/>
      <c r="I21" s="96"/>
      <c r="J21" s="96"/>
      <c r="K21" s="96"/>
      <c r="L21" s="96"/>
      <c r="M21" s="96"/>
      <c r="N21" s="96"/>
      <c r="O21" s="96"/>
      <c r="P21" s="96"/>
      <c r="Q21" s="96"/>
      <c r="R21" s="96" t="s">
        <v>6</v>
      </c>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c r="AM21" s="177"/>
      <c r="AN21" s="177"/>
      <c r="AO21" s="177"/>
    </row>
    <row r="22" spans="1:41" s="145" customFormat="1" ht="21" customHeight="1">
      <c r="A22" s="5">
        <v>16</v>
      </c>
      <c r="B22" s="79" t="s">
        <v>1947</v>
      </c>
      <c r="C22" s="80" t="s">
        <v>118</v>
      </c>
      <c r="D22" s="81" t="s">
        <v>62</v>
      </c>
      <c r="E22" s="5"/>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77"/>
      <c r="AN22" s="177"/>
      <c r="AO22" s="177"/>
    </row>
    <row r="23" spans="1:41" s="145" customFormat="1" ht="21" customHeight="1">
      <c r="A23" s="5">
        <v>17</v>
      </c>
      <c r="B23" s="79" t="s">
        <v>1948</v>
      </c>
      <c r="C23" s="80" t="s">
        <v>1949</v>
      </c>
      <c r="D23" s="81" t="s">
        <v>1183</v>
      </c>
      <c r="E23" s="5"/>
      <c r="F23" s="96"/>
      <c r="G23" s="96"/>
      <c r="H23" s="96"/>
      <c r="I23" s="96"/>
      <c r="J23" s="96"/>
      <c r="K23" s="96" t="s">
        <v>6</v>
      </c>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77"/>
      <c r="AN23" s="177"/>
      <c r="AO23" s="177"/>
    </row>
    <row r="24" spans="1:41" s="25" customFormat="1" ht="21" customHeight="1">
      <c r="A24" s="5">
        <v>18</v>
      </c>
      <c r="B24" s="82" t="s">
        <v>1950</v>
      </c>
      <c r="C24" s="83" t="s">
        <v>57</v>
      </c>
      <c r="D24" s="204" t="s">
        <v>1551</v>
      </c>
      <c r="E24" s="5"/>
      <c r="F24" s="96"/>
      <c r="G24" s="96"/>
      <c r="H24" s="96"/>
      <c r="I24" s="96"/>
      <c r="J24" s="96"/>
      <c r="K24" s="96"/>
      <c r="L24" s="96"/>
      <c r="M24" s="96"/>
      <c r="N24" s="96"/>
      <c r="O24" s="96"/>
      <c r="P24" s="96"/>
      <c r="Q24" s="96"/>
      <c r="R24" s="96" t="s">
        <v>6</v>
      </c>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53"/>
      <c r="AN24" s="153"/>
      <c r="AO24" s="153"/>
    </row>
    <row r="25" spans="1:41" s="25" customFormat="1" ht="21" customHeight="1">
      <c r="A25" s="5">
        <v>19</v>
      </c>
      <c r="B25" s="79" t="s">
        <v>1951</v>
      </c>
      <c r="C25" s="80" t="s">
        <v>670</v>
      </c>
      <c r="D25" s="81" t="s">
        <v>94</v>
      </c>
      <c r="E25" s="2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79" t="s">
        <v>1952</v>
      </c>
      <c r="C26" s="80" t="s">
        <v>1953</v>
      </c>
      <c r="D26" s="81" t="s">
        <v>1461</v>
      </c>
      <c r="E26" s="2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ht="21" customHeight="1">
      <c r="A27" s="5">
        <v>21</v>
      </c>
      <c r="B27" s="79" t="s">
        <v>1954</v>
      </c>
      <c r="C27" s="80" t="s">
        <v>1955</v>
      </c>
      <c r="D27" s="81" t="s">
        <v>56</v>
      </c>
      <c r="E27" s="22"/>
      <c r="F27" s="96"/>
      <c r="G27" s="96"/>
      <c r="H27" s="96"/>
      <c r="I27" s="96" t="s">
        <v>6</v>
      </c>
      <c r="J27" s="96"/>
      <c r="K27" s="96" t="s">
        <v>6</v>
      </c>
      <c r="L27" s="96"/>
      <c r="M27" s="96"/>
      <c r="N27" s="96"/>
      <c r="O27" s="96" t="s">
        <v>6</v>
      </c>
      <c r="P27" s="96"/>
      <c r="Q27" s="96"/>
      <c r="R27" s="96" t="s">
        <v>6</v>
      </c>
      <c r="S27" s="96"/>
      <c r="T27" s="96"/>
      <c r="U27" s="96"/>
      <c r="V27" s="96"/>
      <c r="W27" s="96"/>
      <c r="X27" s="96"/>
      <c r="Y27" s="96"/>
      <c r="Z27" s="96"/>
      <c r="AA27" s="96"/>
      <c r="AB27" s="96"/>
      <c r="AC27" s="96"/>
      <c r="AD27" s="96"/>
      <c r="AE27" s="96"/>
      <c r="AF27" s="96"/>
      <c r="AG27" s="96"/>
      <c r="AH27" s="96"/>
      <c r="AI27" s="96"/>
      <c r="AJ27" s="19">
        <f t="shared" si="2"/>
        <v>4</v>
      </c>
      <c r="AK27" s="336">
        <f t="shared" si="3"/>
        <v>0</v>
      </c>
      <c r="AL27" s="336">
        <f t="shared" si="4"/>
        <v>0</v>
      </c>
      <c r="AM27" s="153"/>
      <c r="AN27" s="153"/>
      <c r="AO27" s="153"/>
    </row>
    <row r="28" spans="1:41" s="25" customFormat="1" ht="21" customHeight="1">
      <c r="A28" s="5">
        <v>22</v>
      </c>
      <c r="B28" s="79" t="s">
        <v>1956</v>
      </c>
      <c r="C28" s="80" t="s">
        <v>18</v>
      </c>
      <c r="D28" s="81" t="s">
        <v>22</v>
      </c>
      <c r="E28" s="2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21" customHeight="1">
      <c r="A29" s="5">
        <v>23</v>
      </c>
      <c r="B29" s="79" t="s">
        <v>1957</v>
      </c>
      <c r="C29" s="80" t="s">
        <v>1958</v>
      </c>
      <c r="D29" s="81" t="s">
        <v>46</v>
      </c>
      <c r="E29" s="22"/>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21" customHeight="1">
      <c r="A30" s="5">
        <v>24</v>
      </c>
      <c r="B30" s="79" t="s">
        <v>1959</v>
      </c>
      <c r="C30" s="80" t="s">
        <v>349</v>
      </c>
      <c r="D30" s="81" t="s">
        <v>84</v>
      </c>
      <c r="E30" s="22"/>
      <c r="F30" s="96"/>
      <c r="G30" s="96"/>
      <c r="H30" s="96"/>
      <c r="I30" s="96"/>
      <c r="J30" s="96"/>
      <c r="K30" s="96" t="s">
        <v>6</v>
      </c>
      <c r="L30" s="96"/>
      <c r="M30" s="96"/>
      <c r="N30" s="96"/>
      <c r="O30" s="96"/>
      <c r="P30" s="96"/>
      <c r="Q30" s="96"/>
      <c r="R30" s="96" t="s">
        <v>6</v>
      </c>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c r="AM30" s="153"/>
      <c r="AN30" s="153"/>
      <c r="AO30" s="153"/>
    </row>
    <row r="31" spans="1:41" s="25" customFormat="1" ht="21" customHeight="1">
      <c r="A31" s="5">
        <v>25</v>
      </c>
      <c r="B31" s="79" t="s">
        <v>1960</v>
      </c>
      <c r="C31" s="80" t="s">
        <v>670</v>
      </c>
      <c r="D31" s="81" t="s">
        <v>1961</v>
      </c>
      <c r="E31" s="22"/>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79" t="s">
        <v>1962</v>
      </c>
      <c r="C32" s="80" t="s">
        <v>18</v>
      </c>
      <c r="D32" s="81" t="s">
        <v>72</v>
      </c>
      <c r="E32" s="22"/>
      <c r="F32" s="96"/>
      <c r="G32" s="96"/>
      <c r="H32" s="96" t="s">
        <v>6</v>
      </c>
      <c r="I32" s="96"/>
      <c r="J32" s="96" t="s">
        <v>6</v>
      </c>
      <c r="K32" s="96" t="s">
        <v>6</v>
      </c>
      <c r="L32" s="96"/>
      <c r="M32" s="96"/>
      <c r="N32" s="96"/>
      <c r="O32" s="96" t="s">
        <v>6</v>
      </c>
      <c r="P32" s="96"/>
      <c r="Q32" s="96" t="s">
        <v>6</v>
      </c>
      <c r="R32" s="96" t="s">
        <v>6</v>
      </c>
      <c r="S32" s="96"/>
      <c r="T32" s="96"/>
      <c r="U32" s="96"/>
      <c r="V32" s="96"/>
      <c r="W32" s="96"/>
      <c r="X32" s="96"/>
      <c r="Y32" s="96"/>
      <c r="Z32" s="96"/>
      <c r="AA32" s="96"/>
      <c r="AB32" s="96"/>
      <c r="AC32" s="96"/>
      <c r="AD32" s="96"/>
      <c r="AE32" s="96"/>
      <c r="AF32" s="96"/>
      <c r="AG32" s="96"/>
      <c r="AH32" s="96"/>
      <c r="AI32" s="96"/>
      <c r="AJ32" s="19">
        <f t="shared" si="2"/>
        <v>6</v>
      </c>
      <c r="AK32" s="336">
        <f t="shared" si="3"/>
        <v>0</v>
      </c>
      <c r="AL32" s="336">
        <f t="shared" si="4"/>
        <v>0</v>
      </c>
      <c r="AM32" s="153"/>
      <c r="AN32" s="153"/>
      <c r="AO32" s="153"/>
    </row>
    <row r="33" spans="1:41" s="25" customFormat="1" ht="21" customHeight="1">
      <c r="A33" s="5">
        <v>27</v>
      </c>
      <c r="B33" s="79" t="s">
        <v>1963</v>
      </c>
      <c r="C33" s="80" t="s">
        <v>368</v>
      </c>
      <c r="D33" s="81" t="s">
        <v>23</v>
      </c>
      <c r="E33" s="22"/>
      <c r="F33" s="96"/>
      <c r="G33" s="96"/>
      <c r="H33" s="96" t="s">
        <v>7</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79" t="s">
        <v>1964</v>
      </c>
      <c r="C34" s="80" t="s">
        <v>76</v>
      </c>
      <c r="D34" s="81" t="s">
        <v>68</v>
      </c>
      <c r="E34" s="22"/>
      <c r="F34" s="96"/>
      <c r="G34" s="96"/>
      <c r="H34" s="96"/>
      <c r="I34" s="96"/>
      <c r="J34" s="96"/>
      <c r="K34" s="96"/>
      <c r="L34" s="96"/>
      <c r="M34" s="96"/>
      <c r="N34" s="96"/>
      <c r="O34" s="96"/>
      <c r="P34" s="96"/>
      <c r="Q34" s="96"/>
      <c r="R34" s="96" t="s">
        <v>6</v>
      </c>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3"/>
      <c r="AN34" s="153"/>
      <c r="AO34" s="153"/>
    </row>
    <row r="35" spans="1:41" s="25" customFormat="1" ht="21" customHeight="1">
      <c r="A35" s="5">
        <v>29</v>
      </c>
      <c r="B35" s="79" t="s">
        <v>1922</v>
      </c>
      <c r="C35" s="80" t="s">
        <v>1923</v>
      </c>
      <c r="D35" s="81" t="s">
        <v>104</v>
      </c>
      <c r="E35" s="2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3"/>
      <c r="AN35" s="153"/>
      <c r="AO35" s="153"/>
    </row>
    <row r="36" spans="1:41" s="25" customFormat="1" ht="21" customHeight="1">
      <c r="A36" s="5">
        <v>30</v>
      </c>
      <c r="B36" s="79" t="s">
        <v>1965</v>
      </c>
      <c r="C36" s="80" t="s">
        <v>1966</v>
      </c>
      <c r="D36" s="81" t="s">
        <v>60</v>
      </c>
      <c r="E36" s="22"/>
      <c r="F36" s="96"/>
      <c r="G36" s="96"/>
      <c r="H36" s="96"/>
      <c r="I36" s="96"/>
      <c r="J36" s="96"/>
      <c r="K36" s="96" t="s">
        <v>8</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1</v>
      </c>
      <c r="AM36" s="153"/>
      <c r="AN36" s="153"/>
      <c r="AO36" s="153"/>
    </row>
    <row r="37" spans="1:41" s="25" customFormat="1" ht="21" customHeight="1">
      <c r="A37" s="5">
        <v>31</v>
      </c>
      <c r="B37" s="79" t="s">
        <v>1967</v>
      </c>
      <c r="C37" s="80" t="s">
        <v>1968</v>
      </c>
      <c r="D37" s="81" t="s">
        <v>1969</v>
      </c>
      <c r="E37" s="22"/>
      <c r="F37" s="96"/>
      <c r="G37" s="96"/>
      <c r="H37" s="96"/>
      <c r="I37" s="96"/>
      <c r="J37" s="96"/>
      <c r="K37" s="96" t="s">
        <v>6</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ht="21" customHeight="1">
      <c r="A38" s="5">
        <v>32</v>
      </c>
      <c r="B38" s="79" t="s">
        <v>1970</v>
      </c>
      <c r="C38" s="80" t="s">
        <v>1971</v>
      </c>
      <c r="D38" s="81" t="s">
        <v>1969</v>
      </c>
      <c r="E38" s="22"/>
      <c r="F38" s="96"/>
      <c r="G38" s="96"/>
      <c r="H38" s="96"/>
      <c r="I38" s="96"/>
      <c r="J38" s="96"/>
      <c r="K38" s="96" t="s">
        <v>6</v>
      </c>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1</v>
      </c>
      <c r="AK38" s="336">
        <f t="shared" si="3"/>
        <v>0</v>
      </c>
      <c r="AL38" s="336">
        <f t="shared" si="4"/>
        <v>0</v>
      </c>
      <c r="AM38" s="153"/>
      <c r="AN38" s="153"/>
      <c r="AO38" s="153"/>
    </row>
    <row r="39" spans="1:41" s="25" customFormat="1" ht="21" customHeight="1">
      <c r="A39" s="5">
        <v>33</v>
      </c>
      <c r="B39" s="79" t="s">
        <v>1936</v>
      </c>
      <c r="C39" s="80" t="s">
        <v>31</v>
      </c>
      <c r="D39" s="81" t="s">
        <v>1543</v>
      </c>
      <c r="E39" s="532" t="s">
        <v>2799</v>
      </c>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4"/>
      <c r="AJ39" s="19">
        <f>COUNTIF(E39:AI39,"K")+2*COUNTIF(E39:AI39,"2K")+COUNTIF(E39:AI39,"TK")+COUNTIF(E39:AI39,"KT")+COUNTIF(E39:AI39,"PK")+COUNTIF(E39:AI39,"KP")+2*COUNTIF(E39:AI39,"K2")</f>
        <v>0</v>
      </c>
      <c r="AK39" s="336">
        <f>COUNTIF(F39:AJ39,"P")+2*COUNTIF(F39:AJ39,"2P")+COUNTIF(F39:AJ39,"TP")+COUNTIF(F39:AJ39,"PT")+COUNTIF(F39:AJ39,"PK")+COUNTIF(F39:AJ39,"KP")+2*COUNTIF(F39:AJ39,"P2")</f>
        <v>0</v>
      </c>
      <c r="AL39" s="336">
        <f>COUNTIF(E39:AI39,"T")+2*COUNTIF(E39:AI39,"2T")+2*COUNTIF(E39:AI39,"T2")+COUNTIF(E39:AI39,"PT")+COUNTIF(E39:AI39,"TP")</f>
        <v>0</v>
      </c>
      <c r="AM39" s="153"/>
      <c r="AN39" s="153"/>
      <c r="AO39" s="153"/>
    </row>
    <row r="40" spans="1:41"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SUM(AJ7:AJ38)</f>
        <v>29</v>
      </c>
      <c r="AK40" s="19">
        <f>SUM(AK7:AK38)</f>
        <v>1</v>
      </c>
      <c r="AL40" s="19">
        <f>SUM(AL7:AL38)</f>
        <v>1</v>
      </c>
    </row>
    <row r="41" spans="1:41"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42" spans="1:41">
      <c r="C42" s="443"/>
      <c r="D42" s="443"/>
      <c r="E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C43" s="443"/>
      <c r="D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C43:D43"/>
    <mergeCell ref="AM19:AN19"/>
    <mergeCell ref="A40:AI40"/>
    <mergeCell ref="C42:E42"/>
    <mergeCell ref="A41:AL41"/>
    <mergeCell ref="E39:AI39"/>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8 E39">
    <cfRule type="expression" dxfId="64"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2"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1"/>
  <sheetViews>
    <sheetView topLeftCell="A19" zoomScaleNormal="100" workbookViewId="0">
      <selection activeCell="T33" sqref="T33"/>
    </sheetView>
  </sheetViews>
  <sheetFormatPr defaultColWidth="9.33203125" defaultRowHeight="18"/>
  <cols>
    <col min="1" max="1" width="7.83203125" style="24" customWidth="1"/>
    <col min="2" max="2" width="15.1640625" style="24" customWidth="1"/>
    <col min="3" max="3" width="24" style="24" customWidth="1"/>
    <col min="4" max="4" width="10" style="24" customWidth="1"/>
    <col min="5" max="35" width="4" style="24" customWidth="1"/>
    <col min="36" max="37" width="7" style="24" customWidth="1"/>
    <col min="38" max="38" width="7.1640625" style="24" customWidth="1"/>
    <col min="39" max="16384" width="9.33203125" style="24"/>
  </cols>
  <sheetData>
    <row r="1" spans="1:38"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1.5" customHeight="1">
      <c r="A3" s="436" t="s">
        <v>897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538</v>
      </c>
      <c r="C7" s="80" t="s">
        <v>539</v>
      </c>
      <c r="D7" s="81" t="s">
        <v>19</v>
      </c>
      <c r="E7" s="98"/>
      <c r="F7" s="99"/>
      <c r="G7" s="99"/>
      <c r="H7" s="99"/>
      <c r="I7" s="99"/>
      <c r="J7" s="99"/>
      <c r="K7" s="99"/>
      <c r="L7" s="99"/>
      <c r="M7" s="99"/>
      <c r="N7" s="99"/>
      <c r="O7" s="99"/>
      <c r="P7" s="99"/>
      <c r="Q7" s="99"/>
      <c r="R7" s="99"/>
      <c r="S7" s="99"/>
      <c r="T7" s="99"/>
      <c r="U7" s="99"/>
      <c r="V7" s="99"/>
      <c r="W7" s="100"/>
      <c r="X7" s="99"/>
      <c r="Y7" s="99"/>
      <c r="Z7" s="99"/>
      <c r="AA7" s="99"/>
      <c r="AB7" s="99"/>
      <c r="AC7" s="100"/>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2">
        <f>COUNTIF(E7:AI7,"T")+2*COUNTIF(E7:AI7,"2T")+2*COUNTIF(E7:AI7,"T2")+COUNTIF(E7:AI7,"PT")+COUNTIF(E7:AI7,"TP")</f>
        <v>0</v>
      </c>
    </row>
    <row r="8" spans="1:38" s="25" customFormat="1" ht="21" customHeight="1">
      <c r="A8" s="5">
        <v>2</v>
      </c>
      <c r="B8" s="79" t="s">
        <v>540</v>
      </c>
      <c r="C8" s="80" t="s">
        <v>541</v>
      </c>
      <c r="D8" s="81" t="s">
        <v>39</v>
      </c>
      <c r="E8" s="98"/>
      <c r="F8" s="99" t="s">
        <v>6</v>
      </c>
      <c r="G8" s="99"/>
      <c r="H8" s="99"/>
      <c r="I8" s="99"/>
      <c r="J8" s="99"/>
      <c r="K8" s="99"/>
      <c r="L8" s="99"/>
      <c r="M8" s="99" t="s">
        <v>8</v>
      </c>
      <c r="N8" s="99"/>
      <c r="O8" s="99"/>
      <c r="P8" s="99"/>
      <c r="Q8" s="99"/>
      <c r="R8" s="99"/>
      <c r="S8" s="99"/>
      <c r="T8" s="99"/>
      <c r="U8" s="99"/>
      <c r="V8" s="99"/>
      <c r="W8" s="100"/>
      <c r="X8" s="99"/>
      <c r="Y8" s="99"/>
      <c r="Z8" s="99"/>
      <c r="AA8" s="99"/>
      <c r="AB8" s="99"/>
      <c r="AC8" s="100"/>
      <c r="AD8" s="99"/>
      <c r="AE8" s="99"/>
      <c r="AF8" s="99"/>
      <c r="AG8" s="99"/>
      <c r="AH8" s="99"/>
      <c r="AI8" s="99"/>
      <c r="AJ8" s="19">
        <f t="shared" ref="AJ8:AJ43" si="2">COUNTIF(E8:AI8,"K")+2*COUNTIF(E8:AI8,"2K")+COUNTIF(E8:AI8,"TK")+COUNTIF(E8:AI8,"KT")+COUNTIF(E8:AI8,"PK")+COUNTIF(E8:AI8,"KP")+2*COUNTIF(E8:AI8,"K2")</f>
        <v>1</v>
      </c>
      <c r="AK8" s="335">
        <f t="shared" ref="AK8:AK43" si="3">COUNTIF(F8:AJ8,"P")+2*COUNTIF(F8:AJ8,"2P")+COUNTIF(F8:AJ8,"TP")+COUNTIF(F8:AJ8,"PT")+COUNTIF(F8:AJ8,"PK")+COUNTIF(F8:AJ8,"KP")+2*COUNTIF(F8:AJ8,"P2")</f>
        <v>0</v>
      </c>
      <c r="AL8" s="335">
        <f t="shared" ref="AL8:AL43" si="4">COUNTIF(E8:AI8,"T")+2*COUNTIF(E8:AI8,"2T")+2*COUNTIF(E8:AI8,"T2")+COUNTIF(E8:AI8,"PT")+COUNTIF(E8:AI8,"TP")</f>
        <v>1</v>
      </c>
    </row>
    <row r="9" spans="1:38" s="25" customFormat="1" ht="21" customHeight="1">
      <c r="A9" s="5">
        <v>3</v>
      </c>
      <c r="B9" s="79" t="s">
        <v>542</v>
      </c>
      <c r="C9" s="80" t="s">
        <v>543</v>
      </c>
      <c r="D9" s="81" t="s">
        <v>39</v>
      </c>
      <c r="E9" s="98"/>
      <c r="F9" s="99"/>
      <c r="G9" s="99"/>
      <c r="H9" s="99"/>
      <c r="I9" s="99"/>
      <c r="J9" s="99"/>
      <c r="K9" s="99"/>
      <c r="L9" s="99"/>
      <c r="M9" s="99"/>
      <c r="N9" s="99"/>
      <c r="O9" s="99"/>
      <c r="P9" s="99"/>
      <c r="Q9" s="99"/>
      <c r="R9" s="99" t="s">
        <v>6</v>
      </c>
      <c r="S9" s="99"/>
      <c r="T9" s="99"/>
      <c r="U9" s="99"/>
      <c r="V9" s="100"/>
      <c r="W9" s="100"/>
      <c r="X9" s="99"/>
      <c r="Y9" s="99"/>
      <c r="Z9" s="99"/>
      <c r="AA9" s="99"/>
      <c r="AB9" s="99"/>
      <c r="AC9" s="100"/>
      <c r="AD9" s="99"/>
      <c r="AE9" s="99"/>
      <c r="AF9" s="99"/>
      <c r="AG9" s="99"/>
      <c r="AH9" s="99"/>
      <c r="AI9" s="99"/>
      <c r="AJ9" s="19">
        <f t="shared" si="2"/>
        <v>1</v>
      </c>
      <c r="AK9" s="335">
        <f t="shared" si="3"/>
        <v>0</v>
      </c>
      <c r="AL9" s="335">
        <f t="shared" si="4"/>
        <v>0</v>
      </c>
    </row>
    <row r="10" spans="1:38" s="25" customFormat="1" ht="21" customHeight="1">
      <c r="A10" s="5">
        <v>4</v>
      </c>
      <c r="B10" s="79" t="s">
        <v>544</v>
      </c>
      <c r="C10" s="80" t="s">
        <v>545</v>
      </c>
      <c r="D10" s="81" t="s">
        <v>39</v>
      </c>
      <c r="E10" s="98"/>
      <c r="F10" s="99"/>
      <c r="G10" s="99"/>
      <c r="H10" s="99"/>
      <c r="I10" s="99"/>
      <c r="J10" s="99"/>
      <c r="K10" s="99"/>
      <c r="L10" s="99"/>
      <c r="M10" s="99"/>
      <c r="N10" s="99"/>
      <c r="O10" s="99"/>
      <c r="P10" s="99"/>
      <c r="Q10" s="99"/>
      <c r="R10" s="99" t="s">
        <v>6</v>
      </c>
      <c r="S10" s="99"/>
      <c r="T10" s="99"/>
      <c r="U10" s="99"/>
      <c r="V10" s="100"/>
      <c r="W10" s="100"/>
      <c r="X10" s="99"/>
      <c r="Y10" s="99"/>
      <c r="Z10" s="99"/>
      <c r="AA10" s="99"/>
      <c r="AB10" s="99"/>
      <c r="AC10" s="100"/>
      <c r="AD10" s="99"/>
      <c r="AE10" s="99"/>
      <c r="AF10" s="99"/>
      <c r="AG10" s="99"/>
      <c r="AH10" s="99"/>
      <c r="AI10" s="99"/>
      <c r="AJ10" s="19">
        <f t="shared" si="2"/>
        <v>1</v>
      </c>
      <c r="AK10" s="335">
        <f t="shared" si="3"/>
        <v>0</v>
      </c>
      <c r="AL10" s="335">
        <f t="shared" si="4"/>
        <v>0</v>
      </c>
    </row>
    <row r="11" spans="1:38" s="25" customFormat="1" ht="21" customHeight="1">
      <c r="A11" s="5">
        <v>5</v>
      </c>
      <c r="B11" s="79" t="s">
        <v>546</v>
      </c>
      <c r="C11" s="80" t="s">
        <v>547</v>
      </c>
      <c r="D11" s="81" t="s">
        <v>39</v>
      </c>
      <c r="E11" s="98"/>
      <c r="F11" s="99" t="s">
        <v>6</v>
      </c>
      <c r="G11" s="99"/>
      <c r="H11" s="99"/>
      <c r="I11" s="99"/>
      <c r="J11" s="99"/>
      <c r="K11" s="99"/>
      <c r="L11" s="99"/>
      <c r="M11" s="99"/>
      <c r="N11" s="99"/>
      <c r="O11" s="99"/>
      <c r="P11" s="99"/>
      <c r="Q11" s="99"/>
      <c r="R11" s="99"/>
      <c r="S11" s="99"/>
      <c r="T11" s="99"/>
      <c r="U11" s="99"/>
      <c r="V11" s="99"/>
      <c r="W11" s="100"/>
      <c r="X11" s="99"/>
      <c r="Y11" s="99"/>
      <c r="Z11" s="99"/>
      <c r="AA11" s="99"/>
      <c r="AB11" s="99"/>
      <c r="AC11" s="100"/>
      <c r="AD11" s="99"/>
      <c r="AE11" s="99"/>
      <c r="AF11" s="99"/>
      <c r="AG11" s="99"/>
      <c r="AH11" s="99"/>
      <c r="AI11" s="99"/>
      <c r="AJ11" s="19">
        <f t="shared" si="2"/>
        <v>1</v>
      </c>
      <c r="AK11" s="335">
        <f t="shared" si="3"/>
        <v>0</v>
      </c>
      <c r="AL11" s="335">
        <f t="shared" si="4"/>
        <v>0</v>
      </c>
    </row>
    <row r="12" spans="1:38" s="25" customFormat="1" ht="21" customHeight="1">
      <c r="A12" s="5">
        <v>6</v>
      </c>
      <c r="B12" s="79" t="s">
        <v>548</v>
      </c>
      <c r="C12" s="80" t="s">
        <v>549</v>
      </c>
      <c r="D12" s="81" t="s">
        <v>40</v>
      </c>
      <c r="E12" s="98"/>
      <c r="F12" s="99" t="s">
        <v>7</v>
      </c>
      <c r="G12" s="99"/>
      <c r="H12" s="99"/>
      <c r="I12" s="99"/>
      <c r="J12" s="99"/>
      <c r="K12" s="99"/>
      <c r="L12" s="99"/>
      <c r="M12" s="99"/>
      <c r="N12" s="99"/>
      <c r="O12" s="99"/>
      <c r="P12" s="99"/>
      <c r="Q12" s="99"/>
      <c r="R12" s="99"/>
      <c r="S12" s="99"/>
      <c r="T12" s="99"/>
      <c r="U12" s="99"/>
      <c r="V12" s="100"/>
      <c r="W12" s="100"/>
      <c r="X12" s="99"/>
      <c r="Y12" s="99"/>
      <c r="Z12" s="99"/>
      <c r="AA12" s="99"/>
      <c r="AB12" s="99"/>
      <c r="AC12" s="99"/>
      <c r="AD12" s="99"/>
      <c r="AE12" s="99"/>
      <c r="AF12" s="99"/>
      <c r="AG12" s="99"/>
      <c r="AH12" s="99"/>
      <c r="AI12" s="99"/>
      <c r="AJ12" s="19">
        <f t="shared" si="2"/>
        <v>0</v>
      </c>
      <c r="AK12" s="335">
        <f t="shared" si="3"/>
        <v>1</v>
      </c>
      <c r="AL12" s="335">
        <f t="shared" si="4"/>
        <v>0</v>
      </c>
    </row>
    <row r="13" spans="1:38" s="25" customFormat="1" ht="21" customHeight="1">
      <c r="A13" s="5">
        <v>7</v>
      </c>
      <c r="B13" s="79" t="s">
        <v>536</v>
      </c>
      <c r="C13" s="80" t="s">
        <v>537</v>
      </c>
      <c r="D13" s="81" t="s">
        <v>117</v>
      </c>
      <c r="E13" s="98"/>
      <c r="F13" s="99"/>
      <c r="G13" s="99"/>
      <c r="H13" s="99"/>
      <c r="I13" s="99" t="s">
        <v>7</v>
      </c>
      <c r="J13" s="99"/>
      <c r="K13" s="99"/>
      <c r="L13" s="99"/>
      <c r="M13" s="99"/>
      <c r="N13" s="99"/>
      <c r="O13" s="99"/>
      <c r="P13" s="99"/>
      <c r="Q13" s="99"/>
      <c r="R13" s="99" t="s">
        <v>6</v>
      </c>
      <c r="S13" s="99" t="s">
        <v>8</v>
      </c>
      <c r="T13" s="99"/>
      <c r="U13" s="99"/>
      <c r="V13" s="100"/>
      <c r="W13" s="100"/>
      <c r="X13" s="99"/>
      <c r="Y13" s="99"/>
      <c r="Z13" s="99"/>
      <c r="AA13" s="99"/>
      <c r="AB13" s="99"/>
      <c r="AC13" s="99"/>
      <c r="AD13" s="99"/>
      <c r="AE13" s="99"/>
      <c r="AF13" s="99"/>
      <c r="AG13" s="99"/>
      <c r="AH13" s="99"/>
      <c r="AI13" s="99"/>
      <c r="AJ13" s="19">
        <f t="shared" si="2"/>
        <v>1</v>
      </c>
      <c r="AK13" s="335">
        <f t="shared" si="3"/>
        <v>1</v>
      </c>
      <c r="AL13" s="335">
        <f t="shared" si="4"/>
        <v>1</v>
      </c>
    </row>
    <row r="14" spans="1:38" s="25" customFormat="1" ht="21" customHeight="1">
      <c r="A14" s="5">
        <v>8</v>
      </c>
      <c r="B14" s="79" t="s">
        <v>550</v>
      </c>
      <c r="C14" s="80" t="s">
        <v>551</v>
      </c>
      <c r="D14" s="81" t="s">
        <v>48</v>
      </c>
      <c r="E14" s="98"/>
      <c r="F14" s="99"/>
      <c r="G14" s="101"/>
      <c r="H14" s="101"/>
      <c r="I14" s="101"/>
      <c r="J14" s="101"/>
      <c r="K14" s="101"/>
      <c r="L14" s="101"/>
      <c r="M14" s="101"/>
      <c r="N14" s="101"/>
      <c r="O14" s="101"/>
      <c r="P14" s="101"/>
      <c r="Q14" s="101"/>
      <c r="R14" s="101"/>
      <c r="S14" s="101"/>
      <c r="T14" s="101"/>
      <c r="U14" s="101"/>
      <c r="V14" s="100"/>
      <c r="W14" s="100"/>
      <c r="X14" s="101"/>
      <c r="Y14" s="101"/>
      <c r="Z14" s="101"/>
      <c r="AA14" s="101"/>
      <c r="AB14" s="101"/>
      <c r="AC14" s="101"/>
      <c r="AD14" s="101"/>
      <c r="AE14" s="101"/>
      <c r="AF14" s="101"/>
      <c r="AG14" s="101"/>
      <c r="AH14" s="101"/>
      <c r="AI14" s="101"/>
      <c r="AJ14" s="19">
        <f t="shared" si="2"/>
        <v>0</v>
      </c>
      <c r="AK14" s="335">
        <f t="shared" si="3"/>
        <v>0</v>
      </c>
      <c r="AL14" s="335">
        <f t="shared" si="4"/>
        <v>0</v>
      </c>
    </row>
    <row r="15" spans="1:38" s="25" customFormat="1" ht="21" customHeight="1">
      <c r="A15" s="5">
        <v>9</v>
      </c>
      <c r="B15" s="79" t="s">
        <v>552</v>
      </c>
      <c r="C15" s="80" t="s">
        <v>553</v>
      </c>
      <c r="D15" s="81" t="s">
        <v>49</v>
      </c>
      <c r="E15" s="98"/>
      <c r="F15" s="99"/>
      <c r="G15" s="101"/>
      <c r="H15" s="101"/>
      <c r="I15" s="101"/>
      <c r="J15" s="101"/>
      <c r="K15" s="101"/>
      <c r="L15" s="101"/>
      <c r="M15" s="101"/>
      <c r="N15" s="101"/>
      <c r="O15" s="101"/>
      <c r="P15" s="101"/>
      <c r="Q15" s="101"/>
      <c r="R15" s="101"/>
      <c r="S15" s="101"/>
      <c r="T15" s="101"/>
      <c r="U15" s="101"/>
      <c r="V15" s="100"/>
      <c r="W15" s="100"/>
      <c r="X15" s="101"/>
      <c r="Y15" s="101"/>
      <c r="Z15" s="101"/>
      <c r="AA15" s="101"/>
      <c r="AB15" s="101"/>
      <c r="AC15" s="101"/>
      <c r="AD15" s="101"/>
      <c r="AE15" s="101"/>
      <c r="AF15" s="101"/>
      <c r="AG15" s="101"/>
      <c r="AH15" s="101"/>
      <c r="AI15" s="101"/>
      <c r="AJ15" s="19">
        <f t="shared" si="2"/>
        <v>0</v>
      </c>
      <c r="AK15" s="335">
        <f t="shared" si="3"/>
        <v>0</v>
      </c>
      <c r="AL15" s="335">
        <f t="shared" si="4"/>
        <v>0</v>
      </c>
    </row>
    <row r="16" spans="1:38" s="25" customFormat="1" ht="21" customHeight="1">
      <c r="A16" s="5">
        <v>10</v>
      </c>
      <c r="B16" s="79" t="s">
        <v>554</v>
      </c>
      <c r="C16" s="80" t="s">
        <v>555</v>
      </c>
      <c r="D16" s="81" t="s">
        <v>75</v>
      </c>
      <c r="E16" s="98"/>
      <c r="F16" s="99" t="s">
        <v>6</v>
      </c>
      <c r="G16" s="99"/>
      <c r="H16" s="99"/>
      <c r="I16" s="99"/>
      <c r="J16" s="99"/>
      <c r="K16" s="99" t="s">
        <v>8</v>
      </c>
      <c r="L16" s="99"/>
      <c r="M16" s="99"/>
      <c r="N16" s="99"/>
      <c r="O16" s="99"/>
      <c r="P16" s="99"/>
      <c r="Q16" s="99"/>
      <c r="R16" s="99"/>
      <c r="S16" s="99" t="s">
        <v>8</v>
      </c>
      <c r="T16" s="99" t="s">
        <v>6</v>
      </c>
      <c r="U16" s="99"/>
      <c r="V16" s="100"/>
      <c r="W16" s="100"/>
      <c r="X16" s="99"/>
      <c r="Y16" s="99"/>
      <c r="Z16" s="99"/>
      <c r="AA16" s="99"/>
      <c r="AB16" s="99"/>
      <c r="AC16" s="99"/>
      <c r="AD16" s="99"/>
      <c r="AE16" s="99"/>
      <c r="AF16" s="99"/>
      <c r="AG16" s="99"/>
      <c r="AH16" s="99"/>
      <c r="AI16" s="99"/>
      <c r="AJ16" s="19">
        <f t="shared" si="2"/>
        <v>2</v>
      </c>
      <c r="AK16" s="335">
        <f t="shared" si="3"/>
        <v>0</v>
      </c>
      <c r="AL16" s="335">
        <f t="shared" si="4"/>
        <v>2</v>
      </c>
    </row>
    <row r="17" spans="1:38" s="25" customFormat="1" ht="21" customHeight="1">
      <c r="A17" s="5">
        <v>11</v>
      </c>
      <c r="B17" s="79" t="s">
        <v>556</v>
      </c>
      <c r="C17" s="80" t="s">
        <v>557</v>
      </c>
      <c r="D17" s="81" t="s">
        <v>14</v>
      </c>
      <c r="E17" s="98"/>
      <c r="F17" s="99"/>
      <c r="G17" s="99"/>
      <c r="H17" s="99"/>
      <c r="I17" s="99"/>
      <c r="J17" s="99"/>
      <c r="K17" s="99" t="s">
        <v>8</v>
      </c>
      <c r="L17" s="99"/>
      <c r="M17" s="99"/>
      <c r="N17" s="99"/>
      <c r="O17" s="99"/>
      <c r="P17" s="99"/>
      <c r="Q17" s="99"/>
      <c r="R17" s="99"/>
      <c r="S17" s="99"/>
      <c r="T17" s="99"/>
      <c r="U17" s="99"/>
      <c r="V17" s="100"/>
      <c r="W17" s="100"/>
      <c r="X17" s="99"/>
      <c r="Y17" s="99"/>
      <c r="Z17" s="99"/>
      <c r="AA17" s="99"/>
      <c r="AB17" s="99"/>
      <c r="AC17" s="99"/>
      <c r="AD17" s="99"/>
      <c r="AE17" s="99"/>
      <c r="AF17" s="99"/>
      <c r="AG17" s="99"/>
      <c r="AH17" s="99"/>
      <c r="AI17" s="99"/>
      <c r="AJ17" s="19">
        <f t="shared" si="2"/>
        <v>0</v>
      </c>
      <c r="AK17" s="335">
        <f t="shared" si="3"/>
        <v>0</v>
      </c>
      <c r="AL17" s="335">
        <f t="shared" si="4"/>
        <v>1</v>
      </c>
    </row>
    <row r="18" spans="1:38" s="25" customFormat="1" ht="21" customHeight="1">
      <c r="A18" s="5">
        <v>12</v>
      </c>
      <c r="B18" s="79" t="s">
        <v>560</v>
      </c>
      <c r="C18" s="80" t="s">
        <v>207</v>
      </c>
      <c r="D18" s="81" t="s">
        <v>92</v>
      </c>
      <c r="E18" s="98"/>
      <c r="F18" s="99"/>
      <c r="G18" s="99"/>
      <c r="H18" s="99"/>
      <c r="I18" s="99"/>
      <c r="J18" s="99"/>
      <c r="K18" s="99"/>
      <c r="L18" s="99"/>
      <c r="M18" s="99"/>
      <c r="N18" s="99"/>
      <c r="O18" s="99"/>
      <c r="P18" s="99"/>
      <c r="Q18" s="99"/>
      <c r="R18" s="99"/>
      <c r="S18" s="99"/>
      <c r="T18" s="99"/>
      <c r="U18" s="99"/>
      <c r="V18" s="100"/>
      <c r="W18" s="100"/>
      <c r="X18" s="99"/>
      <c r="Y18" s="99"/>
      <c r="Z18" s="99"/>
      <c r="AA18" s="99"/>
      <c r="AB18" s="99"/>
      <c r="AC18" s="99"/>
      <c r="AD18" s="99"/>
      <c r="AE18" s="99"/>
      <c r="AF18" s="99"/>
      <c r="AG18" s="99"/>
      <c r="AH18" s="99"/>
      <c r="AI18" s="99"/>
      <c r="AJ18" s="19">
        <f t="shared" si="2"/>
        <v>0</v>
      </c>
      <c r="AK18" s="335">
        <f t="shared" si="3"/>
        <v>0</v>
      </c>
      <c r="AL18" s="335">
        <f t="shared" si="4"/>
        <v>0</v>
      </c>
    </row>
    <row r="19" spans="1:38" s="25" customFormat="1" ht="21" customHeight="1">
      <c r="A19" s="5">
        <v>13</v>
      </c>
      <c r="B19" s="79" t="s">
        <v>561</v>
      </c>
      <c r="C19" s="80" t="s">
        <v>562</v>
      </c>
      <c r="D19" s="81" t="s">
        <v>20</v>
      </c>
      <c r="E19" s="90"/>
      <c r="F19" s="102"/>
      <c r="G19" s="91"/>
      <c r="H19" s="92"/>
      <c r="I19" s="92"/>
      <c r="J19" s="92"/>
      <c r="K19" s="92"/>
      <c r="L19" s="92"/>
      <c r="M19" s="92"/>
      <c r="N19" s="92"/>
      <c r="O19" s="92"/>
      <c r="P19" s="91"/>
      <c r="Q19" s="91"/>
      <c r="R19" s="103"/>
      <c r="S19" s="91"/>
      <c r="T19" s="91"/>
      <c r="U19" s="91"/>
      <c r="V19" s="100"/>
      <c r="W19" s="100"/>
      <c r="X19" s="103"/>
      <c r="Y19" s="91"/>
      <c r="Z19" s="91"/>
      <c r="AA19" s="91"/>
      <c r="AB19" s="91"/>
      <c r="AC19" s="91"/>
      <c r="AD19" s="91"/>
      <c r="AE19" s="91"/>
      <c r="AF19" s="91"/>
      <c r="AG19" s="91"/>
      <c r="AH19" s="91"/>
      <c r="AI19" s="91"/>
      <c r="AJ19" s="19">
        <f t="shared" si="2"/>
        <v>0</v>
      </c>
      <c r="AK19" s="335">
        <f t="shared" si="3"/>
        <v>0</v>
      </c>
      <c r="AL19" s="335">
        <f t="shared" si="4"/>
        <v>0</v>
      </c>
    </row>
    <row r="20" spans="1:38" s="25" customFormat="1" ht="21" customHeight="1">
      <c r="A20" s="5">
        <v>14</v>
      </c>
      <c r="B20" s="79" t="s">
        <v>563</v>
      </c>
      <c r="C20" s="80" t="s">
        <v>124</v>
      </c>
      <c r="D20" s="81" t="s">
        <v>564</v>
      </c>
      <c r="E20" s="98"/>
      <c r="F20" s="99" t="s">
        <v>8</v>
      </c>
      <c r="G20" s="99"/>
      <c r="H20" s="99"/>
      <c r="I20" s="99"/>
      <c r="J20" s="99"/>
      <c r="K20" s="99" t="s">
        <v>8</v>
      </c>
      <c r="L20" s="99"/>
      <c r="M20" s="99"/>
      <c r="N20" s="99"/>
      <c r="O20" s="99"/>
      <c r="P20" s="99"/>
      <c r="Q20" s="99"/>
      <c r="R20" s="99"/>
      <c r="S20" s="99" t="s">
        <v>8</v>
      </c>
      <c r="T20" s="99"/>
      <c r="U20" s="99"/>
      <c r="V20" s="100"/>
      <c r="W20" s="100"/>
      <c r="X20" s="99"/>
      <c r="Y20" s="99"/>
      <c r="Z20" s="99"/>
      <c r="AA20" s="99"/>
      <c r="AB20" s="99"/>
      <c r="AC20" s="99"/>
      <c r="AD20" s="99"/>
      <c r="AE20" s="99"/>
      <c r="AF20" s="99"/>
      <c r="AG20" s="99"/>
      <c r="AH20" s="99"/>
      <c r="AI20" s="99"/>
      <c r="AJ20" s="19">
        <f t="shared" si="2"/>
        <v>0</v>
      </c>
      <c r="AK20" s="335">
        <f t="shared" si="3"/>
        <v>0</v>
      </c>
      <c r="AL20" s="335">
        <f t="shared" si="4"/>
        <v>3</v>
      </c>
    </row>
    <row r="21" spans="1:38" s="25" customFormat="1" ht="21" customHeight="1">
      <c r="A21" s="5">
        <v>15</v>
      </c>
      <c r="B21" s="79" t="s">
        <v>565</v>
      </c>
      <c r="C21" s="80" t="s">
        <v>566</v>
      </c>
      <c r="D21" s="81" t="s">
        <v>52</v>
      </c>
      <c r="E21" s="98"/>
      <c r="F21" s="99"/>
      <c r="G21" s="99"/>
      <c r="H21" s="99"/>
      <c r="I21" s="99"/>
      <c r="J21" s="99"/>
      <c r="K21" s="99"/>
      <c r="L21" s="99"/>
      <c r="M21" s="99"/>
      <c r="N21" s="99"/>
      <c r="O21" s="104"/>
      <c r="P21" s="99"/>
      <c r="Q21" s="99"/>
      <c r="R21" s="99"/>
      <c r="S21" s="99"/>
      <c r="T21" s="99"/>
      <c r="U21" s="99"/>
      <c r="V21" s="100"/>
      <c r="W21" s="100"/>
      <c r="X21" s="99"/>
      <c r="Y21" s="99"/>
      <c r="Z21" s="99"/>
      <c r="AA21" s="99"/>
      <c r="AB21" s="99"/>
      <c r="AC21" s="99"/>
      <c r="AD21" s="99"/>
      <c r="AE21" s="99"/>
      <c r="AF21" s="99"/>
      <c r="AG21" s="99"/>
      <c r="AH21" s="99"/>
      <c r="AI21" s="99"/>
      <c r="AJ21" s="19">
        <f t="shared" si="2"/>
        <v>0</v>
      </c>
      <c r="AK21" s="335">
        <f t="shared" si="3"/>
        <v>0</v>
      </c>
      <c r="AL21" s="335">
        <f t="shared" si="4"/>
        <v>0</v>
      </c>
    </row>
    <row r="22" spans="1:38" s="25" customFormat="1" ht="21" customHeight="1">
      <c r="A22" s="5">
        <v>16</v>
      </c>
      <c r="B22" s="79" t="s">
        <v>567</v>
      </c>
      <c r="C22" s="80" t="s">
        <v>568</v>
      </c>
      <c r="D22" s="81" t="s">
        <v>53</v>
      </c>
      <c r="E22" s="98"/>
      <c r="F22" s="99" t="s">
        <v>7</v>
      </c>
      <c r="G22" s="99"/>
      <c r="H22" s="99"/>
      <c r="I22" s="99" t="s">
        <v>7</v>
      </c>
      <c r="J22" s="99"/>
      <c r="K22" s="99" t="s">
        <v>7</v>
      </c>
      <c r="L22" s="99"/>
      <c r="M22" s="99" t="s">
        <v>7</v>
      </c>
      <c r="N22" s="99"/>
      <c r="O22" s="99"/>
      <c r="P22" s="99"/>
      <c r="Q22" s="99"/>
      <c r="R22" s="99"/>
      <c r="S22" s="99"/>
      <c r="T22" s="99"/>
      <c r="U22" s="99"/>
      <c r="V22" s="100"/>
      <c r="W22" s="100"/>
      <c r="X22" s="99"/>
      <c r="Y22" s="99"/>
      <c r="Z22" s="99"/>
      <c r="AA22" s="99"/>
      <c r="AB22" s="99"/>
      <c r="AC22" s="99"/>
      <c r="AD22" s="99"/>
      <c r="AE22" s="99"/>
      <c r="AF22" s="99"/>
      <c r="AG22" s="99"/>
      <c r="AH22" s="99"/>
      <c r="AI22" s="99"/>
      <c r="AJ22" s="19">
        <f t="shared" si="2"/>
        <v>0</v>
      </c>
      <c r="AK22" s="335">
        <f t="shared" si="3"/>
        <v>4</v>
      </c>
      <c r="AL22" s="335">
        <f t="shared" si="4"/>
        <v>0</v>
      </c>
    </row>
    <row r="23" spans="1:38" s="25" customFormat="1" ht="21" customHeight="1">
      <c r="A23" s="5">
        <v>17</v>
      </c>
      <c r="B23" s="79" t="s">
        <v>511</v>
      </c>
      <c r="C23" s="80" t="s">
        <v>512</v>
      </c>
      <c r="D23" s="81" t="s">
        <v>106</v>
      </c>
      <c r="E23" s="98"/>
      <c r="F23" s="99"/>
      <c r="G23" s="99"/>
      <c r="H23" s="99"/>
      <c r="I23" s="99"/>
      <c r="J23" s="99"/>
      <c r="K23" s="99"/>
      <c r="L23" s="99"/>
      <c r="M23" s="99"/>
      <c r="N23" s="99"/>
      <c r="O23" s="99"/>
      <c r="P23" s="99"/>
      <c r="Q23" s="99"/>
      <c r="R23" s="99"/>
      <c r="S23" s="99"/>
      <c r="T23" s="99"/>
      <c r="U23" s="99"/>
      <c r="V23" s="100"/>
      <c r="W23" s="100"/>
      <c r="X23" s="99"/>
      <c r="Y23" s="99"/>
      <c r="Z23" s="99"/>
      <c r="AA23" s="99"/>
      <c r="AB23" s="99"/>
      <c r="AC23" s="99"/>
      <c r="AD23" s="99"/>
      <c r="AE23" s="99"/>
      <c r="AF23" s="99"/>
      <c r="AG23" s="99"/>
      <c r="AH23" s="99"/>
      <c r="AI23" s="99"/>
      <c r="AJ23" s="19">
        <f t="shared" si="2"/>
        <v>0</v>
      </c>
      <c r="AK23" s="335">
        <f t="shared" si="3"/>
        <v>0</v>
      </c>
      <c r="AL23" s="335">
        <f t="shared" si="4"/>
        <v>0</v>
      </c>
    </row>
    <row r="24" spans="1:38" s="25" customFormat="1" ht="21" customHeight="1">
      <c r="A24" s="5">
        <v>18</v>
      </c>
      <c r="B24" s="79" t="s">
        <v>569</v>
      </c>
      <c r="C24" s="80" t="s">
        <v>570</v>
      </c>
      <c r="D24" s="81" t="s">
        <v>26</v>
      </c>
      <c r="E24" s="98"/>
      <c r="F24" s="99" t="s">
        <v>8</v>
      </c>
      <c r="G24" s="99"/>
      <c r="H24" s="99"/>
      <c r="I24" s="99"/>
      <c r="J24" s="99"/>
      <c r="K24" s="99"/>
      <c r="L24" s="99"/>
      <c r="M24" s="99"/>
      <c r="N24" s="99"/>
      <c r="O24" s="99"/>
      <c r="P24" s="99"/>
      <c r="Q24" s="99"/>
      <c r="R24" s="99"/>
      <c r="S24" s="99"/>
      <c r="T24" s="99"/>
      <c r="U24" s="99"/>
      <c r="V24" s="100"/>
      <c r="W24" s="100"/>
      <c r="X24" s="99"/>
      <c r="Y24" s="99"/>
      <c r="Z24" s="99"/>
      <c r="AA24" s="99"/>
      <c r="AB24" s="99"/>
      <c r="AC24" s="99"/>
      <c r="AD24" s="99"/>
      <c r="AE24" s="99"/>
      <c r="AF24" s="99"/>
      <c r="AG24" s="99"/>
      <c r="AH24" s="99"/>
      <c r="AI24" s="99"/>
      <c r="AJ24" s="19">
        <f t="shared" si="2"/>
        <v>0</v>
      </c>
      <c r="AK24" s="335">
        <f t="shared" si="3"/>
        <v>0</v>
      </c>
      <c r="AL24" s="335">
        <f t="shared" si="4"/>
        <v>1</v>
      </c>
    </row>
    <row r="25" spans="1:38" s="25" customFormat="1" ht="21" customHeight="1">
      <c r="A25" s="5">
        <v>19</v>
      </c>
      <c r="B25" s="79" t="s">
        <v>571</v>
      </c>
      <c r="C25" s="80" t="s">
        <v>572</v>
      </c>
      <c r="D25" s="81" t="s">
        <v>26</v>
      </c>
      <c r="E25" s="98"/>
      <c r="F25" s="99"/>
      <c r="G25" s="99"/>
      <c r="H25" s="99"/>
      <c r="I25" s="99"/>
      <c r="J25" s="99"/>
      <c r="K25" s="99"/>
      <c r="L25" s="99"/>
      <c r="M25" s="99"/>
      <c r="N25" s="99"/>
      <c r="O25" s="99"/>
      <c r="P25" s="99"/>
      <c r="Q25" s="99"/>
      <c r="R25" s="99"/>
      <c r="S25" s="99"/>
      <c r="T25" s="99"/>
      <c r="U25" s="99"/>
      <c r="V25" s="100"/>
      <c r="W25" s="100"/>
      <c r="X25" s="99"/>
      <c r="Y25" s="99"/>
      <c r="Z25" s="99"/>
      <c r="AA25" s="99"/>
      <c r="AB25" s="99"/>
      <c r="AC25" s="99"/>
      <c r="AD25" s="99"/>
      <c r="AE25" s="99"/>
      <c r="AF25" s="99"/>
      <c r="AG25" s="99"/>
      <c r="AH25" s="99"/>
      <c r="AI25" s="99"/>
      <c r="AJ25" s="19">
        <f t="shared" si="2"/>
        <v>0</v>
      </c>
      <c r="AK25" s="335">
        <f t="shared" si="3"/>
        <v>0</v>
      </c>
      <c r="AL25" s="335">
        <f t="shared" si="4"/>
        <v>0</v>
      </c>
    </row>
    <row r="26" spans="1:38" s="25" customFormat="1" ht="21" customHeight="1">
      <c r="A26" s="5">
        <v>20</v>
      </c>
      <c r="B26" s="79" t="s">
        <v>573</v>
      </c>
      <c r="C26" s="80" t="s">
        <v>574</v>
      </c>
      <c r="D26" s="81" t="s">
        <v>103</v>
      </c>
      <c r="E26" s="98"/>
      <c r="F26" s="99"/>
      <c r="G26" s="99"/>
      <c r="H26" s="99"/>
      <c r="I26" s="99"/>
      <c r="J26" s="99"/>
      <c r="K26" s="99"/>
      <c r="L26" s="99"/>
      <c r="M26" s="99"/>
      <c r="N26" s="99"/>
      <c r="O26" s="99"/>
      <c r="P26" s="99"/>
      <c r="Q26" s="99"/>
      <c r="R26" s="99"/>
      <c r="S26" s="99"/>
      <c r="T26" s="99"/>
      <c r="U26" s="99"/>
      <c r="V26" s="100"/>
      <c r="W26" s="100"/>
      <c r="X26" s="99"/>
      <c r="Y26" s="99"/>
      <c r="Z26" s="99"/>
      <c r="AA26" s="99"/>
      <c r="AB26" s="99"/>
      <c r="AC26" s="100"/>
      <c r="AD26" s="99"/>
      <c r="AE26" s="99"/>
      <c r="AF26" s="99"/>
      <c r="AG26" s="99"/>
      <c r="AH26" s="99"/>
      <c r="AI26" s="99"/>
      <c r="AJ26" s="19">
        <f t="shared" si="2"/>
        <v>0</v>
      </c>
      <c r="AK26" s="335">
        <f t="shared" si="3"/>
        <v>0</v>
      </c>
      <c r="AL26" s="335">
        <f t="shared" si="4"/>
        <v>0</v>
      </c>
    </row>
    <row r="27" spans="1:38" s="25" customFormat="1" ht="21" customHeight="1">
      <c r="A27" s="5">
        <v>21</v>
      </c>
      <c r="B27" s="79" t="s">
        <v>575</v>
      </c>
      <c r="C27" s="80" t="s">
        <v>69</v>
      </c>
      <c r="D27" s="81" t="s">
        <v>55</v>
      </c>
      <c r="E27" s="98"/>
      <c r="F27" s="99"/>
      <c r="G27" s="99"/>
      <c r="H27" s="99"/>
      <c r="I27" s="99"/>
      <c r="J27" s="99"/>
      <c r="K27" s="99"/>
      <c r="L27" s="99"/>
      <c r="M27" s="99"/>
      <c r="N27" s="99"/>
      <c r="O27" s="99"/>
      <c r="P27" s="99"/>
      <c r="Q27" s="99"/>
      <c r="R27" s="99"/>
      <c r="S27" s="99"/>
      <c r="T27" s="99"/>
      <c r="U27" s="99"/>
      <c r="V27" s="99"/>
      <c r="W27" s="100"/>
      <c r="X27" s="99"/>
      <c r="Y27" s="99"/>
      <c r="Z27" s="99"/>
      <c r="AA27" s="99"/>
      <c r="AB27" s="99"/>
      <c r="AC27" s="100"/>
      <c r="AD27" s="99"/>
      <c r="AE27" s="99"/>
      <c r="AF27" s="99"/>
      <c r="AG27" s="99"/>
      <c r="AH27" s="99"/>
      <c r="AI27" s="99"/>
      <c r="AJ27" s="19">
        <f t="shared" si="2"/>
        <v>0</v>
      </c>
      <c r="AK27" s="335">
        <f t="shared" si="3"/>
        <v>0</v>
      </c>
      <c r="AL27" s="335">
        <f t="shared" si="4"/>
        <v>0</v>
      </c>
    </row>
    <row r="28" spans="1:38" s="25" customFormat="1" ht="21" customHeight="1">
      <c r="A28" s="5">
        <v>22</v>
      </c>
      <c r="B28" s="79" t="s">
        <v>576</v>
      </c>
      <c r="C28" s="80" t="s">
        <v>57</v>
      </c>
      <c r="D28" s="81" t="s">
        <v>363</v>
      </c>
      <c r="E28" s="98"/>
      <c r="F28" s="99"/>
      <c r="G28" s="99"/>
      <c r="H28" s="99"/>
      <c r="I28" s="99"/>
      <c r="J28" s="99"/>
      <c r="K28" s="99"/>
      <c r="L28" s="99"/>
      <c r="M28" s="99" t="s">
        <v>7</v>
      </c>
      <c r="N28" s="99"/>
      <c r="O28" s="99"/>
      <c r="P28" s="99"/>
      <c r="Q28" s="99"/>
      <c r="R28" s="99"/>
      <c r="S28" s="99"/>
      <c r="T28" s="99"/>
      <c r="U28" s="99"/>
      <c r="V28" s="100"/>
      <c r="W28" s="100"/>
      <c r="X28" s="99"/>
      <c r="Y28" s="99"/>
      <c r="Z28" s="99"/>
      <c r="AA28" s="99"/>
      <c r="AB28" s="99"/>
      <c r="AC28" s="100"/>
      <c r="AD28" s="99"/>
      <c r="AE28" s="99"/>
      <c r="AF28" s="99"/>
      <c r="AG28" s="99"/>
      <c r="AH28" s="99"/>
      <c r="AI28" s="99"/>
      <c r="AJ28" s="19">
        <f t="shared" si="2"/>
        <v>0</v>
      </c>
      <c r="AK28" s="335">
        <f t="shared" si="3"/>
        <v>1</v>
      </c>
      <c r="AL28" s="335">
        <f t="shared" si="4"/>
        <v>0</v>
      </c>
    </row>
    <row r="29" spans="1:38" s="25" customFormat="1" ht="21" customHeight="1">
      <c r="A29" s="5">
        <v>23</v>
      </c>
      <c r="B29" s="79" t="s">
        <v>577</v>
      </c>
      <c r="C29" s="80" t="s">
        <v>118</v>
      </c>
      <c r="D29" s="81" t="s">
        <v>363</v>
      </c>
      <c r="E29" s="98"/>
      <c r="F29" s="99" t="s">
        <v>7</v>
      </c>
      <c r="G29" s="99"/>
      <c r="H29" s="99"/>
      <c r="I29" s="99"/>
      <c r="J29" s="99"/>
      <c r="K29" s="99"/>
      <c r="L29" s="99"/>
      <c r="M29" s="99"/>
      <c r="N29" s="99"/>
      <c r="O29" s="99"/>
      <c r="P29" s="99"/>
      <c r="Q29" s="99"/>
      <c r="R29" s="99"/>
      <c r="S29" s="99"/>
      <c r="T29" s="99"/>
      <c r="U29" s="99"/>
      <c r="V29" s="100"/>
      <c r="W29" s="100"/>
      <c r="X29" s="99"/>
      <c r="Y29" s="99"/>
      <c r="Z29" s="99"/>
      <c r="AA29" s="99"/>
      <c r="AB29" s="99"/>
      <c r="AC29" s="100"/>
      <c r="AD29" s="99"/>
      <c r="AE29" s="99"/>
      <c r="AF29" s="99"/>
      <c r="AG29" s="99"/>
      <c r="AH29" s="99"/>
      <c r="AI29" s="99"/>
      <c r="AJ29" s="19">
        <f t="shared" si="2"/>
        <v>0</v>
      </c>
      <c r="AK29" s="335">
        <f t="shared" si="3"/>
        <v>1</v>
      </c>
      <c r="AL29" s="335">
        <f t="shared" si="4"/>
        <v>0</v>
      </c>
    </row>
    <row r="30" spans="1:38" s="25" customFormat="1" ht="21" customHeight="1">
      <c r="A30" s="5">
        <v>24</v>
      </c>
      <c r="B30" s="79">
        <v>2010110136</v>
      </c>
      <c r="C30" s="80" t="s">
        <v>883</v>
      </c>
      <c r="D30" s="81" t="s">
        <v>21</v>
      </c>
      <c r="E30" s="98"/>
      <c r="F30" s="99" t="s">
        <v>8</v>
      </c>
      <c r="G30" s="99"/>
      <c r="H30" s="99"/>
      <c r="I30" s="99"/>
      <c r="J30" s="99"/>
      <c r="K30" s="99" t="s">
        <v>6</v>
      </c>
      <c r="L30" s="99"/>
      <c r="M30" s="99"/>
      <c r="N30" s="99"/>
      <c r="O30" s="99"/>
      <c r="P30" s="99"/>
      <c r="Q30" s="99"/>
      <c r="R30" s="99"/>
      <c r="S30" s="99"/>
      <c r="T30" s="99" t="s">
        <v>6</v>
      </c>
      <c r="U30" s="99"/>
      <c r="V30" s="100"/>
      <c r="W30" s="100"/>
      <c r="X30" s="99"/>
      <c r="Y30" s="99"/>
      <c r="Z30" s="99"/>
      <c r="AA30" s="99"/>
      <c r="AB30" s="99"/>
      <c r="AC30" s="100"/>
      <c r="AD30" s="99"/>
      <c r="AE30" s="99"/>
      <c r="AF30" s="99"/>
      <c r="AG30" s="99"/>
      <c r="AH30" s="99"/>
      <c r="AI30" s="99"/>
      <c r="AJ30" s="19">
        <f t="shared" si="2"/>
        <v>2</v>
      </c>
      <c r="AK30" s="335">
        <f t="shared" si="3"/>
        <v>0</v>
      </c>
      <c r="AL30" s="335">
        <f t="shared" si="4"/>
        <v>1</v>
      </c>
    </row>
    <row r="31" spans="1:38" s="25" customFormat="1" ht="21" customHeight="1">
      <c r="A31" s="5">
        <v>25</v>
      </c>
      <c r="B31" s="79" t="s">
        <v>578</v>
      </c>
      <c r="C31" s="80" t="s">
        <v>579</v>
      </c>
      <c r="D31" s="81" t="s">
        <v>78</v>
      </c>
      <c r="E31" s="98"/>
      <c r="F31" s="99" t="s">
        <v>7</v>
      </c>
      <c r="G31" s="99"/>
      <c r="H31" s="99"/>
      <c r="I31" s="99"/>
      <c r="J31" s="99"/>
      <c r="K31" s="99"/>
      <c r="L31" s="99"/>
      <c r="M31" s="99" t="s">
        <v>8</v>
      </c>
      <c r="N31" s="99"/>
      <c r="O31" s="99"/>
      <c r="P31" s="99"/>
      <c r="Q31" s="99"/>
      <c r="R31" s="99"/>
      <c r="S31" s="99"/>
      <c r="T31" s="99"/>
      <c r="U31" s="99"/>
      <c r="V31" s="100"/>
      <c r="W31" s="100"/>
      <c r="X31" s="99"/>
      <c r="Y31" s="99"/>
      <c r="Z31" s="99"/>
      <c r="AA31" s="99"/>
      <c r="AB31" s="99"/>
      <c r="AC31" s="100"/>
      <c r="AD31" s="99"/>
      <c r="AE31" s="99"/>
      <c r="AF31" s="99"/>
      <c r="AG31" s="99"/>
      <c r="AH31" s="99"/>
      <c r="AI31" s="99"/>
      <c r="AJ31" s="19">
        <f t="shared" si="2"/>
        <v>0</v>
      </c>
      <c r="AK31" s="335">
        <f t="shared" si="3"/>
        <v>1</v>
      </c>
      <c r="AL31" s="335">
        <f t="shared" si="4"/>
        <v>1</v>
      </c>
    </row>
    <row r="32" spans="1:38" s="25" customFormat="1" ht="21" customHeight="1">
      <c r="A32" s="5">
        <v>26</v>
      </c>
      <c r="B32" s="79" t="s">
        <v>580</v>
      </c>
      <c r="C32" s="80" t="s">
        <v>581</v>
      </c>
      <c r="D32" s="81" t="s">
        <v>78</v>
      </c>
      <c r="E32" s="98"/>
      <c r="F32" s="99"/>
      <c r="G32" s="99"/>
      <c r="H32" s="99"/>
      <c r="I32" s="99"/>
      <c r="J32" s="99"/>
      <c r="K32" s="99"/>
      <c r="L32" s="99"/>
      <c r="M32" s="99"/>
      <c r="N32" s="99"/>
      <c r="O32" s="99"/>
      <c r="P32" s="99"/>
      <c r="Q32" s="99"/>
      <c r="R32" s="99"/>
      <c r="S32" s="99"/>
      <c r="T32" s="99"/>
      <c r="U32" s="99"/>
      <c r="V32" s="100"/>
      <c r="W32" s="100"/>
      <c r="X32" s="99"/>
      <c r="Y32" s="99"/>
      <c r="Z32" s="99"/>
      <c r="AA32" s="99"/>
      <c r="AB32" s="99"/>
      <c r="AC32" s="100"/>
      <c r="AD32" s="99"/>
      <c r="AE32" s="99"/>
      <c r="AF32" s="99"/>
      <c r="AG32" s="99"/>
      <c r="AH32" s="99"/>
      <c r="AI32" s="99"/>
      <c r="AJ32" s="19">
        <f t="shared" si="2"/>
        <v>0</v>
      </c>
      <c r="AK32" s="335">
        <f t="shared" si="3"/>
        <v>0</v>
      </c>
      <c r="AL32" s="335">
        <f t="shared" si="4"/>
        <v>0</v>
      </c>
    </row>
    <row r="33" spans="1:39" s="25" customFormat="1" ht="21" customHeight="1">
      <c r="A33" s="5">
        <v>27</v>
      </c>
      <c r="B33" s="79" t="s">
        <v>582</v>
      </c>
      <c r="C33" s="80" t="s">
        <v>583</v>
      </c>
      <c r="D33" s="81" t="s">
        <v>43</v>
      </c>
      <c r="E33" s="98"/>
      <c r="F33" s="99"/>
      <c r="G33" s="99"/>
      <c r="H33" s="99"/>
      <c r="I33" s="99"/>
      <c r="J33" s="99"/>
      <c r="K33" s="99"/>
      <c r="L33" s="99"/>
      <c r="M33" s="99"/>
      <c r="N33" s="99"/>
      <c r="O33" s="99"/>
      <c r="P33" s="99"/>
      <c r="Q33" s="99"/>
      <c r="R33" s="99"/>
      <c r="S33" s="99"/>
      <c r="T33" s="99" t="s">
        <v>8</v>
      </c>
      <c r="U33" s="99"/>
      <c r="V33" s="100"/>
      <c r="W33" s="100"/>
      <c r="X33" s="99"/>
      <c r="Y33" s="99"/>
      <c r="Z33" s="99"/>
      <c r="AA33" s="99"/>
      <c r="AB33" s="99"/>
      <c r="AC33" s="100"/>
      <c r="AD33" s="99"/>
      <c r="AE33" s="99"/>
      <c r="AF33" s="99"/>
      <c r="AG33" s="99"/>
      <c r="AH33" s="99"/>
      <c r="AI33" s="99"/>
      <c r="AJ33" s="19">
        <f t="shared" si="2"/>
        <v>0</v>
      </c>
      <c r="AK33" s="335">
        <f t="shared" si="3"/>
        <v>0</v>
      </c>
      <c r="AL33" s="335">
        <f t="shared" si="4"/>
        <v>1</v>
      </c>
    </row>
    <row r="34" spans="1:39" s="25" customFormat="1" ht="21" customHeight="1">
      <c r="A34" s="5">
        <v>28</v>
      </c>
      <c r="B34" s="79">
        <v>2010110140</v>
      </c>
      <c r="C34" s="80" t="s">
        <v>893</v>
      </c>
      <c r="D34" s="81" t="s">
        <v>745</v>
      </c>
      <c r="E34" s="98"/>
      <c r="F34" s="99" t="s">
        <v>6</v>
      </c>
      <c r="G34" s="99"/>
      <c r="H34" s="99"/>
      <c r="I34" s="99" t="s">
        <v>8</v>
      </c>
      <c r="J34" s="99" t="s">
        <v>6</v>
      </c>
      <c r="K34" s="99" t="s">
        <v>8</v>
      </c>
      <c r="L34" s="99"/>
      <c r="M34" s="99" t="s">
        <v>8</v>
      </c>
      <c r="N34" s="99"/>
      <c r="O34" s="99"/>
      <c r="P34" s="99" t="s">
        <v>6</v>
      </c>
      <c r="Q34" s="99"/>
      <c r="R34" s="99" t="s">
        <v>6</v>
      </c>
      <c r="S34" s="99" t="s">
        <v>8</v>
      </c>
      <c r="T34" s="99" t="s">
        <v>6</v>
      </c>
      <c r="U34" s="99"/>
      <c r="V34" s="100"/>
      <c r="W34" s="100"/>
      <c r="X34" s="99"/>
      <c r="Y34" s="99"/>
      <c r="Z34" s="99"/>
      <c r="AA34" s="99"/>
      <c r="AB34" s="99"/>
      <c r="AC34" s="100"/>
      <c r="AD34" s="99"/>
      <c r="AE34" s="99"/>
      <c r="AF34" s="99"/>
      <c r="AG34" s="99"/>
      <c r="AH34" s="99"/>
      <c r="AI34" s="99"/>
      <c r="AJ34" s="19">
        <f t="shared" si="2"/>
        <v>5</v>
      </c>
      <c r="AK34" s="335">
        <f t="shared" si="3"/>
        <v>0</v>
      </c>
      <c r="AL34" s="335">
        <f t="shared" si="4"/>
        <v>4</v>
      </c>
    </row>
    <row r="35" spans="1:39" s="25" customFormat="1" ht="21" customHeight="1">
      <c r="A35" s="5">
        <v>29</v>
      </c>
      <c r="B35" s="79" t="s">
        <v>584</v>
      </c>
      <c r="C35" s="80" t="s">
        <v>585</v>
      </c>
      <c r="D35" s="81" t="s">
        <v>112</v>
      </c>
      <c r="E35" s="98"/>
      <c r="F35" s="99"/>
      <c r="G35" s="99"/>
      <c r="H35" s="99"/>
      <c r="I35" s="99"/>
      <c r="J35" s="99"/>
      <c r="K35" s="99"/>
      <c r="L35" s="99"/>
      <c r="M35" s="99"/>
      <c r="N35" s="99"/>
      <c r="O35" s="99"/>
      <c r="P35" s="99"/>
      <c r="Q35" s="99"/>
      <c r="R35" s="99"/>
      <c r="S35" s="99"/>
      <c r="T35" s="99"/>
      <c r="U35" s="99"/>
      <c r="V35" s="100"/>
      <c r="W35" s="100"/>
      <c r="X35" s="99"/>
      <c r="Y35" s="99"/>
      <c r="Z35" s="99"/>
      <c r="AA35" s="99"/>
      <c r="AB35" s="99"/>
      <c r="AC35" s="100"/>
      <c r="AD35" s="99"/>
      <c r="AE35" s="99"/>
      <c r="AF35" s="99"/>
      <c r="AG35" s="99"/>
      <c r="AH35" s="99"/>
      <c r="AI35" s="99"/>
      <c r="AJ35" s="19">
        <f t="shared" si="2"/>
        <v>0</v>
      </c>
      <c r="AK35" s="335">
        <f t="shared" si="3"/>
        <v>0</v>
      </c>
      <c r="AL35" s="335">
        <f t="shared" si="4"/>
        <v>0</v>
      </c>
    </row>
    <row r="36" spans="1:39" s="25" customFormat="1" ht="21" customHeight="1">
      <c r="A36" s="5">
        <v>30</v>
      </c>
      <c r="B36" s="79" t="s">
        <v>587</v>
      </c>
      <c r="C36" s="80" t="s">
        <v>588</v>
      </c>
      <c r="D36" s="81" t="s">
        <v>22</v>
      </c>
      <c r="E36" s="98"/>
      <c r="F36" s="99" t="s">
        <v>6</v>
      </c>
      <c r="G36" s="99"/>
      <c r="H36" s="99"/>
      <c r="I36" s="99"/>
      <c r="J36" s="99"/>
      <c r="K36" s="99"/>
      <c r="L36" s="99"/>
      <c r="M36" s="99"/>
      <c r="N36" s="99"/>
      <c r="O36" s="99"/>
      <c r="P36" s="99"/>
      <c r="Q36" s="99"/>
      <c r="R36" s="99"/>
      <c r="S36" s="99"/>
      <c r="T36" s="99"/>
      <c r="U36" s="99"/>
      <c r="V36" s="100"/>
      <c r="W36" s="100"/>
      <c r="X36" s="99"/>
      <c r="Y36" s="99"/>
      <c r="Z36" s="99"/>
      <c r="AA36" s="99"/>
      <c r="AB36" s="99"/>
      <c r="AC36" s="100"/>
      <c r="AD36" s="99"/>
      <c r="AE36" s="99"/>
      <c r="AF36" s="99"/>
      <c r="AG36" s="99"/>
      <c r="AH36" s="99"/>
      <c r="AI36" s="99"/>
      <c r="AJ36" s="19">
        <f t="shared" si="2"/>
        <v>1</v>
      </c>
      <c r="AK36" s="335">
        <f t="shared" si="3"/>
        <v>0</v>
      </c>
      <c r="AL36" s="335">
        <f t="shared" si="4"/>
        <v>0</v>
      </c>
    </row>
    <row r="37" spans="1:39" s="25" customFormat="1" ht="21" customHeight="1">
      <c r="A37" s="5">
        <v>31</v>
      </c>
      <c r="B37" s="79" t="s">
        <v>589</v>
      </c>
      <c r="C37" s="80" t="s">
        <v>590</v>
      </c>
      <c r="D37" s="81" t="s">
        <v>99</v>
      </c>
      <c r="E37" s="98"/>
      <c r="F37" s="99" t="s">
        <v>6</v>
      </c>
      <c r="G37" s="99"/>
      <c r="H37" s="99"/>
      <c r="I37" s="99"/>
      <c r="J37" s="99"/>
      <c r="K37" s="99"/>
      <c r="L37" s="99"/>
      <c r="M37" s="99"/>
      <c r="N37" s="99"/>
      <c r="O37" s="99"/>
      <c r="P37" s="99"/>
      <c r="Q37" s="99"/>
      <c r="R37" s="99"/>
      <c r="S37" s="99"/>
      <c r="T37" s="99"/>
      <c r="U37" s="99"/>
      <c r="V37" s="100"/>
      <c r="W37" s="100"/>
      <c r="X37" s="99"/>
      <c r="Y37" s="99"/>
      <c r="Z37" s="99"/>
      <c r="AA37" s="99"/>
      <c r="AB37" s="99"/>
      <c r="AC37" s="100"/>
      <c r="AD37" s="99"/>
      <c r="AE37" s="99"/>
      <c r="AF37" s="99"/>
      <c r="AG37" s="99"/>
      <c r="AH37" s="99"/>
      <c r="AI37" s="99"/>
      <c r="AJ37" s="19">
        <f t="shared" si="2"/>
        <v>1</v>
      </c>
      <c r="AK37" s="335">
        <f t="shared" si="3"/>
        <v>0</v>
      </c>
      <c r="AL37" s="335">
        <f t="shared" si="4"/>
        <v>0</v>
      </c>
    </row>
    <row r="38" spans="1:39" s="25" customFormat="1" ht="21" customHeight="1">
      <c r="A38" s="5">
        <v>32</v>
      </c>
      <c r="B38" s="79" t="s">
        <v>591</v>
      </c>
      <c r="C38" s="80" t="s">
        <v>592</v>
      </c>
      <c r="D38" s="81" t="s">
        <v>46</v>
      </c>
      <c r="E38" s="98"/>
      <c r="F38" s="99"/>
      <c r="G38" s="99"/>
      <c r="H38" s="99"/>
      <c r="I38" s="99"/>
      <c r="J38" s="99"/>
      <c r="K38" s="99"/>
      <c r="L38" s="99"/>
      <c r="M38" s="99"/>
      <c r="N38" s="99"/>
      <c r="O38" s="99"/>
      <c r="P38" s="99"/>
      <c r="Q38" s="99"/>
      <c r="R38" s="99"/>
      <c r="S38" s="99"/>
      <c r="T38" s="99"/>
      <c r="U38" s="99"/>
      <c r="V38" s="100"/>
      <c r="W38" s="100"/>
      <c r="X38" s="99"/>
      <c r="Y38" s="99"/>
      <c r="Z38" s="99"/>
      <c r="AA38" s="99"/>
      <c r="AB38" s="99"/>
      <c r="AC38" s="100"/>
      <c r="AD38" s="99"/>
      <c r="AE38" s="99"/>
      <c r="AF38" s="99"/>
      <c r="AG38" s="99"/>
      <c r="AH38" s="99"/>
      <c r="AI38" s="99"/>
      <c r="AJ38" s="19">
        <f t="shared" si="2"/>
        <v>0</v>
      </c>
      <c r="AK38" s="335">
        <f t="shared" si="3"/>
        <v>0</v>
      </c>
      <c r="AL38" s="335">
        <f t="shared" si="4"/>
        <v>0</v>
      </c>
    </row>
    <row r="39" spans="1:39" s="25" customFormat="1" ht="21" customHeight="1">
      <c r="A39" s="5">
        <v>33</v>
      </c>
      <c r="B39" s="79" t="s">
        <v>593</v>
      </c>
      <c r="C39" s="80" t="s">
        <v>594</v>
      </c>
      <c r="D39" s="81" t="s">
        <v>84</v>
      </c>
      <c r="E39" s="98"/>
      <c r="F39" s="99"/>
      <c r="G39" s="99"/>
      <c r="H39" s="99"/>
      <c r="I39" s="99"/>
      <c r="J39" s="99"/>
      <c r="K39" s="99"/>
      <c r="L39" s="99"/>
      <c r="M39" s="99"/>
      <c r="N39" s="99"/>
      <c r="O39" s="99"/>
      <c r="P39" s="99"/>
      <c r="Q39" s="99"/>
      <c r="R39" s="99"/>
      <c r="S39" s="99"/>
      <c r="T39" s="99"/>
      <c r="U39" s="99"/>
      <c r="V39" s="100"/>
      <c r="W39" s="100"/>
      <c r="X39" s="99"/>
      <c r="Y39" s="99"/>
      <c r="Z39" s="99"/>
      <c r="AA39" s="99"/>
      <c r="AB39" s="99"/>
      <c r="AC39" s="100"/>
      <c r="AD39" s="99"/>
      <c r="AE39" s="99"/>
      <c r="AF39" s="99"/>
      <c r="AG39" s="99"/>
      <c r="AH39" s="99"/>
      <c r="AI39" s="99"/>
      <c r="AJ39" s="19">
        <f t="shared" si="2"/>
        <v>0</v>
      </c>
      <c r="AK39" s="335">
        <f t="shared" si="3"/>
        <v>0</v>
      </c>
      <c r="AL39" s="335">
        <f t="shared" si="4"/>
        <v>0</v>
      </c>
    </row>
    <row r="40" spans="1:39" s="25" customFormat="1" ht="21" customHeight="1">
      <c r="A40" s="5">
        <v>34</v>
      </c>
      <c r="B40" s="79" t="s">
        <v>841</v>
      </c>
      <c r="C40" s="80" t="s">
        <v>842</v>
      </c>
      <c r="D40" s="81" t="s">
        <v>843</v>
      </c>
      <c r="E40" s="98"/>
      <c r="F40" s="99"/>
      <c r="G40" s="99"/>
      <c r="H40" s="99"/>
      <c r="I40" s="99"/>
      <c r="J40" s="99"/>
      <c r="K40" s="99"/>
      <c r="L40" s="99"/>
      <c r="M40" s="99"/>
      <c r="N40" s="99"/>
      <c r="O40" s="99"/>
      <c r="P40" s="99"/>
      <c r="Q40" s="99"/>
      <c r="R40" s="99"/>
      <c r="S40" s="99"/>
      <c r="T40" s="99"/>
      <c r="U40" s="99"/>
      <c r="V40" s="100"/>
      <c r="W40" s="100"/>
      <c r="X40" s="99"/>
      <c r="Y40" s="99"/>
      <c r="Z40" s="99"/>
      <c r="AA40" s="99"/>
      <c r="AB40" s="99"/>
      <c r="AC40" s="100"/>
      <c r="AD40" s="99"/>
      <c r="AE40" s="99"/>
      <c r="AF40" s="99"/>
      <c r="AG40" s="99"/>
      <c r="AH40" s="99"/>
      <c r="AI40" s="99"/>
      <c r="AJ40" s="19">
        <f t="shared" si="2"/>
        <v>0</v>
      </c>
      <c r="AK40" s="335">
        <f t="shared" si="3"/>
        <v>0</v>
      </c>
      <c r="AL40" s="335">
        <f t="shared" si="4"/>
        <v>0</v>
      </c>
    </row>
    <row r="41" spans="1:39" s="25" customFormat="1" ht="21" customHeight="1">
      <c r="A41" s="5">
        <v>35</v>
      </c>
      <c r="B41" s="79" t="s">
        <v>595</v>
      </c>
      <c r="C41" s="80" t="s">
        <v>596</v>
      </c>
      <c r="D41" s="81" t="s">
        <v>23</v>
      </c>
      <c r="E41" s="98"/>
      <c r="F41" s="99"/>
      <c r="G41" s="99"/>
      <c r="H41" s="99"/>
      <c r="I41" s="99"/>
      <c r="J41" s="99"/>
      <c r="K41" s="99"/>
      <c r="L41" s="99"/>
      <c r="M41" s="99"/>
      <c r="N41" s="99"/>
      <c r="O41" s="99"/>
      <c r="P41" s="99"/>
      <c r="Q41" s="99"/>
      <c r="R41" s="99"/>
      <c r="S41" s="99"/>
      <c r="T41" s="99"/>
      <c r="U41" s="99"/>
      <c r="V41" s="100"/>
      <c r="W41" s="100"/>
      <c r="X41" s="99"/>
      <c r="Y41" s="99"/>
      <c r="Z41" s="99"/>
      <c r="AA41" s="99"/>
      <c r="AB41" s="99"/>
      <c r="AC41" s="100"/>
      <c r="AD41" s="99"/>
      <c r="AE41" s="99"/>
      <c r="AF41" s="99"/>
      <c r="AG41" s="99"/>
      <c r="AH41" s="99"/>
      <c r="AI41" s="99"/>
      <c r="AJ41" s="19">
        <f t="shared" si="2"/>
        <v>0</v>
      </c>
      <c r="AK41" s="335">
        <f t="shared" si="3"/>
        <v>0</v>
      </c>
      <c r="AL41" s="335">
        <f t="shared" si="4"/>
        <v>0</v>
      </c>
    </row>
    <row r="42" spans="1:39" s="25" customFormat="1" ht="21" customHeight="1">
      <c r="A42" s="5">
        <v>36</v>
      </c>
      <c r="B42" s="79" t="s">
        <v>844</v>
      </c>
      <c r="C42" s="80" t="s">
        <v>845</v>
      </c>
      <c r="D42" s="81" t="s">
        <v>843</v>
      </c>
      <c r="E42" s="445" t="s">
        <v>2799</v>
      </c>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7"/>
      <c r="AJ42" s="19">
        <f t="shared" si="2"/>
        <v>0</v>
      </c>
      <c r="AK42" s="335">
        <f t="shared" si="3"/>
        <v>0</v>
      </c>
      <c r="AL42" s="335">
        <f t="shared" si="4"/>
        <v>0</v>
      </c>
    </row>
    <row r="43" spans="1:39" s="25" customFormat="1" ht="21" customHeight="1">
      <c r="A43" s="5">
        <v>37</v>
      </c>
      <c r="B43" s="79" t="s">
        <v>586</v>
      </c>
      <c r="C43" s="80" t="s">
        <v>101</v>
      </c>
      <c r="D43" s="81" t="s">
        <v>112</v>
      </c>
      <c r="E43" s="448"/>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50"/>
      <c r="AJ43" s="19">
        <f t="shared" si="2"/>
        <v>0</v>
      </c>
      <c r="AK43" s="335">
        <f t="shared" si="3"/>
        <v>0</v>
      </c>
      <c r="AL43" s="335">
        <f t="shared" si="4"/>
        <v>0</v>
      </c>
    </row>
    <row r="44" spans="1:39" s="25" customFormat="1" ht="21" customHeight="1">
      <c r="A44" s="439" t="s">
        <v>10</v>
      </c>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9">
        <f>SUM(AJ7:AJ41)</f>
        <v>16</v>
      </c>
      <c r="AK44" s="19">
        <f>SUM(AK7:AK41)</f>
        <v>9</v>
      </c>
      <c r="AL44" s="19">
        <f>SUM(AL7:AL41)</f>
        <v>16</v>
      </c>
    </row>
    <row r="45" spans="1:39" s="25" customFormat="1" ht="21" customHeight="1">
      <c r="A45" s="440" t="s">
        <v>2804</v>
      </c>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2"/>
      <c r="AM45" s="338"/>
    </row>
    <row r="46" spans="1:39" ht="15.75" customHeight="1">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9" ht="15.75" customHeight="1">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9" ht="15.75" customHeight="1">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ht="15.75" customHeight="1">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ht="15.75" customHeight="1">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C51:D51"/>
    <mergeCell ref="C49:G49"/>
    <mergeCell ref="C48:D48"/>
    <mergeCell ref="E42:AI43"/>
    <mergeCell ref="A45:AL45"/>
    <mergeCell ref="C50:E50"/>
    <mergeCell ref="A44:AI44"/>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75" priority="3">
      <formula>IF(E$6="CN",1,0)</formula>
    </cfRule>
  </conditionalFormatting>
  <conditionalFormatting sqref="E6:AI6">
    <cfRule type="expression" dxfId="174" priority="2">
      <formula>IF(E$6="CN",1,0)</formula>
    </cfRule>
  </conditionalFormatting>
  <conditionalFormatting sqref="E6:AI41 E42">
    <cfRule type="expression" dxfId="173"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C1" workbookViewId="0">
      <selection activeCell="T10" sqref="T10"/>
    </sheetView>
  </sheetViews>
  <sheetFormatPr defaultColWidth="9.33203125" defaultRowHeight="18"/>
  <cols>
    <col min="1" max="1" width="6.5" style="24" customWidth="1"/>
    <col min="2" max="2" width="17" style="25" customWidth="1"/>
    <col min="3" max="3" width="26.6640625" style="24" customWidth="1"/>
    <col min="4" max="4" width="9.6640625" style="24" customWidth="1"/>
    <col min="5" max="35" width="4" style="24" customWidth="1"/>
    <col min="36" max="38" width="6.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3" customHeight="1">
      <c r="A3" s="436" t="s">
        <v>1979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5">
        <v>1</v>
      </c>
      <c r="B7" s="39" t="s">
        <v>1980</v>
      </c>
      <c r="C7" s="40" t="s">
        <v>1981</v>
      </c>
      <c r="D7" s="41" t="s">
        <v>37</v>
      </c>
      <c r="E7" s="150"/>
      <c r="F7" s="96" t="s">
        <v>6</v>
      </c>
      <c r="G7" s="96"/>
      <c r="H7" s="96"/>
      <c r="I7" s="96" t="s">
        <v>8</v>
      </c>
      <c r="J7" s="96"/>
      <c r="K7" s="96"/>
      <c r="L7" s="96"/>
      <c r="M7" s="96" t="s">
        <v>8</v>
      </c>
      <c r="N7" s="96"/>
      <c r="O7" s="96"/>
      <c r="P7" s="95" t="s">
        <v>6</v>
      </c>
      <c r="Q7" s="96"/>
      <c r="R7" s="96"/>
      <c r="S7" s="96"/>
      <c r="T7" s="96" t="s">
        <v>6</v>
      </c>
      <c r="U7" s="96"/>
      <c r="V7" s="96"/>
      <c r="W7" s="96"/>
      <c r="X7" s="96"/>
      <c r="Y7" s="96"/>
      <c r="Z7" s="96"/>
      <c r="AA7" s="96"/>
      <c r="AB7" s="96"/>
      <c r="AC7" s="96"/>
      <c r="AD7" s="96"/>
      <c r="AE7" s="96"/>
      <c r="AF7" s="96"/>
      <c r="AG7" s="96"/>
      <c r="AH7" s="96"/>
      <c r="AI7" s="96"/>
      <c r="AJ7" s="19">
        <f>COUNTIF(E7:AI7,"K")+2*COUNTIF(E7:AI7,"2K")+COUNTIF(E7:AI7,"TK")+COUNTIF(E7:AI7,"KT")+COUNTIF(E7:AI7,"PK")+COUNTIF(E7:AI7,"KP")+2*COUNTIF(E7:AI7,"K2")</f>
        <v>3</v>
      </c>
      <c r="AK7" s="336">
        <f>COUNTIF(F7:AJ7,"P")+2*COUNTIF(F7:AJ7,"2P")+COUNTIF(F7:AJ7,"TP")+COUNTIF(F7:AJ7,"PT")+COUNTIF(F7:AJ7,"PK")+COUNTIF(F7:AJ7,"KP")+2*COUNTIF(F7:AJ7,"P2")</f>
        <v>0</v>
      </c>
      <c r="AL7" s="336">
        <f>COUNTIF(E7:AI7,"T")+2*COUNTIF(E7:AI7,"2T")+2*COUNTIF(E7:AI7,"T2")+COUNTIF(E7:AI7,"PT")+COUNTIF(E7:AI7,"TP")</f>
        <v>2</v>
      </c>
      <c r="AM7" s="26"/>
      <c r="AN7" s="27"/>
      <c r="AO7" s="153"/>
    </row>
    <row r="8" spans="1:41" s="25" customFormat="1">
      <c r="A8" s="5">
        <v>2</v>
      </c>
      <c r="B8" s="39" t="s">
        <v>1982</v>
      </c>
      <c r="C8" s="40" t="s">
        <v>1983</v>
      </c>
      <c r="D8" s="41" t="s">
        <v>37</v>
      </c>
      <c r="E8" s="150"/>
      <c r="F8" s="96"/>
      <c r="G8" s="96"/>
      <c r="H8" s="96"/>
      <c r="I8" s="96"/>
      <c r="J8" s="96"/>
      <c r="K8" s="96"/>
      <c r="L8" s="96"/>
      <c r="M8" s="96"/>
      <c r="N8" s="96"/>
      <c r="O8" s="96"/>
      <c r="P8" s="95"/>
      <c r="Q8" s="96"/>
      <c r="R8" s="96"/>
      <c r="S8" s="96"/>
      <c r="T8" s="96"/>
      <c r="U8" s="96"/>
      <c r="V8" s="96"/>
      <c r="W8" s="96"/>
      <c r="X8" s="96"/>
      <c r="Y8" s="96"/>
      <c r="Z8" s="96"/>
      <c r="AA8" s="96"/>
      <c r="AB8" s="96"/>
      <c r="AC8" s="96"/>
      <c r="AD8" s="96"/>
      <c r="AE8" s="96"/>
      <c r="AF8" s="96"/>
      <c r="AG8" s="96"/>
      <c r="AH8" s="96"/>
      <c r="AI8" s="96"/>
      <c r="AJ8" s="19">
        <f t="shared" ref="AJ8:AJ39" si="2">COUNTIF(E8:AI8,"K")+2*COUNTIF(E8:AI8,"2K")+COUNTIF(E8:AI8,"TK")+COUNTIF(E8:AI8,"KT")+COUNTIF(E8:AI8,"PK")+COUNTIF(E8:AI8,"KP")+2*COUNTIF(E8:AI8,"K2")</f>
        <v>0</v>
      </c>
      <c r="AK8" s="336">
        <f t="shared" ref="AK8:AK39" si="3">COUNTIF(F8:AJ8,"P")+2*COUNTIF(F8:AJ8,"2P")+COUNTIF(F8:AJ8,"TP")+COUNTIF(F8:AJ8,"PT")+COUNTIF(F8:AJ8,"PK")+COUNTIF(F8:AJ8,"KP")+2*COUNTIF(F8:AJ8,"P2")</f>
        <v>0</v>
      </c>
      <c r="AL8" s="336">
        <f t="shared" ref="AL8:AL39" si="4">COUNTIF(E8:AI8,"T")+2*COUNTIF(E8:AI8,"2T")+2*COUNTIF(E8:AI8,"T2")+COUNTIF(E8:AI8,"PT")+COUNTIF(E8:AI8,"TP")</f>
        <v>0</v>
      </c>
      <c r="AM8" s="153"/>
      <c r="AN8" s="153"/>
      <c r="AO8" s="153"/>
    </row>
    <row r="9" spans="1:41" s="25" customFormat="1">
      <c r="A9" s="5">
        <v>3</v>
      </c>
      <c r="B9" s="39" t="s">
        <v>1984</v>
      </c>
      <c r="C9" s="40" t="s">
        <v>51</v>
      </c>
      <c r="D9" s="41" t="s">
        <v>1985</v>
      </c>
      <c r="E9" s="150"/>
      <c r="F9" s="96"/>
      <c r="G9" s="96"/>
      <c r="H9" s="96"/>
      <c r="I9" s="96"/>
      <c r="J9" s="96"/>
      <c r="K9" s="96"/>
      <c r="L9" s="96"/>
      <c r="M9" s="96"/>
      <c r="N9" s="96"/>
      <c r="O9" s="96"/>
      <c r="P9" s="95"/>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1986</v>
      </c>
      <c r="C10" s="40" t="s">
        <v>101</v>
      </c>
      <c r="D10" s="41" t="s">
        <v>40</v>
      </c>
      <c r="E10" s="150"/>
      <c r="F10" s="96" t="s">
        <v>6</v>
      </c>
      <c r="G10" s="96"/>
      <c r="H10" s="96"/>
      <c r="I10" s="96"/>
      <c r="J10" s="96"/>
      <c r="K10" s="96"/>
      <c r="L10" s="96"/>
      <c r="M10" s="96"/>
      <c r="N10" s="96"/>
      <c r="O10" s="96"/>
      <c r="P10" s="95"/>
      <c r="Q10" s="96"/>
      <c r="R10" s="96"/>
      <c r="S10" s="96"/>
      <c r="T10" s="96" t="s">
        <v>6</v>
      </c>
      <c r="U10" s="96"/>
      <c r="V10" s="96"/>
      <c r="W10" s="96"/>
      <c r="X10" s="96"/>
      <c r="Y10" s="96"/>
      <c r="Z10" s="96"/>
      <c r="AA10" s="96"/>
      <c r="AB10" s="96"/>
      <c r="AC10" s="96"/>
      <c r="AD10" s="96"/>
      <c r="AE10" s="96"/>
      <c r="AF10" s="96"/>
      <c r="AG10" s="96"/>
      <c r="AH10" s="96"/>
      <c r="AI10" s="96"/>
      <c r="AJ10" s="19">
        <f t="shared" si="2"/>
        <v>2</v>
      </c>
      <c r="AK10" s="336">
        <f t="shared" si="3"/>
        <v>0</v>
      </c>
      <c r="AL10" s="336">
        <f t="shared" si="4"/>
        <v>0</v>
      </c>
      <c r="AM10" s="153"/>
      <c r="AN10" s="153"/>
      <c r="AO10" s="153"/>
    </row>
    <row r="11" spans="1:41" s="25" customFormat="1" ht="20.25" customHeight="1">
      <c r="A11" s="5">
        <v>5</v>
      </c>
      <c r="B11" s="39" t="s">
        <v>1987</v>
      </c>
      <c r="C11" s="40" t="s">
        <v>1988</v>
      </c>
      <c r="D11" s="41" t="s">
        <v>49</v>
      </c>
      <c r="E11" s="150"/>
      <c r="F11" s="96"/>
      <c r="G11" s="96"/>
      <c r="H11" s="96"/>
      <c r="I11" s="96"/>
      <c r="J11" s="96"/>
      <c r="K11" s="96"/>
      <c r="L11" s="96"/>
      <c r="M11" s="96"/>
      <c r="N11" s="96"/>
      <c r="O11" s="96"/>
      <c r="P11" s="95" t="s">
        <v>8</v>
      </c>
      <c r="Q11" s="96"/>
      <c r="R11" s="96"/>
      <c r="S11" s="96"/>
      <c r="T11" s="96" t="s">
        <v>6</v>
      </c>
      <c r="U11" s="96"/>
      <c r="V11" s="96"/>
      <c r="W11" s="96"/>
      <c r="X11" s="96"/>
      <c r="Y11" s="96"/>
      <c r="Z11" s="96"/>
      <c r="AA11" s="96"/>
      <c r="AB11" s="96"/>
      <c r="AC11" s="96"/>
      <c r="AD11" s="96"/>
      <c r="AE11" s="96"/>
      <c r="AF11" s="96"/>
      <c r="AG11" s="96"/>
      <c r="AH11" s="96"/>
      <c r="AI11" s="96"/>
      <c r="AJ11" s="19">
        <f t="shared" si="2"/>
        <v>1</v>
      </c>
      <c r="AK11" s="336">
        <f t="shared" si="3"/>
        <v>0</v>
      </c>
      <c r="AL11" s="336">
        <f t="shared" si="4"/>
        <v>1</v>
      </c>
      <c r="AM11" s="153"/>
      <c r="AN11" s="153"/>
      <c r="AO11" s="153"/>
    </row>
    <row r="12" spans="1:41" s="25" customFormat="1">
      <c r="A12" s="5">
        <v>6</v>
      </c>
      <c r="B12" s="39" t="s">
        <v>1989</v>
      </c>
      <c r="C12" s="40" t="s">
        <v>335</v>
      </c>
      <c r="D12" s="41" t="s">
        <v>75</v>
      </c>
      <c r="E12" s="150"/>
      <c r="F12" s="96" t="s">
        <v>7</v>
      </c>
      <c r="G12" s="96"/>
      <c r="H12" s="96"/>
      <c r="I12" s="96"/>
      <c r="J12" s="96"/>
      <c r="K12" s="96"/>
      <c r="L12" s="96"/>
      <c r="M12" s="96"/>
      <c r="N12" s="96"/>
      <c r="O12" s="96"/>
      <c r="P12" s="95"/>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c r="AM12" s="153"/>
      <c r="AN12" s="153"/>
      <c r="AO12" s="153"/>
    </row>
    <row r="13" spans="1:41" s="25" customFormat="1">
      <c r="A13" s="5">
        <v>7</v>
      </c>
      <c r="B13" s="39" t="s">
        <v>1990</v>
      </c>
      <c r="C13" s="40" t="s">
        <v>76</v>
      </c>
      <c r="D13" s="41" t="s">
        <v>75</v>
      </c>
      <c r="E13" s="223"/>
      <c r="F13" s="224" t="s">
        <v>7</v>
      </c>
      <c r="G13" s="224"/>
      <c r="H13" s="224"/>
      <c r="I13" s="224"/>
      <c r="J13" s="224"/>
      <c r="K13" s="224"/>
      <c r="L13" s="224"/>
      <c r="M13" s="224"/>
      <c r="N13" s="224"/>
      <c r="O13" s="224"/>
      <c r="P13" s="95"/>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1</v>
      </c>
      <c r="AL13" s="336">
        <f t="shared" si="4"/>
        <v>0</v>
      </c>
      <c r="AM13" s="153"/>
      <c r="AN13" s="153"/>
      <c r="AO13" s="153"/>
    </row>
    <row r="14" spans="1:41" s="25" customFormat="1">
      <c r="A14" s="5">
        <v>8</v>
      </c>
      <c r="B14" s="39" t="s">
        <v>1991</v>
      </c>
      <c r="C14" s="40" t="s">
        <v>1992</v>
      </c>
      <c r="D14" s="41" t="s">
        <v>1543</v>
      </c>
      <c r="E14" s="150"/>
      <c r="F14" s="96"/>
      <c r="G14" s="96"/>
      <c r="H14" s="96"/>
      <c r="I14" s="96"/>
      <c r="J14" s="96"/>
      <c r="K14" s="96"/>
      <c r="L14" s="96"/>
      <c r="M14" s="96"/>
      <c r="N14" s="96"/>
      <c r="O14" s="96"/>
      <c r="P14" s="95" t="s">
        <v>8</v>
      </c>
      <c r="Q14" s="96"/>
      <c r="R14" s="96" t="s">
        <v>8</v>
      </c>
      <c r="S14" s="96"/>
      <c r="T14" s="96" t="s">
        <v>6</v>
      </c>
      <c r="U14" s="96"/>
      <c r="V14" s="96"/>
      <c r="W14" s="96"/>
      <c r="X14" s="96"/>
      <c r="Y14" s="96"/>
      <c r="Z14" s="96"/>
      <c r="AA14" s="96"/>
      <c r="AB14" s="96"/>
      <c r="AC14" s="96"/>
      <c r="AD14" s="96"/>
      <c r="AE14" s="96"/>
      <c r="AF14" s="96"/>
      <c r="AG14" s="96"/>
      <c r="AH14" s="96"/>
      <c r="AI14" s="96"/>
      <c r="AJ14" s="19">
        <f t="shared" si="2"/>
        <v>1</v>
      </c>
      <c r="AK14" s="336">
        <f t="shared" si="3"/>
        <v>0</v>
      </c>
      <c r="AL14" s="336">
        <f t="shared" si="4"/>
        <v>2</v>
      </c>
      <c r="AM14" s="153"/>
      <c r="AN14" s="153"/>
      <c r="AO14" s="153"/>
    </row>
    <row r="15" spans="1:41" s="25" customFormat="1">
      <c r="A15" s="5">
        <v>9</v>
      </c>
      <c r="B15" s="39" t="s">
        <v>1994</v>
      </c>
      <c r="C15" s="40" t="s">
        <v>80</v>
      </c>
      <c r="D15" s="41" t="s">
        <v>92</v>
      </c>
      <c r="E15" s="150"/>
      <c r="F15" s="96" t="s">
        <v>6</v>
      </c>
      <c r="G15" s="96"/>
      <c r="H15" s="96"/>
      <c r="I15" s="96" t="s">
        <v>8</v>
      </c>
      <c r="J15" s="96"/>
      <c r="K15" s="96"/>
      <c r="L15" s="96"/>
      <c r="M15" s="96" t="s">
        <v>8</v>
      </c>
      <c r="N15" s="96"/>
      <c r="O15" s="96"/>
      <c r="P15" s="95" t="s">
        <v>8</v>
      </c>
      <c r="Q15" s="96"/>
      <c r="R15" s="96"/>
      <c r="S15" s="96"/>
      <c r="T15" s="96"/>
      <c r="U15" s="119"/>
      <c r="V15" s="96"/>
      <c r="W15" s="96"/>
      <c r="X15" s="96"/>
      <c r="Y15" s="96"/>
      <c r="Z15" s="96"/>
      <c r="AA15" s="96"/>
      <c r="AB15" s="96"/>
      <c r="AC15" s="96"/>
      <c r="AD15" s="96"/>
      <c r="AE15" s="96"/>
      <c r="AF15" s="96"/>
      <c r="AG15" s="96"/>
      <c r="AH15" s="96"/>
      <c r="AI15" s="96"/>
      <c r="AJ15" s="19">
        <f t="shared" si="2"/>
        <v>1</v>
      </c>
      <c r="AK15" s="336">
        <f t="shared" si="3"/>
        <v>0</v>
      </c>
      <c r="AL15" s="336">
        <f t="shared" si="4"/>
        <v>3</v>
      </c>
      <c r="AM15" s="153"/>
      <c r="AN15" s="153"/>
      <c r="AO15" s="153"/>
    </row>
    <row r="16" spans="1:41" s="25" customFormat="1">
      <c r="A16" s="5">
        <v>10</v>
      </c>
      <c r="B16" s="39" t="s">
        <v>1995</v>
      </c>
      <c r="C16" s="40" t="s">
        <v>1996</v>
      </c>
      <c r="D16" s="41" t="s">
        <v>33</v>
      </c>
      <c r="E16" s="150"/>
      <c r="F16" s="96" t="s">
        <v>6</v>
      </c>
      <c r="G16" s="96"/>
      <c r="H16" s="96"/>
      <c r="I16" s="96" t="s">
        <v>8</v>
      </c>
      <c r="J16" s="96"/>
      <c r="K16" s="96"/>
      <c r="L16" s="96"/>
      <c r="M16" s="96" t="s">
        <v>8</v>
      </c>
      <c r="N16" s="96"/>
      <c r="O16" s="96"/>
      <c r="P16" s="95" t="s">
        <v>8</v>
      </c>
      <c r="Q16" s="96"/>
      <c r="R16" s="96" t="s">
        <v>7</v>
      </c>
      <c r="S16" s="96"/>
      <c r="T16" s="96" t="s">
        <v>6</v>
      </c>
      <c r="U16" s="119"/>
      <c r="V16" s="96"/>
      <c r="W16" s="96"/>
      <c r="X16" s="96"/>
      <c r="Y16" s="96"/>
      <c r="Z16" s="96"/>
      <c r="AA16" s="96"/>
      <c r="AB16" s="96"/>
      <c r="AC16" s="96"/>
      <c r="AD16" s="96"/>
      <c r="AE16" s="96"/>
      <c r="AF16" s="96"/>
      <c r="AG16" s="96"/>
      <c r="AH16" s="96"/>
      <c r="AI16" s="96"/>
      <c r="AJ16" s="19">
        <f t="shared" si="2"/>
        <v>2</v>
      </c>
      <c r="AK16" s="336">
        <f t="shared" si="3"/>
        <v>1</v>
      </c>
      <c r="AL16" s="336">
        <f t="shared" si="4"/>
        <v>3</v>
      </c>
      <c r="AM16" s="153"/>
      <c r="AN16" s="153"/>
      <c r="AO16" s="153"/>
    </row>
    <row r="17" spans="1:41" s="25" customFormat="1">
      <c r="A17" s="5">
        <v>11</v>
      </c>
      <c r="B17" s="39" t="s">
        <v>1997</v>
      </c>
      <c r="C17" s="40" t="s">
        <v>1998</v>
      </c>
      <c r="D17" s="41" t="s">
        <v>62</v>
      </c>
      <c r="E17" s="150"/>
      <c r="F17" s="96" t="s">
        <v>6</v>
      </c>
      <c r="G17" s="96"/>
      <c r="H17" s="96"/>
      <c r="I17" s="96" t="s">
        <v>8</v>
      </c>
      <c r="J17" s="96"/>
      <c r="K17" s="96"/>
      <c r="L17" s="96"/>
      <c r="M17" s="96" t="s">
        <v>6</v>
      </c>
      <c r="N17" s="96"/>
      <c r="O17" s="96"/>
      <c r="P17" s="95" t="s">
        <v>6</v>
      </c>
      <c r="Q17" s="96"/>
      <c r="R17" s="96" t="s">
        <v>7</v>
      </c>
      <c r="S17" s="96"/>
      <c r="T17" s="96" t="s">
        <v>6</v>
      </c>
      <c r="U17" s="119"/>
      <c r="V17" s="96"/>
      <c r="W17" s="96"/>
      <c r="X17" s="96"/>
      <c r="Y17" s="96"/>
      <c r="Z17" s="96"/>
      <c r="AA17" s="96"/>
      <c r="AB17" s="96"/>
      <c r="AC17" s="96"/>
      <c r="AD17" s="96"/>
      <c r="AE17" s="96"/>
      <c r="AF17" s="96"/>
      <c r="AG17" s="96"/>
      <c r="AH17" s="96"/>
      <c r="AI17" s="96"/>
      <c r="AJ17" s="19">
        <f t="shared" si="2"/>
        <v>4</v>
      </c>
      <c r="AK17" s="336">
        <f t="shared" si="3"/>
        <v>1</v>
      </c>
      <c r="AL17" s="336">
        <f t="shared" si="4"/>
        <v>1</v>
      </c>
      <c r="AM17" s="153"/>
      <c r="AN17" s="153"/>
      <c r="AO17" s="153"/>
    </row>
    <row r="18" spans="1:41" s="25" customFormat="1">
      <c r="A18" s="5">
        <v>12</v>
      </c>
      <c r="B18" s="39" t="s">
        <v>1999</v>
      </c>
      <c r="C18" s="40" t="s">
        <v>31</v>
      </c>
      <c r="D18" s="41" t="s">
        <v>52</v>
      </c>
      <c r="E18" s="151"/>
      <c r="F18" s="151" t="s">
        <v>7</v>
      </c>
      <c r="G18" s="151"/>
      <c r="H18" s="151"/>
      <c r="I18" s="151"/>
      <c r="J18" s="151"/>
      <c r="K18" s="151"/>
      <c r="L18" s="151"/>
      <c r="M18" s="151"/>
      <c r="N18" s="151"/>
      <c r="O18" s="151"/>
      <c r="P18" s="95"/>
      <c r="Q18" s="151"/>
      <c r="R18" s="151"/>
      <c r="S18" s="151"/>
      <c r="T18" s="96"/>
      <c r="U18" s="239"/>
      <c r="V18" s="151"/>
      <c r="W18" s="240"/>
      <c r="X18" s="151"/>
      <c r="Y18" s="151"/>
      <c r="Z18" s="151"/>
      <c r="AA18" s="151"/>
      <c r="AB18" s="151"/>
      <c r="AC18" s="151"/>
      <c r="AD18" s="151"/>
      <c r="AE18" s="151"/>
      <c r="AF18" s="151"/>
      <c r="AG18" s="151"/>
      <c r="AH18" s="151"/>
      <c r="AI18" s="151"/>
      <c r="AJ18" s="19">
        <f t="shared" si="2"/>
        <v>0</v>
      </c>
      <c r="AK18" s="336">
        <f t="shared" si="3"/>
        <v>1</v>
      </c>
      <c r="AL18" s="336">
        <f t="shared" si="4"/>
        <v>0</v>
      </c>
      <c r="AM18" s="153"/>
      <c r="AN18" s="153"/>
      <c r="AO18" s="153"/>
    </row>
    <row r="19" spans="1:41" s="25" customFormat="1">
      <c r="A19" s="5">
        <v>13</v>
      </c>
      <c r="B19" s="39" t="s">
        <v>2000</v>
      </c>
      <c r="C19" s="40" t="s">
        <v>2001</v>
      </c>
      <c r="D19" s="41" t="s">
        <v>53</v>
      </c>
      <c r="E19" s="150"/>
      <c r="F19" s="96"/>
      <c r="G19" s="96"/>
      <c r="H19" s="96"/>
      <c r="I19" s="96"/>
      <c r="J19" s="96"/>
      <c r="K19" s="96"/>
      <c r="L19" s="96"/>
      <c r="M19" s="96"/>
      <c r="N19" s="96"/>
      <c r="O19" s="96"/>
      <c r="P19" s="95"/>
      <c r="Q19" s="96"/>
      <c r="R19" s="96"/>
      <c r="S19" s="151"/>
      <c r="T19" s="96"/>
      <c r="U19" s="119"/>
      <c r="V19" s="96"/>
      <c r="W19" s="96"/>
      <c r="X19" s="96"/>
      <c r="Y19" s="96"/>
      <c r="Z19" s="96"/>
      <c r="AA19" s="96"/>
      <c r="AB19" s="96"/>
      <c r="AC19" s="96"/>
      <c r="AD19" s="96"/>
      <c r="AE19" s="96"/>
      <c r="AF19" s="96"/>
      <c r="AG19" s="96"/>
      <c r="AH19" s="96"/>
      <c r="AI19" s="96"/>
      <c r="AJ19" s="19">
        <f t="shared" si="2"/>
        <v>0</v>
      </c>
      <c r="AK19" s="336">
        <f t="shared" si="3"/>
        <v>0</v>
      </c>
      <c r="AL19" s="336">
        <f t="shared" si="4"/>
        <v>0</v>
      </c>
      <c r="AM19" s="437"/>
      <c r="AN19" s="438"/>
      <c r="AO19" s="153"/>
    </row>
    <row r="20" spans="1:41" s="25" customFormat="1">
      <c r="A20" s="5">
        <v>14</v>
      </c>
      <c r="B20" s="39" t="s">
        <v>2002</v>
      </c>
      <c r="C20" s="40" t="s">
        <v>2003</v>
      </c>
      <c r="D20" s="41" t="s">
        <v>28</v>
      </c>
      <c r="E20" s="150"/>
      <c r="F20" s="96"/>
      <c r="G20" s="96"/>
      <c r="H20" s="96"/>
      <c r="I20" s="96" t="s">
        <v>8</v>
      </c>
      <c r="J20" s="96"/>
      <c r="K20" s="96"/>
      <c r="L20" s="96"/>
      <c r="M20" s="96"/>
      <c r="N20" s="96"/>
      <c r="O20" s="96"/>
      <c r="P20" s="95"/>
      <c r="Q20" s="96"/>
      <c r="R20" s="96"/>
      <c r="S20" s="96"/>
      <c r="T20" s="96"/>
      <c r="U20" s="119"/>
      <c r="V20" s="96"/>
      <c r="W20" s="96"/>
      <c r="X20" s="96"/>
      <c r="Y20" s="96"/>
      <c r="Z20" s="96"/>
      <c r="AA20" s="96"/>
      <c r="AB20" s="96"/>
      <c r="AC20" s="96"/>
      <c r="AD20" s="96"/>
      <c r="AE20" s="96"/>
      <c r="AF20" s="96"/>
      <c r="AG20" s="96"/>
      <c r="AH20" s="96"/>
      <c r="AI20" s="96"/>
      <c r="AJ20" s="19">
        <f t="shared" si="2"/>
        <v>0</v>
      </c>
      <c r="AK20" s="336">
        <f t="shared" si="3"/>
        <v>0</v>
      </c>
      <c r="AL20" s="336">
        <f t="shared" si="4"/>
        <v>1</v>
      </c>
      <c r="AM20" s="153"/>
      <c r="AN20" s="153"/>
      <c r="AO20" s="153"/>
    </row>
    <row r="21" spans="1:41" s="25" customFormat="1">
      <c r="A21" s="5">
        <v>15</v>
      </c>
      <c r="B21" s="39" t="s">
        <v>2004</v>
      </c>
      <c r="C21" s="40" t="s">
        <v>38</v>
      </c>
      <c r="D21" s="41" t="s">
        <v>28</v>
      </c>
      <c r="E21" s="150"/>
      <c r="F21" s="96"/>
      <c r="G21" s="96"/>
      <c r="H21" s="96"/>
      <c r="I21" s="96"/>
      <c r="J21" s="96"/>
      <c r="K21" s="96"/>
      <c r="L21" s="96"/>
      <c r="M21" s="96"/>
      <c r="N21" s="96"/>
      <c r="O21" s="96"/>
      <c r="P21" s="95"/>
      <c r="Q21" s="96"/>
      <c r="R21" s="96"/>
      <c r="S21" s="96"/>
      <c r="T21" s="96"/>
      <c r="U21" s="119"/>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c r="A22" s="5">
        <v>16</v>
      </c>
      <c r="B22" s="39" t="s">
        <v>2005</v>
      </c>
      <c r="C22" s="40" t="s">
        <v>673</v>
      </c>
      <c r="D22" s="41" t="s">
        <v>26</v>
      </c>
      <c r="E22" s="150"/>
      <c r="F22" s="96"/>
      <c r="G22" s="96"/>
      <c r="H22" s="96"/>
      <c r="I22" s="96"/>
      <c r="J22" s="96" t="s">
        <v>7</v>
      </c>
      <c r="K22" s="96"/>
      <c r="L22" s="96"/>
      <c r="M22" s="96"/>
      <c r="N22" s="96"/>
      <c r="O22" s="96"/>
      <c r="P22" s="95"/>
      <c r="Q22" s="96"/>
      <c r="R22" s="96"/>
      <c r="S22" s="96"/>
      <c r="T22" s="96"/>
      <c r="U22" s="119"/>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c r="A23" s="5">
        <v>17</v>
      </c>
      <c r="B23" s="39" t="s">
        <v>2008</v>
      </c>
      <c r="C23" s="40" t="s">
        <v>2009</v>
      </c>
      <c r="D23" s="41" t="s">
        <v>78</v>
      </c>
      <c r="E23" s="150"/>
      <c r="F23" s="96"/>
      <c r="G23" s="96"/>
      <c r="H23" s="96"/>
      <c r="I23" s="96"/>
      <c r="J23" s="96"/>
      <c r="K23" s="96"/>
      <c r="L23" s="96"/>
      <c r="M23" s="96"/>
      <c r="N23" s="96"/>
      <c r="O23" s="96"/>
      <c r="P23" s="95"/>
      <c r="Q23" s="96"/>
      <c r="R23" s="96"/>
      <c r="S23" s="96"/>
      <c r="T23" s="96"/>
      <c r="U23" s="224"/>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c r="A24" s="5">
        <v>18</v>
      </c>
      <c r="B24" s="39" t="s">
        <v>2010</v>
      </c>
      <c r="C24" s="40" t="s">
        <v>1455</v>
      </c>
      <c r="D24" s="41" t="s">
        <v>1028</v>
      </c>
      <c r="E24" s="94"/>
      <c r="F24" s="96"/>
      <c r="G24" s="96"/>
      <c r="H24" s="96"/>
      <c r="I24" s="96"/>
      <c r="J24" s="96"/>
      <c r="K24" s="96"/>
      <c r="L24" s="96"/>
      <c r="M24" s="96"/>
      <c r="N24" s="96"/>
      <c r="O24" s="96"/>
      <c r="P24" s="95"/>
      <c r="Q24" s="96"/>
      <c r="R24" s="96"/>
      <c r="S24" s="96"/>
      <c r="T24" s="96"/>
      <c r="U24" s="119"/>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c r="A25" s="5">
        <v>19</v>
      </c>
      <c r="B25" s="39" t="s">
        <v>2011</v>
      </c>
      <c r="C25" s="40" t="s">
        <v>2012</v>
      </c>
      <c r="D25" s="41" t="s">
        <v>98</v>
      </c>
      <c r="E25" s="94"/>
      <c r="F25" s="96" t="s">
        <v>6</v>
      </c>
      <c r="G25" s="96"/>
      <c r="H25" s="96"/>
      <c r="I25" s="96"/>
      <c r="J25" s="96"/>
      <c r="K25" s="96"/>
      <c r="L25" s="96"/>
      <c r="M25" s="96"/>
      <c r="N25" s="96"/>
      <c r="O25" s="96"/>
      <c r="P25" s="95"/>
      <c r="Q25" s="96"/>
      <c r="R25" s="96" t="s">
        <v>7</v>
      </c>
      <c r="S25" s="96"/>
      <c r="T25" s="96" t="s">
        <v>6</v>
      </c>
      <c r="U25" s="119"/>
      <c r="V25" s="96"/>
      <c r="W25" s="96"/>
      <c r="X25" s="96"/>
      <c r="Y25" s="96"/>
      <c r="Z25" s="96"/>
      <c r="AA25" s="96"/>
      <c r="AB25" s="96"/>
      <c r="AC25" s="96"/>
      <c r="AD25" s="96"/>
      <c r="AE25" s="96"/>
      <c r="AF25" s="96"/>
      <c r="AG25" s="96"/>
      <c r="AH25" s="96"/>
      <c r="AI25" s="96"/>
      <c r="AJ25" s="19">
        <f t="shared" si="2"/>
        <v>2</v>
      </c>
      <c r="AK25" s="336">
        <f t="shared" si="3"/>
        <v>1</v>
      </c>
      <c r="AL25" s="336">
        <f t="shared" si="4"/>
        <v>0</v>
      </c>
      <c r="AM25" s="153"/>
      <c r="AN25" s="153"/>
      <c r="AO25" s="153"/>
    </row>
    <row r="26" spans="1:41" s="25" customFormat="1">
      <c r="A26" s="5">
        <v>20</v>
      </c>
      <c r="B26" s="39" t="s">
        <v>2013</v>
      </c>
      <c r="C26" s="40" t="s">
        <v>2014</v>
      </c>
      <c r="D26" s="41" t="s">
        <v>63</v>
      </c>
      <c r="E26" s="94"/>
      <c r="F26" s="96"/>
      <c r="G26" s="96"/>
      <c r="H26" s="96"/>
      <c r="I26" s="96" t="s">
        <v>6</v>
      </c>
      <c r="J26" s="96"/>
      <c r="K26" s="96"/>
      <c r="L26" s="96"/>
      <c r="M26" s="96" t="s">
        <v>7</v>
      </c>
      <c r="N26" s="96"/>
      <c r="O26" s="96"/>
      <c r="P26" s="95"/>
      <c r="Q26" s="96"/>
      <c r="R26" s="96"/>
      <c r="S26" s="96"/>
      <c r="T26" s="96"/>
      <c r="U26" s="119"/>
      <c r="V26" s="96"/>
      <c r="W26" s="96"/>
      <c r="X26" s="96"/>
      <c r="Y26" s="96"/>
      <c r="Z26" s="96"/>
      <c r="AA26" s="96"/>
      <c r="AB26" s="96"/>
      <c r="AC26" s="96"/>
      <c r="AD26" s="96"/>
      <c r="AE26" s="96"/>
      <c r="AF26" s="96"/>
      <c r="AG26" s="96"/>
      <c r="AH26" s="96"/>
      <c r="AI26" s="96"/>
      <c r="AJ26" s="19">
        <f t="shared" si="2"/>
        <v>1</v>
      </c>
      <c r="AK26" s="336">
        <f t="shared" si="3"/>
        <v>1</v>
      </c>
      <c r="AL26" s="336">
        <f t="shared" si="4"/>
        <v>0</v>
      </c>
      <c r="AM26" s="153"/>
      <c r="AN26" s="153"/>
      <c r="AO26" s="153"/>
    </row>
    <row r="27" spans="1:41" s="25" customFormat="1">
      <c r="A27" s="5">
        <v>21</v>
      </c>
      <c r="B27" s="39" t="s">
        <v>2015</v>
      </c>
      <c r="C27" s="40" t="s">
        <v>2016</v>
      </c>
      <c r="D27" s="41" t="s">
        <v>63</v>
      </c>
      <c r="E27" s="94"/>
      <c r="F27" s="96" t="s">
        <v>6</v>
      </c>
      <c r="G27" s="96"/>
      <c r="H27" s="96"/>
      <c r="I27" s="96" t="s">
        <v>8</v>
      </c>
      <c r="J27" s="96"/>
      <c r="K27" s="96"/>
      <c r="L27" s="96"/>
      <c r="M27" s="96" t="s">
        <v>6</v>
      </c>
      <c r="N27" s="96"/>
      <c r="O27" s="96"/>
      <c r="P27" s="95" t="s">
        <v>8</v>
      </c>
      <c r="Q27" s="96"/>
      <c r="R27" s="96"/>
      <c r="S27" s="96"/>
      <c r="T27" s="96" t="s">
        <v>6</v>
      </c>
      <c r="U27" s="96"/>
      <c r="V27" s="96"/>
      <c r="W27" s="96"/>
      <c r="X27" s="96"/>
      <c r="Y27" s="96"/>
      <c r="Z27" s="96"/>
      <c r="AA27" s="96"/>
      <c r="AB27" s="96"/>
      <c r="AC27" s="96"/>
      <c r="AD27" s="96"/>
      <c r="AE27" s="96"/>
      <c r="AF27" s="96"/>
      <c r="AG27" s="96"/>
      <c r="AH27" s="96"/>
      <c r="AI27" s="96"/>
      <c r="AJ27" s="19">
        <f t="shared" si="2"/>
        <v>3</v>
      </c>
      <c r="AK27" s="336">
        <f t="shared" si="3"/>
        <v>0</v>
      </c>
      <c r="AL27" s="336">
        <f t="shared" si="4"/>
        <v>2</v>
      </c>
      <c r="AM27" s="153"/>
      <c r="AN27" s="153"/>
      <c r="AO27" s="153"/>
    </row>
    <row r="28" spans="1:41" s="25" customFormat="1">
      <c r="A28" s="5">
        <v>22</v>
      </c>
      <c r="B28" s="39" t="s">
        <v>2017</v>
      </c>
      <c r="C28" s="40" t="s">
        <v>1154</v>
      </c>
      <c r="D28" s="41" t="s">
        <v>2018</v>
      </c>
      <c r="E28" s="94"/>
      <c r="F28" s="96"/>
      <c r="G28" s="96"/>
      <c r="H28" s="96"/>
      <c r="I28" s="96"/>
      <c r="J28" s="96"/>
      <c r="K28" s="96"/>
      <c r="L28" s="96"/>
      <c r="M28" s="96"/>
      <c r="N28" s="96"/>
      <c r="O28" s="96"/>
      <c r="P28" s="95"/>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c r="A29" s="5">
        <v>23</v>
      </c>
      <c r="B29" s="39" t="s">
        <v>2019</v>
      </c>
      <c r="C29" s="40" t="s">
        <v>24</v>
      </c>
      <c r="D29" s="41" t="s">
        <v>58</v>
      </c>
      <c r="E29" s="150"/>
      <c r="F29" s="96"/>
      <c r="G29" s="96"/>
      <c r="H29" s="96"/>
      <c r="I29" s="96"/>
      <c r="J29" s="96"/>
      <c r="K29" s="96"/>
      <c r="L29" s="96"/>
      <c r="M29" s="96"/>
      <c r="N29" s="96"/>
      <c r="O29" s="96"/>
      <c r="P29" s="95"/>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c r="A30" s="5">
        <v>24</v>
      </c>
      <c r="B30" s="39" t="s">
        <v>1978</v>
      </c>
      <c r="C30" s="40" t="s">
        <v>51</v>
      </c>
      <c r="D30" s="41" t="s">
        <v>58</v>
      </c>
      <c r="E30" s="150"/>
      <c r="F30" s="96"/>
      <c r="G30" s="96"/>
      <c r="H30" s="96"/>
      <c r="I30" s="96"/>
      <c r="J30" s="96"/>
      <c r="K30" s="96"/>
      <c r="L30" s="96"/>
      <c r="M30" s="96"/>
      <c r="N30" s="96"/>
      <c r="O30" s="96"/>
      <c r="P30" s="95"/>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c r="A31" s="5">
        <v>25</v>
      </c>
      <c r="B31" s="39" t="s">
        <v>2020</v>
      </c>
      <c r="C31" s="40" t="s">
        <v>2021</v>
      </c>
      <c r="D31" s="41" t="s">
        <v>45</v>
      </c>
      <c r="E31" s="150"/>
      <c r="F31" s="96"/>
      <c r="G31" s="96"/>
      <c r="H31" s="96"/>
      <c r="I31" s="96"/>
      <c r="J31" s="96"/>
      <c r="K31" s="96"/>
      <c r="L31" s="96"/>
      <c r="M31" s="96"/>
      <c r="N31" s="96"/>
      <c r="O31" s="96"/>
      <c r="P31" s="95"/>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39" t="s">
        <v>2022</v>
      </c>
      <c r="C32" s="40" t="s">
        <v>133</v>
      </c>
      <c r="D32" s="41" t="s">
        <v>99</v>
      </c>
      <c r="E32" s="150"/>
      <c r="F32" s="96" t="s">
        <v>8</v>
      </c>
      <c r="G32" s="96"/>
      <c r="H32" s="96"/>
      <c r="I32" s="96"/>
      <c r="J32" s="96"/>
      <c r="K32" s="96"/>
      <c r="L32" s="96"/>
      <c r="M32" s="96" t="s">
        <v>2866</v>
      </c>
      <c r="N32" s="96"/>
      <c r="O32" s="96"/>
      <c r="P32" s="95" t="s">
        <v>8</v>
      </c>
      <c r="Q32" s="96"/>
      <c r="R32" s="96"/>
      <c r="S32" s="96"/>
      <c r="T32" s="96" t="s">
        <v>6</v>
      </c>
      <c r="U32" s="96"/>
      <c r="V32" s="96"/>
      <c r="W32" s="96"/>
      <c r="X32" s="96"/>
      <c r="Y32" s="96"/>
      <c r="Z32" s="96"/>
      <c r="AA32" s="96"/>
      <c r="AB32" s="96"/>
      <c r="AC32" s="96"/>
      <c r="AD32" s="96"/>
      <c r="AE32" s="96"/>
      <c r="AF32" s="96"/>
      <c r="AG32" s="96"/>
      <c r="AH32" s="96"/>
      <c r="AI32" s="96"/>
      <c r="AJ32" s="19">
        <f t="shared" si="2"/>
        <v>2</v>
      </c>
      <c r="AK32" s="336">
        <f t="shared" si="3"/>
        <v>0</v>
      </c>
      <c r="AL32" s="336">
        <f t="shared" si="4"/>
        <v>2</v>
      </c>
      <c r="AM32" s="153"/>
      <c r="AN32" s="153"/>
      <c r="AO32" s="153"/>
    </row>
    <row r="33" spans="1:41" s="25" customFormat="1" ht="21" customHeight="1">
      <c r="A33" s="5">
        <v>27</v>
      </c>
      <c r="B33" s="39" t="s">
        <v>2023</v>
      </c>
      <c r="C33" s="40" t="s">
        <v>16</v>
      </c>
      <c r="D33" s="41" t="s">
        <v>46</v>
      </c>
      <c r="E33" s="150"/>
      <c r="F33" s="96" t="s">
        <v>7</v>
      </c>
      <c r="G33" s="96"/>
      <c r="H33" s="96"/>
      <c r="I33" s="96"/>
      <c r="J33" s="96"/>
      <c r="K33" s="96"/>
      <c r="L33" s="96"/>
      <c r="M33" s="96"/>
      <c r="N33" s="96"/>
      <c r="O33" s="96"/>
      <c r="P33" s="95"/>
      <c r="Q33" s="96"/>
      <c r="R33" s="96" t="s">
        <v>7</v>
      </c>
      <c r="S33" s="96"/>
      <c r="T33" s="96"/>
      <c r="U33" s="96"/>
      <c r="V33" s="96"/>
      <c r="W33" s="96"/>
      <c r="X33" s="96"/>
      <c r="Y33" s="96"/>
      <c r="Z33" s="96"/>
      <c r="AA33" s="96"/>
      <c r="AB33" s="96"/>
      <c r="AC33" s="96"/>
      <c r="AD33" s="96"/>
      <c r="AE33" s="96"/>
      <c r="AF33" s="96"/>
      <c r="AG33" s="96"/>
      <c r="AH33" s="96"/>
      <c r="AI33" s="96"/>
      <c r="AJ33" s="19">
        <f t="shared" si="2"/>
        <v>0</v>
      </c>
      <c r="AK33" s="336">
        <f t="shared" si="3"/>
        <v>2</v>
      </c>
      <c r="AL33" s="336">
        <f t="shared" si="4"/>
        <v>0</v>
      </c>
      <c r="AM33" s="153"/>
      <c r="AN33" s="153"/>
      <c r="AO33" s="153"/>
    </row>
    <row r="34" spans="1:41" s="25" customFormat="1" ht="21" customHeight="1">
      <c r="A34" s="5">
        <v>28</v>
      </c>
      <c r="B34" s="39" t="s">
        <v>2024</v>
      </c>
      <c r="C34" s="40" t="s">
        <v>2025</v>
      </c>
      <c r="D34" s="41" t="s">
        <v>46</v>
      </c>
      <c r="E34" s="150"/>
      <c r="F34" s="96"/>
      <c r="G34" s="96"/>
      <c r="H34" s="96"/>
      <c r="I34" s="96"/>
      <c r="J34" s="96"/>
      <c r="K34" s="96"/>
      <c r="L34" s="96"/>
      <c r="M34" s="96"/>
      <c r="N34" s="96"/>
      <c r="O34" s="96"/>
      <c r="P34" s="95"/>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39" t="s">
        <v>2026</v>
      </c>
      <c r="C35" s="40" t="s">
        <v>802</v>
      </c>
      <c r="D35" s="41" t="s">
        <v>17</v>
      </c>
      <c r="E35" s="150"/>
      <c r="F35" s="96" t="s">
        <v>6</v>
      </c>
      <c r="G35" s="96"/>
      <c r="H35" s="96"/>
      <c r="I35" s="96" t="s">
        <v>8</v>
      </c>
      <c r="J35" s="96" t="s">
        <v>6</v>
      </c>
      <c r="K35" s="96"/>
      <c r="L35" s="96"/>
      <c r="M35" s="96" t="s">
        <v>2866</v>
      </c>
      <c r="N35" s="96"/>
      <c r="O35" s="96"/>
      <c r="P35" s="95" t="s">
        <v>6</v>
      </c>
      <c r="Q35" s="96"/>
      <c r="R35" s="96"/>
      <c r="S35" s="96"/>
      <c r="T35" s="96" t="s">
        <v>6</v>
      </c>
      <c r="U35" s="96"/>
      <c r="V35" s="96"/>
      <c r="W35" s="96"/>
      <c r="X35" s="96"/>
      <c r="Y35" s="96"/>
      <c r="Z35" s="96"/>
      <c r="AA35" s="96"/>
      <c r="AB35" s="96"/>
      <c r="AC35" s="96"/>
      <c r="AD35" s="96"/>
      <c r="AE35" s="96"/>
      <c r="AF35" s="96"/>
      <c r="AG35" s="96"/>
      <c r="AH35" s="96"/>
      <c r="AI35" s="96"/>
      <c r="AJ35" s="19">
        <f t="shared" si="2"/>
        <v>5</v>
      </c>
      <c r="AK35" s="336">
        <f t="shared" si="3"/>
        <v>0</v>
      </c>
      <c r="AL35" s="336">
        <f t="shared" si="4"/>
        <v>1</v>
      </c>
      <c r="AM35" s="153"/>
      <c r="AN35" s="153"/>
      <c r="AO35" s="153"/>
    </row>
    <row r="36" spans="1:41" s="25" customFormat="1" ht="21" customHeight="1">
      <c r="A36" s="5">
        <v>30</v>
      </c>
      <c r="B36" s="39" t="s">
        <v>2027</v>
      </c>
      <c r="C36" s="40" t="s">
        <v>312</v>
      </c>
      <c r="D36" s="41" t="s">
        <v>2028</v>
      </c>
      <c r="E36" s="150"/>
      <c r="F36" s="96" t="s">
        <v>7</v>
      </c>
      <c r="G36" s="96"/>
      <c r="H36" s="96"/>
      <c r="I36" s="96"/>
      <c r="J36" s="96"/>
      <c r="K36" s="96"/>
      <c r="L36" s="96"/>
      <c r="M36" s="96"/>
      <c r="N36" s="96"/>
      <c r="O36" s="96"/>
      <c r="P36" s="96"/>
      <c r="Q36" s="96"/>
      <c r="R36" s="96" t="s">
        <v>7</v>
      </c>
      <c r="S36" s="96"/>
      <c r="T36" s="96"/>
      <c r="U36" s="96"/>
      <c r="V36" s="96"/>
      <c r="W36" s="96"/>
      <c r="X36" s="96"/>
      <c r="Y36" s="96"/>
      <c r="Z36" s="96"/>
      <c r="AA36" s="96"/>
      <c r="AB36" s="96"/>
      <c r="AC36" s="96"/>
      <c r="AD36" s="96"/>
      <c r="AE36" s="96"/>
      <c r="AF36" s="96"/>
      <c r="AG36" s="96"/>
      <c r="AH36" s="96"/>
      <c r="AI36" s="96"/>
      <c r="AJ36" s="19">
        <f t="shared" si="2"/>
        <v>0</v>
      </c>
      <c r="AK36" s="336">
        <f t="shared" si="3"/>
        <v>2</v>
      </c>
      <c r="AL36" s="336">
        <f t="shared" si="4"/>
        <v>0</v>
      </c>
      <c r="AM36" s="153"/>
      <c r="AN36" s="153"/>
      <c r="AO36" s="153"/>
    </row>
    <row r="37" spans="1:41" s="25" customFormat="1" ht="21" customHeight="1">
      <c r="A37" s="5">
        <v>31</v>
      </c>
      <c r="B37" s="39" t="s">
        <v>2029</v>
      </c>
      <c r="C37" s="40" t="s">
        <v>16</v>
      </c>
      <c r="D37" s="41" t="s">
        <v>125</v>
      </c>
      <c r="E37" s="150"/>
      <c r="F37" s="96"/>
      <c r="G37" s="96"/>
      <c r="H37" s="96"/>
      <c r="I37" s="96" t="s">
        <v>6</v>
      </c>
      <c r="J37" s="96"/>
      <c r="K37" s="96"/>
      <c r="L37" s="96"/>
      <c r="M37" s="96"/>
      <c r="N37" s="96"/>
      <c r="O37" s="96"/>
      <c r="P37" s="96" t="s">
        <v>7</v>
      </c>
      <c r="Q37" s="96"/>
      <c r="R37" s="96"/>
      <c r="S37" s="96"/>
      <c r="T37" s="96"/>
      <c r="U37" s="96"/>
      <c r="V37" s="96"/>
      <c r="W37" s="96"/>
      <c r="X37" s="96"/>
      <c r="Y37" s="96"/>
      <c r="Z37" s="96"/>
      <c r="AA37" s="96"/>
      <c r="AB37" s="96"/>
      <c r="AC37" s="96"/>
      <c r="AD37" s="96"/>
      <c r="AE37" s="96"/>
      <c r="AF37" s="96"/>
      <c r="AG37" s="96"/>
      <c r="AH37" s="96"/>
      <c r="AI37" s="96"/>
      <c r="AJ37" s="19">
        <f t="shared" si="2"/>
        <v>1</v>
      </c>
      <c r="AK37" s="336">
        <f t="shared" si="3"/>
        <v>1</v>
      </c>
      <c r="AL37" s="336">
        <f t="shared" si="4"/>
        <v>0</v>
      </c>
      <c r="AM37" s="153"/>
      <c r="AN37" s="153"/>
      <c r="AO37" s="153"/>
    </row>
    <row r="38" spans="1:41" s="25" customFormat="1">
      <c r="A38" s="5">
        <v>32</v>
      </c>
      <c r="B38" s="39" t="s">
        <v>2006</v>
      </c>
      <c r="C38" s="40" t="s">
        <v>2007</v>
      </c>
      <c r="D38" s="41" t="s">
        <v>21</v>
      </c>
      <c r="E38" s="535" t="s">
        <v>2799</v>
      </c>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7"/>
      <c r="AJ38" s="19">
        <f t="shared" si="2"/>
        <v>0</v>
      </c>
      <c r="AK38" s="336">
        <f t="shared" si="3"/>
        <v>0</v>
      </c>
      <c r="AL38" s="336">
        <f t="shared" si="4"/>
        <v>0</v>
      </c>
      <c r="AM38" s="153"/>
      <c r="AN38" s="153"/>
      <c r="AO38" s="153"/>
    </row>
    <row r="39" spans="1:41" s="25" customFormat="1">
      <c r="A39" s="5">
        <v>33</v>
      </c>
      <c r="B39" s="39">
        <v>2010090094</v>
      </c>
      <c r="C39" s="40" t="s">
        <v>1993</v>
      </c>
      <c r="D39" s="41" t="s">
        <v>14</v>
      </c>
      <c r="E39" s="448"/>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50"/>
      <c r="AJ39" s="19">
        <f t="shared" si="2"/>
        <v>0</v>
      </c>
      <c r="AK39" s="336">
        <f t="shared" si="3"/>
        <v>0</v>
      </c>
      <c r="AL39" s="336">
        <f t="shared" si="4"/>
        <v>0</v>
      </c>
      <c r="AM39" s="153"/>
      <c r="AN39" s="153"/>
      <c r="AO39" s="153"/>
    </row>
    <row r="40" spans="1:41" s="25" customFormat="1" ht="21" customHeight="1">
      <c r="A40" s="439" t="s">
        <v>10</v>
      </c>
      <c r="B40" s="439"/>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19">
        <f>SUM(AJ7:AJ37)</f>
        <v>28</v>
      </c>
      <c r="AK40" s="19">
        <f>SUM(AK7:AK37)</f>
        <v>13</v>
      </c>
      <c r="AL40" s="19">
        <f>SUM(AL7:AL37)</f>
        <v>18</v>
      </c>
      <c r="AM40" s="24"/>
      <c r="AN40" s="24"/>
      <c r="AO40" s="24"/>
    </row>
    <row r="41" spans="1:41"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42" spans="1:41">
      <c r="C42" s="443"/>
      <c r="D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B43" s="24"/>
      <c r="C43" s="443"/>
      <c r="D43" s="443"/>
      <c r="E43" s="443"/>
      <c r="F43" s="443"/>
      <c r="G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B44" s="24"/>
      <c r="C44" s="443"/>
      <c r="D44" s="443"/>
      <c r="E44" s="44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B45" s="24"/>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3">
    <mergeCell ref="AM19:AN19"/>
    <mergeCell ref="A40:AI40"/>
    <mergeCell ref="A41:AL41"/>
    <mergeCell ref="E38:AI39"/>
    <mergeCell ref="C45:D45"/>
    <mergeCell ref="C42:D42"/>
    <mergeCell ref="C43:G43"/>
    <mergeCell ref="C44:E44"/>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37 E38">
    <cfRule type="expression" dxfId="6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1"/>
  <sheetViews>
    <sheetView zoomScaleNormal="100" workbookViewId="0">
      <selection activeCell="T13" sqref="T13"/>
    </sheetView>
  </sheetViews>
  <sheetFormatPr defaultColWidth="9.33203125" defaultRowHeight="15.75"/>
  <cols>
    <col min="1" max="1" width="7" style="157" customWidth="1"/>
    <col min="2" max="2" width="19.33203125" style="157" customWidth="1"/>
    <col min="3" max="3" width="20.83203125" style="157" customWidth="1"/>
    <col min="4" max="4" width="10.33203125" style="157" customWidth="1"/>
    <col min="5" max="35" width="4" style="157" customWidth="1"/>
    <col min="36" max="36" width="4.664062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22.5">
      <c r="A3" s="436" t="s">
        <v>2030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8">
        <v>1</v>
      </c>
      <c r="B7" s="39" t="s">
        <v>2031</v>
      </c>
      <c r="C7" s="40" t="s">
        <v>2032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05"/>
      <c r="AN7" s="206"/>
      <c r="AO7" s="207"/>
      <c r="AP7" s="208"/>
    </row>
    <row r="8" spans="1:42" s="158" customFormat="1" ht="21" customHeight="1">
      <c r="A8" s="38">
        <v>2</v>
      </c>
      <c r="B8" s="39" t="s">
        <v>2033</v>
      </c>
      <c r="C8" s="40" t="s">
        <v>2034</v>
      </c>
      <c r="D8" s="41" t="s">
        <v>37</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43" si="2">COUNTIF(E8:AI8,"K")+2*COUNTIF(E8:AI8,"2K")+COUNTIF(E8:AI8,"TK")+COUNTIF(E8:AI8,"KT")+COUNTIF(E8:AI8,"PK")+COUNTIF(E8:AI8,"KP")+2*COUNTIF(E8:AI8,"K2")</f>
        <v>0</v>
      </c>
      <c r="AK8" s="336">
        <f t="shared" ref="AK8:AK43" si="3">COUNTIF(F8:AJ8,"P")+2*COUNTIF(F8:AJ8,"2P")+COUNTIF(F8:AJ8,"TP")+COUNTIF(F8:AJ8,"PT")+COUNTIF(F8:AJ8,"PK")+COUNTIF(F8:AJ8,"KP")+2*COUNTIF(F8:AJ8,"P2")</f>
        <v>0</v>
      </c>
      <c r="AL8" s="336">
        <f t="shared" ref="AL8:AL43" si="4">COUNTIF(E8:AI8,"T")+2*COUNTIF(E8:AI8,"2T")+2*COUNTIF(E8:AI8,"T2")+COUNTIF(E8:AI8,"PT")+COUNTIF(E8:AI8,"TP")</f>
        <v>0</v>
      </c>
      <c r="AM8" s="207"/>
      <c r="AN8" s="207"/>
      <c r="AO8" s="207"/>
      <c r="AP8" s="208"/>
    </row>
    <row r="9" spans="1:42" s="209" customFormat="1" ht="21" customHeight="1">
      <c r="A9" s="38">
        <v>3</v>
      </c>
      <c r="B9" s="39" t="s">
        <v>1917</v>
      </c>
      <c r="C9" s="40" t="s">
        <v>18</v>
      </c>
      <c r="D9" s="41" t="s">
        <v>1918</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207"/>
      <c r="AN9" s="207"/>
      <c r="AO9" s="207"/>
      <c r="AP9" s="208"/>
    </row>
    <row r="10" spans="1:42" s="158" customFormat="1" ht="21" customHeight="1">
      <c r="A10" s="154">
        <v>4</v>
      </c>
      <c r="B10" s="39" t="s">
        <v>2035</v>
      </c>
      <c r="C10" s="40" t="s">
        <v>2036</v>
      </c>
      <c r="D10" s="41" t="s">
        <v>2037</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207"/>
      <c r="AN10" s="207"/>
      <c r="AO10" s="207"/>
      <c r="AP10" s="208"/>
    </row>
    <row r="11" spans="1:42" s="158" customFormat="1" ht="21" customHeight="1">
      <c r="A11" s="154">
        <v>5</v>
      </c>
      <c r="B11" s="39" t="s">
        <v>2038</v>
      </c>
      <c r="C11" s="40" t="s">
        <v>24</v>
      </c>
      <c r="D11" s="41" t="s">
        <v>39</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207"/>
      <c r="AN11" s="207"/>
      <c r="AO11" s="207"/>
      <c r="AP11" s="208"/>
    </row>
    <row r="12" spans="1:42" s="158" customFormat="1" ht="21" customHeight="1">
      <c r="A12" s="154">
        <v>6</v>
      </c>
      <c r="B12" s="39" t="s">
        <v>2039</v>
      </c>
      <c r="C12" s="40" t="s">
        <v>2040</v>
      </c>
      <c r="D12" s="41" t="s">
        <v>40</v>
      </c>
      <c r="E12" s="150"/>
      <c r="F12" s="96"/>
      <c r="G12" s="96"/>
      <c r="H12" s="96"/>
      <c r="I12" s="96"/>
      <c r="J12" s="96"/>
      <c r="K12" s="96"/>
      <c r="L12" s="96"/>
      <c r="M12" s="96" t="s">
        <v>6</v>
      </c>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c r="AM12" s="207"/>
      <c r="AN12" s="207"/>
      <c r="AO12" s="207"/>
      <c r="AP12" s="208"/>
    </row>
    <row r="13" spans="1:42" s="158" customFormat="1" ht="21" customHeight="1">
      <c r="A13" s="154">
        <v>7</v>
      </c>
      <c r="B13" s="39" t="s">
        <v>2041</v>
      </c>
      <c r="C13" s="40" t="s">
        <v>893</v>
      </c>
      <c r="D13" s="41" t="s">
        <v>136</v>
      </c>
      <c r="E13" s="223"/>
      <c r="F13" s="224"/>
      <c r="G13" s="224"/>
      <c r="H13" s="224"/>
      <c r="I13" s="224"/>
      <c r="J13" s="224"/>
      <c r="K13" s="224"/>
      <c r="L13" s="224"/>
      <c r="M13" s="224" t="s">
        <v>6</v>
      </c>
      <c r="N13" s="224"/>
      <c r="O13" s="224" t="s">
        <v>6</v>
      </c>
      <c r="P13" s="224"/>
      <c r="Q13" s="224"/>
      <c r="R13" s="224"/>
      <c r="S13" s="224"/>
      <c r="T13" s="96"/>
      <c r="U13" s="224"/>
      <c r="V13" s="224"/>
      <c r="W13" s="224"/>
      <c r="X13" s="224"/>
      <c r="Y13" s="224"/>
      <c r="Z13" s="224"/>
      <c r="AA13" s="224"/>
      <c r="AB13" s="224"/>
      <c r="AC13" s="224"/>
      <c r="AD13" s="224"/>
      <c r="AE13" s="224"/>
      <c r="AF13" s="224"/>
      <c r="AG13" s="224"/>
      <c r="AH13" s="224"/>
      <c r="AI13" s="224"/>
      <c r="AJ13" s="19">
        <f t="shared" si="2"/>
        <v>2</v>
      </c>
      <c r="AK13" s="336">
        <f t="shared" si="3"/>
        <v>0</v>
      </c>
      <c r="AL13" s="336">
        <f t="shared" si="4"/>
        <v>0</v>
      </c>
      <c r="AM13" s="155"/>
      <c r="AN13" s="155"/>
      <c r="AO13" s="155"/>
    </row>
    <row r="14" spans="1:42" s="158" customFormat="1" ht="21" customHeight="1">
      <c r="A14" s="154">
        <v>8</v>
      </c>
      <c r="B14" s="39" t="s">
        <v>1972</v>
      </c>
      <c r="C14" s="40" t="s">
        <v>1973</v>
      </c>
      <c r="D14" s="41" t="s">
        <v>136</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5"/>
      <c r="AN14" s="155"/>
      <c r="AO14" s="155"/>
    </row>
    <row r="15" spans="1:42" s="158" customFormat="1" ht="21" customHeight="1">
      <c r="A15" s="154">
        <v>9</v>
      </c>
      <c r="B15" s="39" t="s">
        <v>2042</v>
      </c>
      <c r="C15" s="40" t="s">
        <v>670</v>
      </c>
      <c r="D15" s="41" t="s">
        <v>49</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5"/>
      <c r="AN15" s="155"/>
      <c r="AO15" s="155"/>
    </row>
    <row r="16" spans="1:42" s="158" customFormat="1" ht="21" customHeight="1">
      <c r="A16" s="154">
        <v>10</v>
      </c>
      <c r="B16" s="39" t="s">
        <v>2043</v>
      </c>
      <c r="C16" s="40" t="s">
        <v>54</v>
      </c>
      <c r="D16" s="41" t="s">
        <v>75</v>
      </c>
      <c r="E16" s="150"/>
      <c r="F16" s="96"/>
      <c r="G16" s="96"/>
      <c r="H16" s="96"/>
      <c r="I16" s="96"/>
      <c r="J16" s="96"/>
      <c r="K16" s="96"/>
      <c r="L16" s="96"/>
      <c r="M16" s="96" t="s">
        <v>8</v>
      </c>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1</v>
      </c>
      <c r="AM16" s="155"/>
      <c r="AN16" s="155"/>
      <c r="AO16" s="155"/>
    </row>
    <row r="17" spans="1:41" s="158" customFormat="1" ht="21" customHeight="1">
      <c r="A17" s="154">
        <v>11</v>
      </c>
      <c r="B17" s="39" t="s">
        <v>2044</v>
      </c>
      <c r="C17" s="40" t="s">
        <v>893</v>
      </c>
      <c r="D17" s="41" t="s">
        <v>14</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5"/>
      <c r="AN17" s="155"/>
      <c r="AO17" s="155"/>
    </row>
    <row r="18" spans="1:41" s="158" customFormat="1" ht="21" customHeight="1">
      <c r="A18" s="154">
        <v>12</v>
      </c>
      <c r="B18" s="39" t="s">
        <v>2045</v>
      </c>
      <c r="C18" s="40" t="s">
        <v>2046</v>
      </c>
      <c r="D18" s="41" t="s">
        <v>14</v>
      </c>
      <c r="E18" s="150"/>
      <c r="F18" s="96"/>
      <c r="G18" s="96"/>
      <c r="H18" s="96" t="s">
        <v>6</v>
      </c>
      <c r="I18" s="96"/>
      <c r="J18" s="96"/>
      <c r="K18" s="96"/>
      <c r="L18" s="96"/>
      <c r="M18" s="96"/>
      <c r="N18" s="96"/>
      <c r="O18" s="96" t="s">
        <v>6</v>
      </c>
      <c r="P18" s="96"/>
      <c r="Q18" s="96"/>
      <c r="R18" s="96"/>
      <c r="S18" s="96"/>
      <c r="T18" s="96"/>
      <c r="U18" s="96"/>
      <c r="V18" s="96"/>
      <c r="W18" s="96"/>
      <c r="X18" s="96"/>
      <c r="Y18" s="96"/>
      <c r="Z18" s="96"/>
      <c r="AA18" s="96"/>
      <c r="AB18" s="96"/>
      <c r="AC18" s="96"/>
      <c r="AD18" s="96"/>
      <c r="AE18" s="96"/>
      <c r="AF18" s="96"/>
      <c r="AG18" s="96"/>
      <c r="AH18" s="96"/>
      <c r="AI18" s="96"/>
      <c r="AJ18" s="19">
        <f t="shared" si="2"/>
        <v>2</v>
      </c>
      <c r="AK18" s="336">
        <f t="shared" si="3"/>
        <v>0</v>
      </c>
      <c r="AL18" s="336">
        <f t="shared" si="4"/>
        <v>0</v>
      </c>
      <c r="AM18" s="155"/>
      <c r="AN18" s="155"/>
      <c r="AO18" s="155"/>
    </row>
    <row r="19" spans="1:41" s="158" customFormat="1" ht="21" customHeight="1">
      <c r="A19" s="154">
        <v>13</v>
      </c>
      <c r="B19" s="39" t="s">
        <v>2047</v>
      </c>
      <c r="C19" s="40" t="s">
        <v>1005</v>
      </c>
      <c r="D19" s="41" t="s">
        <v>396</v>
      </c>
      <c r="E19" s="151"/>
      <c r="F19" s="151"/>
      <c r="G19" s="151"/>
      <c r="H19" s="151"/>
      <c r="I19" s="151"/>
      <c r="J19" s="151"/>
      <c r="K19" s="151"/>
      <c r="L19" s="151"/>
      <c r="M19" s="151"/>
      <c r="N19" s="151"/>
      <c r="O19" s="151"/>
      <c r="P19" s="151"/>
      <c r="Q19" s="151"/>
      <c r="R19" s="151"/>
      <c r="S19" s="151"/>
      <c r="T19" s="96"/>
      <c r="U19" s="151"/>
      <c r="V19" s="151"/>
      <c r="W19" s="69"/>
      <c r="X19" s="151"/>
      <c r="Y19" s="151"/>
      <c r="Z19" s="151"/>
      <c r="AA19" s="151"/>
      <c r="AB19" s="151"/>
      <c r="AC19" s="151"/>
      <c r="AD19" s="151"/>
      <c r="AE19" s="151"/>
      <c r="AF19" s="151"/>
      <c r="AG19" s="151"/>
      <c r="AH19" s="151"/>
      <c r="AI19" s="151"/>
      <c r="AJ19" s="19">
        <f t="shared" si="2"/>
        <v>0</v>
      </c>
      <c r="AK19" s="336">
        <f t="shared" si="3"/>
        <v>0</v>
      </c>
      <c r="AL19" s="336">
        <f t="shared" si="4"/>
        <v>0</v>
      </c>
      <c r="AM19" s="155"/>
      <c r="AN19" s="155"/>
      <c r="AO19" s="155"/>
    </row>
    <row r="20" spans="1:41" s="158" customFormat="1" ht="21" customHeight="1">
      <c r="A20" s="154">
        <v>14</v>
      </c>
      <c r="B20" s="39" t="s">
        <v>2048</v>
      </c>
      <c r="C20" s="40" t="s">
        <v>287</v>
      </c>
      <c r="D20" s="41" t="s">
        <v>41</v>
      </c>
      <c r="E20" s="150"/>
      <c r="F20" s="96"/>
      <c r="G20" s="96"/>
      <c r="H20" s="96" t="s">
        <v>6</v>
      </c>
      <c r="I20" s="96"/>
      <c r="J20" s="96"/>
      <c r="K20" s="96"/>
      <c r="L20" s="96"/>
      <c r="M20" s="96"/>
      <c r="N20" s="96"/>
      <c r="O20" s="96"/>
      <c r="P20" s="96"/>
      <c r="Q20" s="96"/>
      <c r="R20" s="96"/>
      <c r="S20" s="151"/>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485"/>
      <c r="AN20" s="426"/>
      <c r="AO20" s="155"/>
    </row>
    <row r="21" spans="1:41" s="158" customFormat="1" ht="21" customHeight="1">
      <c r="A21" s="154">
        <v>15</v>
      </c>
      <c r="B21" s="39" t="s">
        <v>2049</v>
      </c>
      <c r="C21" s="40" t="s">
        <v>2050</v>
      </c>
      <c r="D21" s="41" t="s">
        <v>41</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5"/>
      <c r="AN21" s="155"/>
      <c r="AO21" s="155"/>
    </row>
    <row r="22" spans="1:41" s="158" customFormat="1" ht="21" customHeight="1">
      <c r="A22" s="154">
        <v>16</v>
      </c>
      <c r="B22" s="39" t="s">
        <v>2051</v>
      </c>
      <c r="C22" s="40" t="s">
        <v>1096</v>
      </c>
      <c r="D22" s="41" t="s">
        <v>33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5"/>
      <c r="AN22" s="155"/>
      <c r="AO22" s="155"/>
    </row>
    <row r="23" spans="1:41" s="158" customFormat="1" ht="21" customHeight="1">
      <c r="A23" s="154">
        <v>17</v>
      </c>
      <c r="B23" s="39" t="s">
        <v>2052</v>
      </c>
      <c r="C23" s="40" t="s">
        <v>1823</v>
      </c>
      <c r="D23" s="41" t="s">
        <v>92</v>
      </c>
      <c r="E23" s="150"/>
      <c r="F23" s="96"/>
      <c r="G23" s="96"/>
      <c r="H23" s="96"/>
      <c r="I23" s="96"/>
      <c r="J23" s="96"/>
      <c r="K23" s="96"/>
      <c r="L23" s="96"/>
      <c r="M23" s="96" t="s">
        <v>6</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55"/>
      <c r="AN23" s="155"/>
      <c r="AO23" s="155"/>
    </row>
    <row r="24" spans="1:41" s="158" customFormat="1" ht="21" customHeight="1">
      <c r="A24" s="154">
        <v>18</v>
      </c>
      <c r="B24" s="39" t="s">
        <v>2053</v>
      </c>
      <c r="C24" s="40" t="s">
        <v>214</v>
      </c>
      <c r="D24" s="41" t="s">
        <v>62</v>
      </c>
      <c r="E24" s="150"/>
      <c r="F24" s="96" t="s">
        <v>6</v>
      </c>
      <c r="G24" s="96"/>
      <c r="H24" s="96"/>
      <c r="I24" s="96"/>
      <c r="J24" s="96"/>
      <c r="K24" s="96"/>
      <c r="L24" s="96"/>
      <c r="M24" s="96" t="s">
        <v>6</v>
      </c>
      <c r="N24" s="96"/>
      <c r="O24" s="96" t="s">
        <v>6</v>
      </c>
      <c r="P24" s="96"/>
      <c r="Q24" s="96"/>
      <c r="R24" s="96"/>
      <c r="S24" s="96"/>
      <c r="T24" s="96"/>
      <c r="U24" s="96"/>
      <c r="V24" s="96"/>
      <c r="W24" s="96"/>
      <c r="X24" s="96"/>
      <c r="Y24" s="96"/>
      <c r="Z24" s="96"/>
      <c r="AA24" s="96"/>
      <c r="AB24" s="96"/>
      <c r="AC24" s="96"/>
      <c r="AD24" s="96"/>
      <c r="AE24" s="96"/>
      <c r="AF24" s="96"/>
      <c r="AG24" s="96"/>
      <c r="AH24" s="96"/>
      <c r="AI24" s="96"/>
      <c r="AJ24" s="19">
        <f t="shared" si="2"/>
        <v>3</v>
      </c>
      <c r="AK24" s="336">
        <f t="shared" si="3"/>
        <v>0</v>
      </c>
      <c r="AL24" s="336">
        <f t="shared" si="4"/>
        <v>0</v>
      </c>
      <c r="AM24" s="155"/>
      <c r="AN24" s="155"/>
      <c r="AO24" s="155"/>
    </row>
    <row r="25" spans="1:41" s="158" customFormat="1" ht="21" customHeight="1">
      <c r="A25" s="154">
        <v>19</v>
      </c>
      <c r="B25" s="39" t="s">
        <v>2054</v>
      </c>
      <c r="C25" s="40" t="s">
        <v>2055</v>
      </c>
      <c r="D25" s="41" t="s">
        <v>1183</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5"/>
      <c r="AN25" s="155"/>
      <c r="AO25" s="155"/>
    </row>
    <row r="26" spans="1:41" s="158" customFormat="1" ht="21" customHeight="1">
      <c r="A26" s="154">
        <v>20</v>
      </c>
      <c r="B26" s="39" t="s">
        <v>2056</v>
      </c>
      <c r="C26" s="40" t="s">
        <v>2057</v>
      </c>
      <c r="D26" s="41" t="s">
        <v>106</v>
      </c>
      <c r="E26" s="94"/>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5"/>
      <c r="AN26" s="155"/>
      <c r="AO26" s="155"/>
    </row>
    <row r="27" spans="1:41" s="158" customFormat="1" ht="21" customHeight="1">
      <c r="A27" s="154">
        <v>21</v>
      </c>
      <c r="B27" s="39" t="s">
        <v>2058</v>
      </c>
      <c r="C27" s="40" t="s">
        <v>802</v>
      </c>
      <c r="D27" s="41" t="s">
        <v>2059</v>
      </c>
      <c r="E27" s="94"/>
      <c r="F27" s="96"/>
      <c r="G27" s="96"/>
      <c r="H27" s="96"/>
      <c r="I27" s="96"/>
      <c r="J27" s="96"/>
      <c r="K27" s="96"/>
      <c r="L27" s="96"/>
      <c r="M27" s="96" t="s">
        <v>6</v>
      </c>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5"/>
      <c r="AN27" s="155"/>
      <c r="AO27" s="155"/>
    </row>
    <row r="28" spans="1:41" s="158" customFormat="1" ht="21" customHeight="1">
      <c r="A28" s="154">
        <v>22</v>
      </c>
      <c r="B28" s="39" t="s">
        <v>1920</v>
      </c>
      <c r="C28" s="40" t="s">
        <v>1921</v>
      </c>
      <c r="D28" s="41" t="s">
        <v>28</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5"/>
      <c r="AN28" s="155"/>
      <c r="AO28" s="155"/>
    </row>
    <row r="29" spans="1:41" s="158" customFormat="1" ht="21" customHeight="1">
      <c r="A29" s="154">
        <v>23</v>
      </c>
      <c r="B29" s="39" t="s">
        <v>2060</v>
      </c>
      <c r="C29" s="40" t="s">
        <v>74</v>
      </c>
      <c r="D29" s="41" t="s">
        <v>28</v>
      </c>
      <c r="E29" s="94"/>
      <c r="F29" s="96" t="s">
        <v>6</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c r="AM29" s="155"/>
      <c r="AN29" s="155"/>
      <c r="AO29" s="155"/>
    </row>
    <row r="30" spans="1:41" s="158" customFormat="1" ht="21" customHeight="1">
      <c r="A30" s="154">
        <v>24</v>
      </c>
      <c r="B30" s="39" t="s">
        <v>2061</v>
      </c>
      <c r="C30" s="40" t="s">
        <v>533</v>
      </c>
      <c r="D30" s="41" t="s">
        <v>28</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5"/>
      <c r="AN30" s="155"/>
      <c r="AO30" s="155"/>
    </row>
    <row r="31" spans="1:41" s="158" customFormat="1" ht="21" customHeight="1">
      <c r="A31" s="154">
        <v>25</v>
      </c>
      <c r="B31" s="39" t="s">
        <v>2062</v>
      </c>
      <c r="C31" s="40" t="s">
        <v>88</v>
      </c>
      <c r="D31" s="41" t="s">
        <v>26</v>
      </c>
      <c r="E31" s="150"/>
      <c r="F31" s="96"/>
      <c r="G31" s="96"/>
      <c r="H31" s="96"/>
      <c r="I31" s="96"/>
      <c r="J31" s="96"/>
      <c r="K31" s="96"/>
      <c r="L31" s="96"/>
      <c r="M31" s="96"/>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1</v>
      </c>
      <c r="AK31" s="336">
        <f t="shared" si="3"/>
        <v>0</v>
      </c>
      <c r="AL31" s="336">
        <f t="shared" si="4"/>
        <v>0</v>
      </c>
      <c r="AM31" s="155"/>
      <c r="AN31" s="155"/>
      <c r="AO31" s="155"/>
    </row>
    <row r="32" spans="1:41" s="158" customFormat="1" ht="21" customHeight="1">
      <c r="A32" s="154">
        <v>26</v>
      </c>
      <c r="B32" s="39" t="s">
        <v>1974</v>
      </c>
      <c r="C32" s="40" t="s">
        <v>1975</v>
      </c>
      <c r="D32" s="41" t="s">
        <v>363</v>
      </c>
      <c r="E32" s="150"/>
      <c r="F32" s="96"/>
      <c r="G32" s="96"/>
      <c r="H32" s="96"/>
      <c r="I32" s="96"/>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55"/>
      <c r="AN32" s="155"/>
      <c r="AO32" s="155"/>
    </row>
    <row r="33" spans="1:41" s="158" customFormat="1" ht="21" customHeight="1">
      <c r="A33" s="154">
        <v>27</v>
      </c>
      <c r="B33" s="39" t="s">
        <v>1976</v>
      </c>
      <c r="C33" s="40" t="s">
        <v>1977</v>
      </c>
      <c r="D33" s="41" t="s">
        <v>78</v>
      </c>
      <c r="E33" s="150"/>
      <c r="F33" s="96"/>
      <c r="G33" s="96"/>
      <c r="H33" s="96"/>
      <c r="I33" s="96"/>
      <c r="J33" s="96"/>
      <c r="K33" s="96"/>
      <c r="L33" s="96"/>
      <c r="M33" s="96" t="s">
        <v>6</v>
      </c>
      <c r="N33" s="96"/>
      <c r="O33" s="96"/>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c r="AM33" s="155"/>
      <c r="AN33" s="155"/>
      <c r="AO33" s="155"/>
    </row>
    <row r="34" spans="1:41" s="158" customFormat="1" ht="21" customHeight="1">
      <c r="A34" s="154">
        <v>28</v>
      </c>
      <c r="B34" s="39" t="s">
        <v>2063</v>
      </c>
      <c r="C34" s="40" t="s">
        <v>64</v>
      </c>
      <c r="D34" s="41" t="s">
        <v>9</v>
      </c>
      <c r="E34" s="150"/>
      <c r="F34" s="96"/>
      <c r="G34" s="96"/>
      <c r="H34" s="96" t="s">
        <v>6</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5"/>
      <c r="AN34" s="155"/>
      <c r="AO34" s="155"/>
    </row>
    <row r="35" spans="1:41" s="158" customFormat="1" ht="21" customHeight="1">
      <c r="A35" s="154">
        <v>29</v>
      </c>
      <c r="B35" s="39" t="s">
        <v>2064</v>
      </c>
      <c r="C35" s="40" t="s">
        <v>2065</v>
      </c>
      <c r="D35" s="41" t="s">
        <v>58</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5"/>
      <c r="AN35" s="155"/>
      <c r="AO35" s="155"/>
    </row>
    <row r="36" spans="1:41" s="158" customFormat="1" ht="21" customHeight="1">
      <c r="A36" s="154">
        <v>30</v>
      </c>
      <c r="B36" s="39" t="s">
        <v>2066</v>
      </c>
      <c r="C36" s="40" t="s">
        <v>2067</v>
      </c>
      <c r="D36" s="41" t="s">
        <v>45</v>
      </c>
      <c r="E36" s="150"/>
      <c r="F36" s="96"/>
      <c r="G36" s="96"/>
      <c r="H36" s="96"/>
      <c r="I36" s="96"/>
      <c r="J36" s="96"/>
      <c r="K36" s="96"/>
      <c r="L36" s="96"/>
      <c r="M36" s="96" t="s">
        <v>6</v>
      </c>
      <c r="N36" s="96"/>
      <c r="O36" s="96"/>
      <c r="P36" s="96"/>
      <c r="Q36" s="96"/>
      <c r="R36" s="96"/>
      <c r="S36" s="96"/>
      <c r="T36" s="96"/>
      <c r="U36" s="96"/>
      <c r="V36" s="96"/>
      <c r="W36" s="96"/>
      <c r="X36" s="96"/>
      <c r="Y36" s="96"/>
      <c r="Z36" s="96"/>
      <c r="AA36" s="96"/>
      <c r="AB36" s="96"/>
      <c r="AC36" s="96"/>
      <c r="AD36" s="96"/>
      <c r="AE36" s="96"/>
      <c r="AF36" s="96"/>
      <c r="AG36" s="96"/>
      <c r="AH36" s="96"/>
      <c r="AI36" s="96"/>
      <c r="AJ36" s="19">
        <f t="shared" si="2"/>
        <v>1</v>
      </c>
      <c r="AK36" s="336">
        <f t="shared" si="3"/>
        <v>0</v>
      </c>
      <c r="AL36" s="336">
        <f t="shared" si="4"/>
        <v>0</v>
      </c>
      <c r="AM36" s="155"/>
      <c r="AN36" s="155"/>
      <c r="AO36" s="155"/>
    </row>
    <row r="37" spans="1:41" s="158" customFormat="1" ht="21" customHeight="1">
      <c r="A37" s="154">
        <v>31</v>
      </c>
      <c r="B37" s="39" t="s">
        <v>2068</v>
      </c>
      <c r="C37" s="40" t="s">
        <v>2069</v>
      </c>
      <c r="D37" s="41" t="s">
        <v>99</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5"/>
      <c r="AN37" s="155"/>
      <c r="AO37" s="155"/>
    </row>
    <row r="38" spans="1:41" s="158" customFormat="1" ht="21" customHeight="1">
      <c r="A38" s="154">
        <v>32</v>
      </c>
      <c r="B38" s="39" t="s">
        <v>2070</v>
      </c>
      <c r="C38" s="40" t="s">
        <v>1919</v>
      </c>
      <c r="D38" s="41" t="s">
        <v>81</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5"/>
      <c r="AN38" s="155"/>
      <c r="AO38" s="155"/>
    </row>
    <row r="39" spans="1:41" s="158" customFormat="1" ht="21" customHeight="1">
      <c r="A39" s="154">
        <v>33</v>
      </c>
      <c r="B39" s="39" t="s">
        <v>2071</v>
      </c>
      <c r="C39" s="40" t="s">
        <v>2072</v>
      </c>
      <c r="D39" s="41" t="s">
        <v>72</v>
      </c>
      <c r="E39" s="150"/>
      <c r="F39" s="96" t="s">
        <v>6</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6">
        <f t="shared" si="3"/>
        <v>0</v>
      </c>
      <c r="AL39" s="336">
        <f t="shared" si="4"/>
        <v>0</v>
      </c>
      <c r="AM39" s="155"/>
      <c r="AN39" s="155"/>
      <c r="AO39" s="155"/>
    </row>
    <row r="40" spans="1:41" s="158" customFormat="1" ht="21" customHeight="1">
      <c r="A40" s="154">
        <v>34</v>
      </c>
      <c r="B40" s="39" t="s">
        <v>2073</v>
      </c>
      <c r="C40" s="40" t="s">
        <v>2074</v>
      </c>
      <c r="D40" s="41" t="s">
        <v>68</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c r="AM40" s="155"/>
      <c r="AN40" s="155"/>
      <c r="AO40" s="155"/>
    </row>
    <row r="41" spans="1:41" s="158" customFormat="1" ht="21" customHeight="1">
      <c r="A41" s="154">
        <v>35</v>
      </c>
      <c r="B41" s="39" t="s">
        <v>2075</v>
      </c>
      <c r="C41" s="40" t="s">
        <v>54</v>
      </c>
      <c r="D41" s="41" t="s">
        <v>104</v>
      </c>
      <c r="E41" s="150"/>
      <c r="F41" s="96"/>
      <c r="G41" s="96"/>
      <c r="H41" s="96"/>
      <c r="I41" s="96"/>
      <c r="J41" s="96"/>
      <c r="K41" s="96"/>
      <c r="L41" s="96"/>
      <c r="M41" s="96"/>
      <c r="N41" s="96"/>
      <c r="O41" s="96" t="s">
        <v>6</v>
      </c>
      <c r="P41" s="96"/>
      <c r="Q41" s="96"/>
      <c r="R41" s="96"/>
      <c r="S41" s="96"/>
      <c r="T41" s="96"/>
      <c r="U41" s="96"/>
      <c r="V41" s="96"/>
      <c r="W41" s="96"/>
      <c r="X41" s="96"/>
      <c r="Y41" s="96"/>
      <c r="Z41" s="96"/>
      <c r="AA41" s="96"/>
      <c r="AB41" s="96"/>
      <c r="AC41" s="96"/>
      <c r="AD41" s="96"/>
      <c r="AE41" s="96"/>
      <c r="AF41" s="96"/>
      <c r="AG41" s="96"/>
      <c r="AH41" s="96"/>
      <c r="AI41" s="96"/>
      <c r="AJ41" s="19">
        <f t="shared" si="2"/>
        <v>1</v>
      </c>
      <c r="AK41" s="336">
        <f t="shared" si="3"/>
        <v>0</v>
      </c>
      <c r="AL41" s="336">
        <f t="shared" si="4"/>
        <v>0</v>
      </c>
      <c r="AM41" s="155"/>
      <c r="AN41" s="155"/>
      <c r="AO41" s="155"/>
    </row>
    <row r="42" spans="1:41" s="158" customFormat="1" ht="21" customHeight="1">
      <c r="A42" s="154">
        <v>36</v>
      </c>
      <c r="B42" s="39" t="s">
        <v>2076</v>
      </c>
      <c r="C42" s="40" t="s">
        <v>2077</v>
      </c>
      <c r="D42" s="41" t="s">
        <v>100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c r="AM42" s="155"/>
      <c r="AN42" s="155"/>
      <c r="AO42" s="155"/>
    </row>
    <row r="43" spans="1:41" s="158" customFormat="1" ht="21" customHeight="1">
      <c r="A43" s="154">
        <v>37</v>
      </c>
      <c r="B43" s="241">
        <v>2010090075</v>
      </c>
      <c r="C43" s="242" t="s">
        <v>121</v>
      </c>
      <c r="D43" s="243" t="s">
        <v>1543</v>
      </c>
      <c r="E43" s="538" t="s">
        <v>2078</v>
      </c>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1"/>
      <c r="AJ43" s="19">
        <f t="shared" si="2"/>
        <v>0</v>
      </c>
      <c r="AK43" s="336">
        <f t="shared" si="3"/>
        <v>0</v>
      </c>
      <c r="AL43" s="336">
        <f t="shared" si="4"/>
        <v>0</v>
      </c>
      <c r="AM43" s="155"/>
      <c r="AN43" s="155"/>
      <c r="AO43" s="155"/>
    </row>
    <row r="44" spans="1:41" s="158" customFormat="1" ht="21" customHeight="1">
      <c r="A44" s="439" t="s">
        <v>10</v>
      </c>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9">
        <f>SUM(AJ7:AJ43)</f>
        <v>19</v>
      </c>
      <c r="AK44" s="19">
        <f>SUM(AK7:AK43)</f>
        <v>0</v>
      </c>
      <c r="AL44" s="19">
        <f>SUM(AL7:AL43)</f>
        <v>1</v>
      </c>
      <c r="AM44" s="157"/>
      <c r="AN44" s="157"/>
    </row>
    <row r="45" spans="1:41" s="25" customFormat="1" ht="21" customHeight="1">
      <c r="A45" s="440" t="s">
        <v>2804</v>
      </c>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2"/>
      <c r="AM45" s="338"/>
    </row>
    <row r="46" spans="1:41">
      <c r="C46" s="15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15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1">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C51:D51"/>
    <mergeCell ref="C48:D48"/>
    <mergeCell ref="C49:G49"/>
    <mergeCell ref="AM20:AN20"/>
    <mergeCell ref="A44:AI44"/>
    <mergeCell ref="C50:E50"/>
    <mergeCell ref="E43:AI43"/>
    <mergeCell ref="A45:AL45"/>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42">
    <cfRule type="expression" dxfId="5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topLeftCell="A10" workbookViewId="0">
      <selection activeCell="V34" sqref="V34"/>
    </sheetView>
  </sheetViews>
  <sheetFormatPr defaultColWidth="9.33203125" defaultRowHeight="15.75"/>
  <cols>
    <col min="1" max="1" width="8.6640625" style="157" customWidth="1"/>
    <col min="2" max="2" width="18.1640625" style="158" customWidth="1"/>
    <col min="3" max="3" width="24.33203125" style="157" customWidth="1"/>
    <col min="4" max="4" width="11.6640625" style="157" customWidth="1"/>
    <col min="5" max="35" width="3.83203125" style="157" customWidth="1"/>
    <col min="36" max="38" width="6.8320312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22.5">
      <c r="A3" s="436" t="s">
        <v>2079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50" customFormat="1" ht="21" customHeight="1">
      <c r="A7" s="193">
        <v>1</v>
      </c>
      <c r="B7" s="193" t="s">
        <v>2080</v>
      </c>
      <c r="C7" s="54" t="s">
        <v>574</v>
      </c>
      <c r="D7" s="197" t="s">
        <v>2081</v>
      </c>
      <c r="E7" s="244"/>
      <c r="F7" s="245"/>
      <c r="G7" s="89"/>
      <c r="H7" s="89"/>
      <c r="I7" s="89"/>
      <c r="J7" s="89"/>
      <c r="K7" s="89"/>
      <c r="L7" s="89"/>
      <c r="M7" s="89"/>
      <c r="N7" s="89"/>
      <c r="O7" s="89"/>
      <c r="P7" s="89"/>
      <c r="Q7" s="89"/>
      <c r="R7" s="89"/>
      <c r="S7" s="89"/>
      <c r="T7" s="89"/>
      <c r="U7" s="89"/>
      <c r="V7" s="89"/>
      <c r="W7" s="89"/>
      <c r="X7" s="89"/>
      <c r="Y7" s="89"/>
      <c r="Z7" s="89"/>
      <c r="AA7" s="89"/>
      <c r="AB7" s="89"/>
      <c r="AC7" s="245"/>
      <c r="AD7" s="89"/>
      <c r="AE7" s="89"/>
      <c r="AF7" s="89"/>
      <c r="AG7" s="89"/>
      <c r="AH7" s="89"/>
      <c r="AI7" s="8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46"/>
      <c r="AN7" s="247"/>
      <c r="AO7" s="248"/>
      <c r="AP7" s="249"/>
    </row>
    <row r="8" spans="1:42" s="158" customFormat="1" ht="21" customHeight="1">
      <c r="A8" s="193">
        <v>2</v>
      </c>
      <c r="B8" s="193" t="s">
        <v>2082</v>
      </c>
      <c r="C8" s="54" t="s">
        <v>2083</v>
      </c>
      <c r="D8" s="197" t="s">
        <v>37</v>
      </c>
      <c r="E8" s="87"/>
      <c r="F8" s="245"/>
      <c r="G8" s="86"/>
      <c r="H8" s="86"/>
      <c r="I8" s="86"/>
      <c r="J8" s="86"/>
      <c r="K8" s="86"/>
      <c r="L8" s="86"/>
      <c r="M8" s="86"/>
      <c r="N8" s="86"/>
      <c r="O8" s="86" t="s">
        <v>6</v>
      </c>
      <c r="P8" s="86" t="s">
        <v>7</v>
      </c>
      <c r="Q8" s="86"/>
      <c r="R8" s="86" t="s">
        <v>6</v>
      </c>
      <c r="S8" s="86"/>
      <c r="T8" s="86"/>
      <c r="U8" s="86"/>
      <c r="V8" s="86"/>
      <c r="W8" s="86"/>
      <c r="X8" s="86"/>
      <c r="Y8" s="86"/>
      <c r="Z8" s="86"/>
      <c r="AA8" s="86"/>
      <c r="AB8" s="86"/>
      <c r="AC8" s="88"/>
      <c r="AD8" s="86"/>
      <c r="AE8" s="86"/>
      <c r="AF8" s="86"/>
      <c r="AG8" s="86"/>
      <c r="AH8" s="86"/>
      <c r="AI8" s="86"/>
      <c r="AJ8" s="19">
        <f t="shared" ref="AJ8:AJ34" si="2">COUNTIF(E8:AI8,"K")+2*COUNTIF(E8:AI8,"2K")+COUNTIF(E8:AI8,"TK")+COUNTIF(E8:AI8,"KT")+COUNTIF(E8:AI8,"PK")+COUNTIF(E8:AI8,"KP")+2*COUNTIF(E8:AI8,"K2")</f>
        <v>2</v>
      </c>
      <c r="AK8" s="336">
        <f t="shared" ref="AK8:AK34" si="3">COUNTIF(F8:AJ8,"P")+2*COUNTIF(F8:AJ8,"2P")+COUNTIF(F8:AJ8,"TP")+COUNTIF(F8:AJ8,"PT")+COUNTIF(F8:AJ8,"PK")+COUNTIF(F8:AJ8,"KP")+2*COUNTIF(F8:AJ8,"P2")</f>
        <v>1</v>
      </c>
      <c r="AL8" s="336">
        <f t="shared" ref="AL8:AL34" si="4">COUNTIF(E8:AI8,"T")+2*COUNTIF(E8:AI8,"2T")+2*COUNTIF(E8:AI8,"T2")+COUNTIF(E8:AI8,"PT")+COUNTIF(E8:AI8,"TP")</f>
        <v>0</v>
      </c>
      <c r="AM8" s="207"/>
      <c r="AN8" s="207"/>
      <c r="AO8" s="207"/>
      <c r="AP8" s="208"/>
    </row>
    <row r="9" spans="1:42" s="209" customFormat="1" ht="21" customHeight="1">
      <c r="A9" s="193">
        <v>3</v>
      </c>
      <c r="B9" s="193" t="s">
        <v>2084</v>
      </c>
      <c r="C9" s="54" t="s">
        <v>2085</v>
      </c>
      <c r="D9" s="197" t="s">
        <v>37</v>
      </c>
      <c r="E9" s="87"/>
      <c r="F9" s="245"/>
      <c r="G9" s="86"/>
      <c r="H9" s="86"/>
      <c r="I9" s="86" t="s">
        <v>8</v>
      </c>
      <c r="J9" s="86"/>
      <c r="K9" s="86" t="s">
        <v>6</v>
      </c>
      <c r="L9" s="86"/>
      <c r="M9" s="86"/>
      <c r="N9" s="86"/>
      <c r="O9" s="86"/>
      <c r="P9" s="86"/>
      <c r="Q9" s="86"/>
      <c r="R9" s="86"/>
      <c r="S9" s="86"/>
      <c r="T9" s="86"/>
      <c r="U9" s="86"/>
      <c r="V9" s="86"/>
      <c r="W9" s="86"/>
      <c r="X9" s="86"/>
      <c r="Y9" s="86"/>
      <c r="Z9" s="86"/>
      <c r="AA9" s="86"/>
      <c r="AB9" s="86"/>
      <c r="AC9" s="88"/>
      <c r="AD9" s="86"/>
      <c r="AE9" s="86"/>
      <c r="AF9" s="86"/>
      <c r="AG9" s="86"/>
      <c r="AH9" s="86"/>
      <c r="AI9" s="86"/>
      <c r="AJ9" s="19">
        <f t="shared" si="2"/>
        <v>1</v>
      </c>
      <c r="AK9" s="336">
        <f t="shared" si="3"/>
        <v>0</v>
      </c>
      <c r="AL9" s="336">
        <f t="shared" si="4"/>
        <v>1</v>
      </c>
      <c r="AM9" s="207"/>
      <c r="AN9" s="207"/>
      <c r="AO9" s="207"/>
      <c r="AP9" s="208"/>
    </row>
    <row r="10" spans="1:42" s="158" customFormat="1" ht="21" customHeight="1">
      <c r="A10" s="193">
        <v>4</v>
      </c>
      <c r="B10" s="193">
        <v>1910080049</v>
      </c>
      <c r="C10" s="54" t="s">
        <v>2086</v>
      </c>
      <c r="D10" s="197" t="s">
        <v>82</v>
      </c>
      <c r="E10" s="87"/>
      <c r="F10" s="245"/>
      <c r="G10" s="86"/>
      <c r="H10" s="86" t="s">
        <v>7</v>
      </c>
      <c r="I10" s="86"/>
      <c r="J10" s="86"/>
      <c r="K10" s="86"/>
      <c r="L10" s="86"/>
      <c r="M10" s="86"/>
      <c r="N10" s="86"/>
      <c r="O10" s="86"/>
      <c r="P10" s="86"/>
      <c r="Q10" s="86"/>
      <c r="R10" s="86"/>
      <c r="S10" s="86"/>
      <c r="T10" s="86"/>
      <c r="U10" s="86"/>
      <c r="V10" s="86"/>
      <c r="W10" s="86"/>
      <c r="X10" s="86"/>
      <c r="Y10" s="86"/>
      <c r="Z10" s="86"/>
      <c r="AA10" s="86"/>
      <c r="AB10" s="86"/>
      <c r="AC10" s="88"/>
      <c r="AD10" s="86"/>
      <c r="AE10" s="86"/>
      <c r="AF10" s="86"/>
      <c r="AG10" s="86"/>
      <c r="AH10" s="86"/>
      <c r="AI10" s="86"/>
      <c r="AJ10" s="19">
        <f t="shared" si="2"/>
        <v>0</v>
      </c>
      <c r="AK10" s="336">
        <f t="shared" si="3"/>
        <v>1</v>
      </c>
      <c r="AL10" s="336">
        <f t="shared" si="4"/>
        <v>0</v>
      </c>
      <c r="AM10" s="207"/>
      <c r="AN10" s="207"/>
      <c r="AO10" s="207"/>
      <c r="AP10" s="208"/>
    </row>
    <row r="11" spans="1:42" s="158" customFormat="1" ht="21" customHeight="1">
      <c r="A11" s="193">
        <v>5</v>
      </c>
      <c r="B11" s="193" t="s">
        <v>2087</v>
      </c>
      <c r="C11" s="54" t="s">
        <v>51</v>
      </c>
      <c r="D11" s="197" t="s">
        <v>2037</v>
      </c>
      <c r="E11" s="87"/>
      <c r="F11" s="245"/>
      <c r="G11" s="86"/>
      <c r="H11" s="86"/>
      <c r="I11" s="86"/>
      <c r="J11" s="86"/>
      <c r="K11" s="86"/>
      <c r="L11" s="86"/>
      <c r="M11" s="86"/>
      <c r="N11" s="86"/>
      <c r="O11" s="86"/>
      <c r="P11" s="86"/>
      <c r="Q11" s="86"/>
      <c r="R11" s="86"/>
      <c r="S11" s="86"/>
      <c r="T11" s="86"/>
      <c r="U11" s="86"/>
      <c r="V11" s="86"/>
      <c r="W11" s="86"/>
      <c r="X11" s="86"/>
      <c r="Y11" s="86"/>
      <c r="Z11" s="86"/>
      <c r="AA11" s="86"/>
      <c r="AB11" s="86"/>
      <c r="AC11" s="88"/>
      <c r="AD11" s="86"/>
      <c r="AE11" s="86"/>
      <c r="AF11" s="86"/>
      <c r="AG11" s="86"/>
      <c r="AH11" s="86"/>
      <c r="AI11" s="86"/>
      <c r="AJ11" s="19">
        <f t="shared" si="2"/>
        <v>0</v>
      </c>
      <c r="AK11" s="336">
        <f t="shared" si="3"/>
        <v>0</v>
      </c>
      <c r="AL11" s="336">
        <f t="shared" si="4"/>
        <v>0</v>
      </c>
      <c r="AM11" s="207"/>
      <c r="AN11" s="207"/>
      <c r="AO11" s="207"/>
      <c r="AP11" s="208"/>
    </row>
    <row r="12" spans="1:42" s="158" customFormat="1" ht="21" customHeight="1">
      <c r="A12" s="193">
        <v>6</v>
      </c>
      <c r="B12" s="193" t="s">
        <v>2088</v>
      </c>
      <c r="C12" s="54" t="s">
        <v>2089</v>
      </c>
      <c r="D12" s="197" t="s">
        <v>39</v>
      </c>
      <c r="E12" s="87"/>
      <c r="F12" s="245"/>
      <c r="G12" s="86"/>
      <c r="H12" s="86"/>
      <c r="I12" s="86" t="s">
        <v>8</v>
      </c>
      <c r="J12" s="86"/>
      <c r="K12" s="86"/>
      <c r="L12" s="86"/>
      <c r="M12" s="86"/>
      <c r="N12" s="86"/>
      <c r="O12" s="86"/>
      <c r="P12" s="86"/>
      <c r="Q12" s="86"/>
      <c r="R12" s="86"/>
      <c r="S12" s="86" t="s">
        <v>6</v>
      </c>
      <c r="T12" s="86"/>
      <c r="U12" s="86"/>
      <c r="V12" s="86"/>
      <c r="W12" s="86"/>
      <c r="X12" s="86"/>
      <c r="Y12" s="86"/>
      <c r="Z12" s="86"/>
      <c r="AA12" s="86"/>
      <c r="AB12" s="86"/>
      <c r="AC12" s="88"/>
      <c r="AD12" s="86"/>
      <c r="AE12" s="86"/>
      <c r="AF12" s="86"/>
      <c r="AG12" s="86"/>
      <c r="AH12" s="86"/>
      <c r="AI12" s="86"/>
      <c r="AJ12" s="19">
        <f t="shared" si="2"/>
        <v>1</v>
      </c>
      <c r="AK12" s="336">
        <f t="shared" si="3"/>
        <v>0</v>
      </c>
      <c r="AL12" s="336">
        <f t="shared" si="4"/>
        <v>1</v>
      </c>
      <c r="AM12" s="207"/>
      <c r="AN12" s="207"/>
      <c r="AO12" s="207"/>
      <c r="AP12" s="208"/>
    </row>
    <row r="13" spans="1:42" s="158" customFormat="1" ht="21" customHeight="1">
      <c r="A13" s="193">
        <v>7</v>
      </c>
      <c r="B13" s="193" t="s">
        <v>2090</v>
      </c>
      <c r="C13" s="54" t="s">
        <v>802</v>
      </c>
      <c r="D13" s="197" t="s">
        <v>39</v>
      </c>
      <c r="E13" s="211"/>
      <c r="F13" s="245"/>
      <c r="G13" s="212"/>
      <c r="H13" s="212" t="s">
        <v>7</v>
      </c>
      <c r="I13" s="212" t="s">
        <v>8</v>
      </c>
      <c r="J13" s="212"/>
      <c r="K13" s="212"/>
      <c r="L13" s="86"/>
      <c r="M13" s="86"/>
      <c r="N13" s="212"/>
      <c r="O13" s="212" t="s">
        <v>6</v>
      </c>
      <c r="P13" s="212"/>
      <c r="Q13" s="212"/>
      <c r="R13" s="212"/>
      <c r="S13" s="212" t="s">
        <v>6</v>
      </c>
      <c r="T13" s="212"/>
      <c r="U13" s="212"/>
      <c r="V13" s="212"/>
      <c r="W13" s="212"/>
      <c r="X13" s="212"/>
      <c r="Y13" s="212"/>
      <c r="Z13" s="212"/>
      <c r="AA13" s="212"/>
      <c r="AB13" s="212"/>
      <c r="AC13" s="88"/>
      <c r="AD13" s="212"/>
      <c r="AE13" s="212"/>
      <c r="AF13" s="212"/>
      <c r="AG13" s="212"/>
      <c r="AH13" s="212"/>
      <c r="AI13" s="212"/>
      <c r="AJ13" s="19">
        <f t="shared" si="2"/>
        <v>2</v>
      </c>
      <c r="AK13" s="336">
        <f t="shared" si="3"/>
        <v>1</v>
      </c>
      <c r="AL13" s="336">
        <f t="shared" si="4"/>
        <v>1</v>
      </c>
      <c r="AM13" s="155"/>
      <c r="AN13" s="155"/>
      <c r="AO13" s="155"/>
    </row>
    <row r="14" spans="1:42" s="158" customFormat="1" ht="21" customHeight="1">
      <c r="A14" s="193">
        <v>8</v>
      </c>
      <c r="B14" s="193" t="s">
        <v>2091</v>
      </c>
      <c r="C14" s="54" t="s">
        <v>2092</v>
      </c>
      <c r="D14" s="197" t="s">
        <v>48</v>
      </c>
      <c r="E14" s="87"/>
      <c r="F14" s="245"/>
      <c r="G14" s="86"/>
      <c r="H14" s="86"/>
      <c r="I14" s="86"/>
      <c r="J14" s="86"/>
      <c r="K14" s="86"/>
      <c r="L14" s="86"/>
      <c r="M14" s="86"/>
      <c r="N14" s="86"/>
      <c r="O14" s="86"/>
      <c r="P14" s="86"/>
      <c r="Q14" s="86"/>
      <c r="R14" s="86"/>
      <c r="S14" s="86"/>
      <c r="T14" s="86"/>
      <c r="U14" s="86"/>
      <c r="V14" s="86"/>
      <c r="W14" s="86"/>
      <c r="X14" s="86"/>
      <c r="Y14" s="86"/>
      <c r="Z14" s="86"/>
      <c r="AA14" s="86"/>
      <c r="AB14" s="86"/>
      <c r="AC14" s="88"/>
      <c r="AD14" s="86"/>
      <c r="AE14" s="86"/>
      <c r="AF14" s="86"/>
      <c r="AG14" s="86"/>
      <c r="AH14" s="86"/>
      <c r="AI14" s="86"/>
      <c r="AJ14" s="19">
        <f t="shared" si="2"/>
        <v>0</v>
      </c>
      <c r="AK14" s="336">
        <f t="shared" si="3"/>
        <v>0</v>
      </c>
      <c r="AL14" s="336">
        <f t="shared" si="4"/>
        <v>0</v>
      </c>
      <c r="AM14" s="155"/>
      <c r="AN14" s="155"/>
      <c r="AO14" s="155"/>
    </row>
    <row r="15" spans="1:42" s="164" customFormat="1" ht="21" customHeight="1">
      <c r="A15" s="193">
        <v>9</v>
      </c>
      <c r="B15" s="193" t="s">
        <v>2093</v>
      </c>
      <c r="C15" s="54" t="s">
        <v>2094</v>
      </c>
      <c r="D15" s="197" t="s">
        <v>50</v>
      </c>
      <c r="E15" s="244"/>
      <c r="F15" s="245"/>
      <c r="G15" s="89"/>
      <c r="H15" s="89"/>
      <c r="I15" s="89"/>
      <c r="J15" s="89"/>
      <c r="K15" s="89"/>
      <c r="L15" s="89"/>
      <c r="M15" s="89"/>
      <c r="N15" s="89"/>
      <c r="O15" s="89"/>
      <c r="P15" s="89"/>
      <c r="Q15" s="89"/>
      <c r="R15" s="89"/>
      <c r="S15" s="89"/>
      <c r="T15" s="89"/>
      <c r="U15" s="89"/>
      <c r="V15" s="89"/>
      <c r="W15" s="89"/>
      <c r="X15" s="89"/>
      <c r="Y15" s="89"/>
      <c r="Z15" s="89"/>
      <c r="AA15" s="89"/>
      <c r="AB15" s="89"/>
      <c r="AC15" s="245"/>
      <c r="AD15" s="89"/>
      <c r="AE15" s="89"/>
      <c r="AF15" s="89"/>
      <c r="AG15" s="89"/>
      <c r="AH15" s="89"/>
      <c r="AI15" s="89"/>
      <c r="AJ15" s="19">
        <f t="shared" si="2"/>
        <v>0</v>
      </c>
      <c r="AK15" s="336">
        <f t="shared" si="3"/>
        <v>0</v>
      </c>
      <c r="AL15" s="336">
        <f t="shared" si="4"/>
        <v>0</v>
      </c>
      <c r="AM15" s="163"/>
      <c r="AN15" s="163"/>
      <c r="AO15" s="163"/>
    </row>
    <row r="16" spans="1:42" s="158" customFormat="1" ht="21" customHeight="1">
      <c r="A16" s="193">
        <v>10</v>
      </c>
      <c r="B16" s="193" t="s">
        <v>2095</v>
      </c>
      <c r="C16" s="54" t="s">
        <v>2096</v>
      </c>
      <c r="D16" s="197" t="s">
        <v>30</v>
      </c>
      <c r="E16" s="87"/>
      <c r="F16" s="245"/>
      <c r="G16" s="86"/>
      <c r="H16" s="86"/>
      <c r="I16" s="86"/>
      <c r="J16" s="86"/>
      <c r="K16" s="86"/>
      <c r="L16" s="86"/>
      <c r="M16" s="86"/>
      <c r="N16" s="86"/>
      <c r="O16" s="86"/>
      <c r="P16" s="86"/>
      <c r="Q16" s="86"/>
      <c r="R16" s="86"/>
      <c r="S16" s="86" t="s">
        <v>2871</v>
      </c>
      <c r="T16" s="86"/>
      <c r="U16" s="86"/>
      <c r="V16" s="86"/>
      <c r="W16" s="86"/>
      <c r="X16" s="86"/>
      <c r="Y16" s="86"/>
      <c r="Z16" s="86"/>
      <c r="AA16" s="86"/>
      <c r="AB16" s="86"/>
      <c r="AC16" s="88"/>
      <c r="AD16" s="86"/>
      <c r="AE16" s="86"/>
      <c r="AF16" s="86"/>
      <c r="AG16" s="86"/>
      <c r="AH16" s="86"/>
      <c r="AI16" s="86"/>
      <c r="AJ16" s="19">
        <f t="shared" si="2"/>
        <v>0</v>
      </c>
      <c r="AK16" s="336">
        <f t="shared" si="3"/>
        <v>0</v>
      </c>
      <c r="AL16" s="336">
        <f t="shared" si="4"/>
        <v>0</v>
      </c>
      <c r="AM16" s="155"/>
      <c r="AN16" s="155"/>
      <c r="AO16" s="155"/>
    </row>
    <row r="17" spans="1:41" s="158" customFormat="1" ht="21" customHeight="1">
      <c r="A17" s="193">
        <v>11</v>
      </c>
      <c r="B17" s="193" t="s">
        <v>2097</v>
      </c>
      <c r="C17" s="54" t="s">
        <v>802</v>
      </c>
      <c r="D17" s="197" t="s">
        <v>30</v>
      </c>
      <c r="E17" s="87"/>
      <c r="F17" s="245"/>
      <c r="G17" s="86"/>
      <c r="H17" s="86"/>
      <c r="I17" s="86"/>
      <c r="J17" s="86"/>
      <c r="K17" s="86"/>
      <c r="L17" s="86"/>
      <c r="M17" s="86"/>
      <c r="N17" s="86"/>
      <c r="O17" s="86"/>
      <c r="P17" s="86"/>
      <c r="Q17" s="86"/>
      <c r="R17" s="86"/>
      <c r="S17" s="86"/>
      <c r="T17" s="86"/>
      <c r="U17" s="86"/>
      <c r="V17" s="86"/>
      <c r="W17" s="86"/>
      <c r="X17" s="86"/>
      <c r="Y17" s="86"/>
      <c r="Z17" s="86"/>
      <c r="AA17" s="86"/>
      <c r="AB17" s="86"/>
      <c r="AC17" s="88"/>
      <c r="AD17" s="86"/>
      <c r="AE17" s="86"/>
      <c r="AF17" s="86"/>
      <c r="AG17" s="86"/>
      <c r="AH17" s="86"/>
      <c r="AI17" s="86"/>
      <c r="AJ17" s="19">
        <f t="shared" si="2"/>
        <v>0</v>
      </c>
      <c r="AK17" s="336">
        <f t="shared" si="3"/>
        <v>0</v>
      </c>
      <c r="AL17" s="336">
        <f t="shared" si="4"/>
        <v>0</v>
      </c>
      <c r="AM17" s="155"/>
      <c r="AN17" s="155"/>
      <c r="AO17" s="155"/>
    </row>
    <row r="18" spans="1:41" s="158" customFormat="1" ht="21" customHeight="1">
      <c r="A18" s="193">
        <v>12</v>
      </c>
      <c r="B18" s="193" t="s">
        <v>2098</v>
      </c>
      <c r="C18" s="54" t="s">
        <v>57</v>
      </c>
      <c r="D18" s="197" t="s">
        <v>14</v>
      </c>
      <c r="E18" s="87"/>
      <c r="F18" s="245"/>
      <c r="G18" s="86"/>
      <c r="H18" s="86"/>
      <c r="I18" s="86"/>
      <c r="J18" s="86"/>
      <c r="K18" s="86"/>
      <c r="L18" s="86"/>
      <c r="M18" s="86"/>
      <c r="N18" s="86"/>
      <c r="O18" s="86" t="s">
        <v>6</v>
      </c>
      <c r="P18" s="86" t="s">
        <v>6</v>
      </c>
      <c r="Q18" s="86"/>
      <c r="R18" s="86" t="s">
        <v>6</v>
      </c>
      <c r="S18" s="86"/>
      <c r="T18" s="86"/>
      <c r="U18" s="86"/>
      <c r="V18" s="86"/>
      <c r="W18" s="86"/>
      <c r="X18" s="86"/>
      <c r="Y18" s="86"/>
      <c r="Z18" s="86"/>
      <c r="AA18" s="86"/>
      <c r="AB18" s="86"/>
      <c r="AC18" s="88"/>
      <c r="AD18" s="86"/>
      <c r="AE18" s="86"/>
      <c r="AF18" s="86"/>
      <c r="AG18" s="86"/>
      <c r="AH18" s="86"/>
      <c r="AI18" s="86"/>
      <c r="AJ18" s="19">
        <f t="shared" si="2"/>
        <v>3</v>
      </c>
      <c r="AK18" s="336">
        <f t="shared" si="3"/>
        <v>0</v>
      </c>
      <c r="AL18" s="336">
        <f t="shared" si="4"/>
        <v>0</v>
      </c>
      <c r="AM18" s="155"/>
      <c r="AN18" s="155"/>
      <c r="AO18" s="155"/>
    </row>
    <row r="19" spans="1:41" s="158" customFormat="1" ht="21" customHeight="1">
      <c r="A19" s="193">
        <v>13</v>
      </c>
      <c r="B19" s="193" t="s">
        <v>2099</v>
      </c>
      <c r="C19" s="54" t="s">
        <v>1540</v>
      </c>
      <c r="D19" s="197" t="s">
        <v>14</v>
      </c>
      <c r="E19" s="102"/>
      <c r="F19" s="245"/>
      <c r="G19" s="102"/>
      <c r="H19" s="102"/>
      <c r="I19" s="102"/>
      <c r="J19" s="102"/>
      <c r="K19" s="102"/>
      <c r="L19" s="102"/>
      <c r="M19" s="102"/>
      <c r="N19" s="102"/>
      <c r="O19" s="102"/>
      <c r="P19" s="102"/>
      <c r="Q19" s="102"/>
      <c r="R19" s="102"/>
      <c r="S19" s="102"/>
      <c r="T19" s="102"/>
      <c r="U19" s="102"/>
      <c r="V19" s="102"/>
      <c r="W19" s="214"/>
      <c r="X19" s="102"/>
      <c r="Y19" s="102"/>
      <c r="Z19" s="102"/>
      <c r="AA19" s="102"/>
      <c r="AB19" s="102"/>
      <c r="AC19" s="88"/>
      <c r="AD19" s="102"/>
      <c r="AE19" s="102"/>
      <c r="AF19" s="102"/>
      <c r="AG19" s="102"/>
      <c r="AH19" s="102"/>
      <c r="AI19" s="102"/>
      <c r="AJ19" s="19">
        <f t="shared" si="2"/>
        <v>0</v>
      </c>
      <c r="AK19" s="336">
        <f t="shared" si="3"/>
        <v>0</v>
      </c>
      <c r="AL19" s="336">
        <f t="shared" si="4"/>
        <v>0</v>
      </c>
      <c r="AM19" s="155"/>
      <c r="AN19" s="155"/>
      <c r="AO19" s="155"/>
    </row>
    <row r="20" spans="1:41" s="158" customFormat="1" ht="21" customHeight="1">
      <c r="A20" s="193">
        <v>14</v>
      </c>
      <c r="B20" s="193" t="s">
        <v>2100</v>
      </c>
      <c r="C20" s="54" t="s">
        <v>335</v>
      </c>
      <c r="D20" s="197" t="s">
        <v>1551</v>
      </c>
      <c r="E20" s="87"/>
      <c r="F20" s="245"/>
      <c r="G20" s="86"/>
      <c r="H20" s="86"/>
      <c r="I20" s="86"/>
      <c r="J20" s="86"/>
      <c r="K20" s="86"/>
      <c r="L20" s="86"/>
      <c r="M20" s="86"/>
      <c r="N20" s="86"/>
      <c r="O20" s="86"/>
      <c r="P20" s="86"/>
      <c r="Q20" s="86"/>
      <c r="R20" s="86"/>
      <c r="S20" s="102"/>
      <c r="T20" s="86"/>
      <c r="U20" s="86"/>
      <c r="V20" s="86"/>
      <c r="W20" s="86"/>
      <c r="X20" s="86"/>
      <c r="Y20" s="86"/>
      <c r="Z20" s="86"/>
      <c r="AA20" s="86"/>
      <c r="AB20" s="86"/>
      <c r="AC20" s="88"/>
      <c r="AD20" s="86"/>
      <c r="AE20" s="86"/>
      <c r="AF20" s="86"/>
      <c r="AG20" s="86"/>
      <c r="AH20" s="86"/>
      <c r="AI20" s="86"/>
      <c r="AJ20" s="19">
        <f t="shared" si="2"/>
        <v>0</v>
      </c>
      <c r="AK20" s="336">
        <f t="shared" si="3"/>
        <v>0</v>
      </c>
      <c r="AL20" s="336">
        <f t="shared" si="4"/>
        <v>0</v>
      </c>
      <c r="AM20" s="485"/>
      <c r="AN20" s="426"/>
      <c r="AO20" s="155"/>
    </row>
    <row r="21" spans="1:41" s="158" customFormat="1" ht="21" customHeight="1">
      <c r="A21" s="193">
        <v>15</v>
      </c>
      <c r="B21" s="193" t="s">
        <v>2101</v>
      </c>
      <c r="C21" s="54" t="s">
        <v>65</v>
      </c>
      <c r="D21" s="197" t="s">
        <v>52</v>
      </c>
      <c r="E21" s="87"/>
      <c r="F21" s="245"/>
      <c r="G21" s="86"/>
      <c r="H21" s="86"/>
      <c r="I21" s="86"/>
      <c r="J21" s="86"/>
      <c r="K21" s="86"/>
      <c r="L21" s="86"/>
      <c r="M21" s="86"/>
      <c r="N21" s="86"/>
      <c r="O21" s="86"/>
      <c r="P21" s="86" t="s">
        <v>7</v>
      </c>
      <c r="Q21" s="86"/>
      <c r="R21" s="86"/>
      <c r="S21" s="86"/>
      <c r="T21" s="86"/>
      <c r="U21" s="86"/>
      <c r="V21" s="86"/>
      <c r="W21" s="86"/>
      <c r="X21" s="86"/>
      <c r="Y21" s="86"/>
      <c r="Z21" s="86"/>
      <c r="AA21" s="86"/>
      <c r="AB21" s="86"/>
      <c r="AC21" s="88"/>
      <c r="AD21" s="86"/>
      <c r="AE21" s="86"/>
      <c r="AF21" s="86"/>
      <c r="AG21" s="86"/>
      <c r="AH21" s="86"/>
      <c r="AI21" s="86"/>
      <c r="AJ21" s="19">
        <f t="shared" si="2"/>
        <v>0</v>
      </c>
      <c r="AK21" s="336">
        <f t="shared" si="3"/>
        <v>1</v>
      </c>
      <c r="AL21" s="336">
        <f t="shared" si="4"/>
        <v>0</v>
      </c>
      <c r="AM21" s="155"/>
      <c r="AN21" s="155"/>
      <c r="AO21" s="155"/>
    </row>
    <row r="22" spans="1:41" s="158" customFormat="1" ht="21" customHeight="1">
      <c r="A22" s="193">
        <v>16</v>
      </c>
      <c r="B22" s="193" t="s">
        <v>2102</v>
      </c>
      <c r="C22" s="54" t="s">
        <v>2103</v>
      </c>
      <c r="D22" s="197" t="s">
        <v>52</v>
      </c>
      <c r="E22" s="98"/>
      <c r="F22" s="245"/>
      <c r="G22" s="99"/>
      <c r="H22" s="99"/>
      <c r="I22" s="99"/>
      <c r="J22" s="99"/>
      <c r="K22" s="99"/>
      <c r="L22" s="99"/>
      <c r="M22" s="99"/>
      <c r="N22" s="99"/>
      <c r="O22" s="99"/>
      <c r="P22" s="99"/>
      <c r="Q22" s="99"/>
      <c r="R22" s="99"/>
      <c r="S22" s="99"/>
      <c r="T22" s="99"/>
      <c r="U22" s="99"/>
      <c r="V22" s="99"/>
      <c r="W22" s="99"/>
      <c r="X22" s="99"/>
      <c r="Y22" s="99"/>
      <c r="Z22" s="99"/>
      <c r="AA22" s="99"/>
      <c r="AB22" s="99"/>
      <c r="AC22" s="88"/>
      <c r="AD22" s="99"/>
      <c r="AE22" s="99"/>
      <c r="AF22" s="99"/>
      <c r="AG22" s="99"/>
      <c r="AH22" s="99"/>
      <c r="AI22" s="99"/>
      <c r="AJ22" s="19">
        <f t="shared" si="2"/>
        <v>0</v>
      </c>
      <c r="AK22" s="336">
        <f t="shared" si="3"/>
        <v>0</v>
      </c>
      <c r="AL22" s="336">
        <f t="shared" si="4"/>
        <v>0</v>
      </c>
      <c r="AM22" s="155"/>
      <c r="AN22" s="155"/>
      <c r="AO22" s="155"/>
    </row>
    <row r="23" spans="1:41" s="158" customFormat="1" ht="21" customHeight="1">
      <c r="A23" s="193">
        <v>17</v>
      </c>
      <c r="B23" s="193" t="s">
        <v>2104</v>
      </c>
      <c r="C23" s="54" t="s">
        <v>1154</v>
      </c>
      <c r="D23" s="197" t="s">
        <v>28</v>
      </c>
      <c r="E23" s="98"/>
      <c r="F23" s="245"/>
      <c r="G23" s="99"/>
      <c r="H23" s="99"/>
      <c r="I23" s="99"/>
      <c r="J23" s="99"/>
      <c r="K23" s="99"/>
      <c r="L23" s="99"/>
      <c r="M23" s="99"/>
      <c r="N23" s="99"/>
      <c r="O23" s="99"/>
      <c r="P23" s="99"/>
      <c r="Q23" s="99"/>
      <c r="R23" s="99"/>
      <c r="S23" s="99"/>
      <c r="T23" s="99"/>
      <c r="U23" s="99"/>
      <c r="V23" s="99"/>
      <c r="W23" s="99"/>
      <c r="X23" s="99"/>
      <c r="Y23" s="99"/>
      <c r="Z23" s="99"/>
      <c r="AA23" s="99"/>
      <c r="AB23" s="99"/>
      <c r="AC23" s="88"/>
      <c r="AD23" s="99"/>
      <c r="AE23" s="99"/>
      <c r="AF23" s="99"/>
      <c r="AG23" s="99"/>
      <c r="AH23" s="99"/>
      <c r="AI23" s="99"/>
      <c r="AJ23" s="19">
        <f t="shared" si="2"/>
        <v>0</v>
      </c>
      <c r="AK23" s="336">
        <f t="shared" si="3"/>
        <v>0</v>
      </c>
      <c r="AL23" s="336">
        <f t="shared" si="4"/>
        <v>0</v>
      </c>
      <c r="AM23" s="155"/>
      <c r="AN23" s="155"/>
      <c r="AO23" s="155"/>
    </row>
    <row r="24" spans="1:41" s="164" customFormat="1" ht="21" customHeight="1">
      <c r="A24" s="193">
        <v>18</v>
      </c>
      <c r="B24" s="193">
        <v>1910080008</v>
      </c>
      <c r="C24" s="54" t="s">
        <v>34</v>
      </c>
      <c r="D24" s="197" t="s">
        <v>1346</v>
      </c>
      <c r="E24" s="199"/>
      <c r="F24" s="245"/>
      <c r="G24" s="101"/>
      <c r="H24" s="101"/>
      <c r="I24" s="101"/>
      <c r="J24" s="101"/>
      <c r="K24" s="101"/>
      <c r="L24" s="101"/>
      <c r="M24" s="101"/>
      <c r="N24" s="101"/>
      <c r="O24" s="101"/>
      <c r="P24" s="101"/>
      <c r="Q24" s="101"/>
      <c r="R24" s="101"/>
      <c r="S24" s="101"/>
      <c r="T24" s="101"/>
      <c r="U24" s="101"/>
      <c r="V24" s="101"/>
      <c r="W24" s="101"/>
      <c r="X24" s="101"/>
      <c r="Y24" s="101"/>
      <c r="Z24" s="101"/>
      <c r="AA24" s="101"/>
      <c r="AB24" s="101"/>
      <c r="AC24" s="245"/>
      <c r="AD24" s="101"/>
      <c r="AE24" s="101"/>
      <c r="AF24" s="101"/>
      <c r="AG24" s="101"/>
      <c r="AH24" s="101"/>
      <c r="AI24" s="101"/>
      <c r="AJ24" s="19">
        <f t="shared" si="2"/>
        <v>0</v>
      </c>
      <c r="AK24" s="336">
        <f t="shared" si="3"/>
        <v>0</v>
      </c>
      <c r="AL24" s="336">
        <f t="shared" si="4"/>
        <v>0</v>
      </c>
      <c r="AM24" s="163"/>
      <c r="AN24" s="163"/>
      <c r="AO24" s="163"/>
    </row>
    <row r="25" spans="1:41" s="158" customFormat="1" ht="21" customHeight="1">
      <c r="A25" s="193">
        <v>19</v>
      </c>
      <c r="B25" s="193" t="s">
        <v>2105</v>
      </c>
      <c r="C25" s="54" t="s">
        <v>2106</v>
      </c>
      <c r="D25" s="197" t="s">
        <v>21</v>
      </c>
      <c r="E25" s="98"/>
      <c r="F25" s="245"/>
      <c r="G25" s="99"/>
      <c r="H25" s="99"/>
      <c r="I25" s="99"/>
      <c r="J25" s="99"/>
      <c r="K25" s="99"/>
      <c r="L25" s="99"/>
      <c r="M25" s="99"/>
      <c r="N25" s="99"/>
      <c r="O25" s="99"/>
      <c r="P25" s="99"/>
      <c r="Q25" s="99"/>
      <c r="R25" s="99"/>
      <c r="S25" s="99"/>
      <c r="T25" s="99"/>
      <c r="U25" s="99"/>
      <c r="V25" s="99"/>
      <c r="W25" s="99"/>
      <c r="X25" s="99"/>
      <c r="Y25" s="99"/>
      <c r="Z25" s="99"/>
      <c r="AA25" s="99"/>
      <c r="AB25" s="99"/>
      <c r="AC25" s="88"/>
      <c r="AD25" s="99"/>
      <c r="AE25" s="99"/>
      <c r="AF25" s="99"/>
      <c r="AG25" s="99"/>
      <c r="AH25" s="99"/>
      <c r="AI25" s="99"/>
      <c r="AJ25" s="19">
        <f t="shared" si="2"/>
        <v>0</v>
      </c>
      <c r="AK25" s="336">
        <f t="shared" si="3"/>
        <v>0</v>
      </c>
      <c r="AL25" s="336">
        <f t="shared" si="4"/>
        <v>0</v>
      </c>
      <c r="AM25" s="155"/>
      <c r="AN25" s="155"/>
      <c r="AO25" s="155"/>
    </row>
    <row r="26" spans="1:41" s="158" customFormat="1" ht="21" customHeight="1">
      <c r="A26" s="193">
        <v>20</v>
      </c>
      <c r="B26" s="193" t="s">
        <v>2107</v>
      </c>
      <c r="C26" s="54" t="s">
        <v>2108</v>
      </c>
      <c r="D26" s="197" t="s">
        <v>58</v>
      </c>
      <c r="E26" s="98"/>
      <c r="F26" s="245"/>
      <c r="G26" s="99"/>
      <c r="H26" s="99"/>
      <c r="I26" s="99"/>
      <c r="J26" s="99"/>
      <c r="K26" s="99"/>
      <c r="L26" s="99" t="s">
        <v>6</v>
      </c>
      <c r="M26" s="99"/>
      <c r="N26" s="99"/>
      <c r="O26" s="99"/>
      <c r="P26" s="99"/>
      <c r="Q26" s="99"/>
      <c r="R26" s="99"/>
      <c r="S26" s="99"/>
      <c r="T26" s="99"/>
      <c r="U26" s="99"/>
      <c r="V26" s="99"/>
      <c r="W26" s="99"/>
      <c r="X26" s="99"/>
      <c r="Y26" s="99"/>
      <c r="Z26" s="99"/>
      <c r="AA26" s="99"/>
      <c r="AB26" s="99"/>
      <c r="AC26" s="88"/>
      <c r="AD26" s="99"/>
      <c r="AE26" s="99"/>
      <c r="AF26" s="99"/>
      <c r="AG26" s="99"/>
      <c r="AH26" s="99"/>
      <c r="AI26" s="99"/>
      <c r="AJ26" s="19">
        <f t="shared" si="2"/>
        <v>1</v>
      </c>
      <c r="AK26" s="336">
        <f t="shared" si="3"/>
        <v>0</v>
      </c>
      <c r="AL26" s="336">
        <f t="shared" si="4"/>
        <v>0</v>
      </c>
      <c r="AM26" s="155"/>
      <c r="AN26" s="155"/>
      <c r="AO26" s="155"/>
    </row>
    <row r="27" spans="1:41" s="158" customFormat="1" ht="21" customHeight="1">
      <c r="A27" s="193">
        <v>21</v>
      </c>
      <c r="B27" s="193" t="s">
        <v>2109</v>
      </c>
      <c r="C27" s="54" t="s">
        <v>2110</v>
      </c>
      <c r="D27" s="197" t="s">
        <v>112</v>
      </c>
      <c r="E27" s="98"/>
      <c r="F27" s="245"/>
      <c r="G27" s="99"/>
      <c r="H27" s="99"/>
      <c r="I27" s="99"/>
      <c r="J27" s="99"/>
      <c r="K27" s="99"/>
      <c r="L27" s="99"/>
      <c r="M27" s="99"/>
      <c r="N27" s="99"/>
      <c r="O27" s="99"/>
      <c r="P27" s="99"/>
      <c r="Q27" s="99"/>
      <c r="R27" s="99" t="s">
        <v>7</v>
      </c>
      <c r="S27" s="99"/>
      <c r="T27" s="99"/>
      <c r="U27" s="99"/>
      <c r="V27" s="99"/>
      <c r="W27" s="99"/>
      <c r="X27" s="99"/>
      <c r="Y27" s="99"/>
      <c r="Z27" s="99"/>
      <c r="AA27" s="99"/>
      <c r="AB27" s="99"/>
      <c r="AC27" s="88"/>
      <c r="AD27" s="99"/>
      <c r="AE27" s="99"/>
      <c r="AF27" s="99"/>
      <c r="AG27" s="99"/>
      <c r="AH27" s="99"/>
      <c r="AI27" s="99"/>
      <c r="AJ27" s="19">
        <f t="shared" si="2"/>
        <v>0</v>
      </c>
      <c r="AK27" s="336">
        <f t="shared" si="3"/>
        <v>1</v>
      </c>
      <c r="AL27" s="336">
        <f t="shared" si="4"/>
        <v>0</v>
      </c>
      <c r="AM27" s="155"/>
      <c r="AN27" s="155"/>
      <c r="AO27" s="155"/>
    </row>
    <row r="28" spans="1:41" s="158" customFormat="1" ht="21" customHeight="1">
      <c r="A28" s="193">
        <v>22</v>
      </c>
      <c r="B28" s="193" t="s">
        <v>2111</v>
      </c>
      <c r="C28" s="54" t="s">
        <v>2112</v>
      </c>
      <c r="D28" s="197" t="s">
        <v>22</v>
      </c>
      <c r="E28" s="98"/>
      <c r="F28" s="245"/>
      <c r="G28" s="99"/>
      <c r="H28" s="99"/>
      <c r="I28" s="99"/>
      <c r="J28" s="99"/>
      <c r="K28" s="99"/>
      <c r="L28" s="99"/>
      <c r="M28" s="99"/>
      <c r="N28" s="99"/>
      <c r="O28" s="99"/>
      <c r="P28" s="99"/>
      <c r="Q28" s="99"/>
      <c r="R28" s="99"/>
      <c r="S28" s="99"/>
      <c r="T28" s="99"/>
      <c r="U28" s="99"/>
      <c r="V28" s="99"/>
      <c r="W28" s="99"/>
      <c r="X28" s="99"/>
      <c r="Y28" s="99"/>
      <c r="Z28" s="99"/>
      <c r="AA28" s="99"/>
      <c r="AB28" s="99"/>
      <c r="AC28" s="88"/>
      <c r="AD28" s="99"/>
      <c r="AE28" s="99"/>
      <c r="AF28" s="99"/>
      <c r="AG28" s="99"/>
      <c r="AH28" s="99"/>
      <c r="AI28" s="99"/>
      <c r="AJ28" s="19">
        <f t="shared" si="2"/>
        <v>0</v>
      </c>
      <c r="AK28" s="336">
        <f t="shared" si="3"/>
        <v>0</v>
      </c>
      <c r="AL28" s="336">
        <f t="shared" si="4"/>
        <v>0</v>
      </c>
      <c r="AM28" s="155"/>
      <c r="AN28" s="155"/>
      <c r="AO28" s="155"/>
    </row>
    <row r="29" spans="1:41" s="158" customFormat="1" ht="21" customHeight="1">
      <c r="A29" s="193">
        <v>23</v>
      </c>
      <c r="B29" s="193" t="s">
        <v>2113</v>
      </c>
      <c r="C29" s="54" t="s">
        <v>1484</v>
      </c>
      <c r="D29" s="197" t="s">
        <v>22</v>
      </c>
      <c r="E29" s="98"/>
      <c r="F29" s="245"/>
      <c r="G29" s="99"/>
      <c r="H29" s="99"/>
      <c r="I29" s="99"/>
      <c r="J29" s="99"/>
      <c r="K29" s="99"/>
      <c r="L29" s="99"/>
      <c r="M29" s="99"/>
      <c r="N29" s="99"/>
      <c r="O29" s="99"/>
      <c r="P29" s="99"/>
      <c r="Q29" s="99"/>
      <c r="R29" s="99"/>
      <c r="S29" s="99"/>
      <c r="T29" s="99"/>
      <c r="U29" s="99"/>
      <c r="V29" s="99"/>
      <c r="W29" s="99"/>
      <c r="X29" s="99"/>
      <c r="Y29" s="99"/>
      <c r="Z29" s="99"/>
      <c r="AA29" s="99"/>
      <c r="AB29" s="99"/>
      <c r="AC29" s="88"/>
      <c r="AD29" s="99"/>
      <c r="AE29" s="99"/>
      <c r="AF29" s="99"/>
      <c r="AG29" s="99"/>
      <c r="AH29" s="99"/>
      <c r="AI29" s="99"/>
      <c r="AJ29" s="19">
        <f t="shared" si="2"/>
        <v>0</v>
      </c>
      <c r="AK29" s="336">
        <f t="shared" si="3"/>
        <v>0</v>
      </c>
      <c r="AL29" s="336">
        <f t="shared" si="4"/>
        <v>0</v>
      </c>
      <c r="AM29" s="155"/>
      <c r="AN29" s="155"/>
      <c r="AO29" s="155"/>
    </row>
    <row r="30" spans="1:41" s="158" customFormat="1" ht="21" customHeight="1">
      <c r="A30" s="193">
        <v>24</v>
      </c>
      <c r="B30" s="193" t="s">
        <v>2114</v>
      </c>
      <c r="C30" s="54" t="s">
        <v>2115</v>
      </c>
      <c r="D30" s="197" t="s">
        <v>99</v>
      </c>
      <c r="E30" s="98"/>
      <c r="F30" s="245"/>
      <c r="G30" s="99"/>
      <c r="H30" s="99"/>
      <c r="I30" s="99"/>
      <c r="J30" s="99"/>
      <c r="K30" s="99"/>
      <c r="L30" s="99"/>
      <c r="M30" s="99"/>
      <c r="N30" s="99"/>
      <c r="O30" s="99"/>
      <c r="P30" s="99"/>
      <c r="Q30" s="99"/>
      <c r="R30" s="99"/>
      <c r="S30" s="99"/>
      <c r="T30" s="99"/>
      <c r="U30" s="99"/>
      <c r="V30" s="99"/>
      <c r="W30" s="99"/>
      <c r="X30" s="99"/>
      <c r="Y30" s="99"/>
      <c r="Z30" s="99"/>
      <c r="AA30" s="99"/>
      <c r="AB30" s="99"/>
      <c r="AC30" s="88"/>
      <c r="AD30" s="99"/>
      <c r="AE30" s="99"/>
      <c r="AF30" s="99"/>
      <c r="AG30" s="99"/>
      <c r="AH30" s="99"/>
      <c r="AI30" s="99"/>
      <c r="AJ30" s="19">
        <f t="shared" si="2"/>
        <v>0</v>
      </c>
      <c r="AK30" s="336">
        <f t="shared" si="3"/>
        <v>0</v>
      </c>
      <c r="AL30" s="336">
        <f t="shared" si="4"/>
        <v>0</v>
      </c>
      <c r="AM30" s="155"/>
      <c r="AN30" s="155"/>
      <c r="AO30" s="155"/>
    </row>
    <row r="31" spans="1:41" s="158" customFormat="1" ht="21" customHeight="1">
      <c r="A31" s="193">
        <v>25</v>
      </c>
      <c r="B31" s="193" t="s">
        <v>2116</v>
      </c>
      <c r="C31" s="54" t="s">
        <v>2021</v>
      </c>
      <c r="D31" s="197" t="s">
        <v>46</v>
      </c>
      <c r="E31" s="98"/>
      <c r="F31" s="245"/>
      <c r="G31" s="99"/>
      <c r="H31" s="99"/>
      <c r="I31" s="99"/>
      <c r="J31" s="99"/>
      <c r="K31" s="99"/>
      <c r="L31" s="99"/>
      <c r="M31" s="99"/>
      <c r="N31" s="99"/>
      <c r="O31" s="99"/>
      <c r="P31" s="99"/>
      <c r="Q31" s="99" t="s">
        <v>6</v>
      </c>
      <c r="R31" s="99" t="s">
        <v>6</v>
      </c>
      <c r="S31" s="99"/>
      <c r="T31" s="99"/>
      <c r="U31" s="99"/>
      <c r="V31" s="99"/>
      <c r="W31" s="99"/>
      <c r="X31" s="99"/>
      <c r="Y31" s="99"/>
      <c r="Z31" s="99"/>
      <c r="AA31" s="99"/>
      <c r="AB31" s="99"/>
      <c r="AC31" s="88"/>
      <c r="AD31" s="99"/>
      <c r="AE31" s="99"/>
      <c r="AF31" s="99"/>
      <c r="AG31" s="99"/>
      <c r="AH31" s="99"/>
      <c r="AI31" s="99"/>
      <c r="AJ31" s="19">
        <f t="shared" si="2"/>
        <v>2</v>
      </c>
      <c r="AK31" s="336">
        <f t="shared" si="3"/>
        <v>0</v>
      </c>
      <c r="AL31" s="336">
        <f t="shared" si="4"/>
        <v>0</v>
      </c>
      <c r="AM31" s="155"/>
      <c r="AN31" s="155"/>
      <c r="AO31" s="155"/>
    </row>
    <row r="32" spans="1:41" s="158" customFormat="1" ht="21" customHeight="1">
      <c r="A32" s="193">
        <v>26</v>
      </c>
      <c r="B32" s="193" t="s">
        <v>2117</v>
      </c>
      <c r="C32" s="54" t="s">
        <v>670</v>
      </c>
      <c r="D32" s="197" t="s">
        <v>66</v>
      </c>
      <c r="E32" s="98"/>
      <c r="F32" s="245"/>
      <c r="G32" s="99"/>
      <c r="H32" s="99"/>
      <c r="I32" s="99" t="s">
        <v>8</v>
      </c>
      <c r="J32" s="99"/>
      <c r="K32" s="99"/>
      <c r="L32" s="99"/>
      <c r="M32" s="99"/>
      <c r="N32" s="99"/>
      <c r="O32" s="99"/>
      <c r="P32" s="99"/>
      <c r="Q32" s="99"/>
      <c r="R32" s="99" t="s">
        <v>6</v>
      </c>
      <c r="S32" s="99"/>
      <c r="T32" s="99"/>
      <c r="U32" s="99"/>
      <c r="V32" s="99"/>
      <c r="W32" s="99"/>
      <c r="X32" s="99"/>
      <c r="Y32" s="99"/>
      <c r="Z32" s="99"/>
      <c r="AA32" s="99"/>
      <c r="AB32" s="99"/>
      <c r="AC32" s="88"/>
      <c r="AD32" s="99"/>
      <c r="AE32" s="99"/>
      <c r="AF32" s="99"/>
      <c r="AG32" s="99"/>
      <c r="AH32" s="99"/>
      <c r="AI32" s="99"/>
      <c r="AJ32" s="19">
        <f t="shared" si="2"/>
        <v>1</v>
      </c>
      <c r="AK32" s="336">
        <f t="shared" si="3"/>
        <v>0</v>
      </c>
      <c r="AL32" s="336">
        <f t="shared" si="4"/>
        <v>1</v>
      </c>
      <c r="AM32" s="155"/>
      <c r="AN32" s="155"/>
      <c r="AO32" s="155"/>
    </row>
    <row r="33" spans="1:41" s="158" customFormat="1" ht="21" customHeight="1">
      <c r="A33" s="193">
        <v>27</v>
      </c>
      <c r="B33" s="193" t="s">
        <v>2118</v>
      </c>
      <c r="C33" s="54" t="s">
        <v>2119</v>
      </c>
      <c r="D33" s="197" t="s">
        <v>67</v>
      </c>
      <c r="E33" s="98"/>
      <c r="F33" s="245"/>
      <c r="G33" s="99"/>
      <c r="H33" s="99"/>
      <c r="I33" s="99"/>
      <c r="J33" s="99"/>
      <c r="K33" s="99"/>
      <c r="L33" s="99"/>
      <c r="M33" s="99"/>
      <c r="N33" s="99"/>
      <c r="O33" s="99"/>
      <c r="P33" s="99"/>
      <c r="Q33" s="99"/>
      <c r="R33" s="99"/>
      <c r="S33" s="99"/>
      <c r="T33" s="99"/>
      <c r="U33" s="99"/>
      <c r="V33" s="99" t="s">
        <v>8</v>
      </c>
      <c r="W33" s="99"/>
      <c r="X33" s="99"/>
      <c r="Y33" s="99"/>
      <c r="Z33" s="99"/>
      <c r="AA33" s="99"/>
      <c r="AB33" s="99"/>
      <c r="AC33" s="88"/>
      <c r="AD33" s="99"/>
      <c r="AE33" s="99"/>
      <c r="AF33" s="99"/>
      <c r="AG33" s="99"/>
      <c r="AH33" s="99"/>
      <c r="AI33" s="99"/>
      <c r="AJ33" s="19">
        <f t="shared" si="2"/>
        <v>0</v>
      </c>
      <c r="AK33" s="336">
        <f t="shared" si="3"/>
        <v>0</v>
      </c>
      <c r="AL33" s="336">
        <f t="shared" si="4"/>
        <v>1</v>
      </c>
      <c r="AM33" s="155"/>
      <c r="AN33" s="155"/>
      <c r="AO33" s="155"/>
    </row>
    <row r="34" spans="1:41" s="158" customFormat="1" ht="21" customHeight="1">
      <c r="A34" s="193">
        <v>28</v>
      </c>
      <c r="B34" s="193" t="s">
        <v>2120</v>
      </c>
      <c r="C34" s="54" t="s">
        <v>2121</v>
      </c>
      <c r="D34" s="197" t="s">
        <v>455</v>
      </c>
      <c r="E34" s="98"/>
      <c r="F34" s="245"/>
      <c r="G34" s="99"/>
      <c r="H34" s="99"/>
      <c r="I34" s="99"/>
      <c r="J34" s="99"/>
      <c r="K34" s="99"/>
      <c r="L34" s="99"/>
      <c r="M34" s="99"/>
      <c r="N34" s="99"/>
      <c r="O34" s="99"/>
      <c r="P34" s="99"/>
      <c r="Q34" s="99" t="s">
        <v>7</v>
      </c>
      <c r="R34" s="99"/>
      <c r="S34" s="99"/>
      <c r="T34" s="99"/>
      <c r="U34" s="99"/>
      <c r="V34" s="99"/>
      <c r="W34" s="99"/>
      <c r="X34" s="99"/>
      <c r="Y34" s="99"/>
      <c r="Z34" s="99"/>
      <c r="AA34" s="99"/>
      <c r="AB34" s="99"/>
      <c r="AC34" s="88"/>
      <c r="AD34" s="99"/>
      <c r="AE34" s="99"/>
      <c r="AF34" s="99"/>
      <c r="AG34" s="99"/>
      <c r="AH34" s="99"/>
      <c r="AI34" s="99"/>
      <c r="AJ34" s="19">
        <f t="shared" si="2"/>
        <v>0</v>
      </c>
      <c r="AK34" s="336">
        <f t="shared" si="3"/>
        <v>1</v>
      </c>
      <c r="AL34" s="336">
        <f t="shared" si="4"/>
        <v>0</v>
      </c>
      <c r="AM34" s="155"/>
      <c r="AN34" s="155"/>
      <c r="AO34" s="155"/>
    </row>
    <row r="35" spans="1:41" s="158" customFormat="1" ht="21" customHeight="1">
      <c r="A35" s="463" t="s">
        <v>10</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340">
        <f>SUM(AJ7:AJ34)</f>
        <v>13</v>
      </c>
      <c r="AK35" s="147">
        <f>SUM(AK7:AK34)</f>
        <v>6</v>
      </c>
      <c r="AL35" s="147">
        <f>SUM(AL7:AL34)</f>
        <v>5</v>
      </c>
      <c r="AM35" s="157"/>
      <c r="AN35" s="157"/>
      <c r="AO35" s="157"/>
    </row>
    <row r="36" spans="1:41" s="25" customFormat="1" ht="21" customHeight="1">
      <c r="A36" s="440" t="s">
        <v>2804</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2"/>
      <c r="AM36" s="338"/>
      <c r="AN36" s="33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43"/>
      <c r="D40" s="443"/>
      <c r="E40" s="443"/>
      <c r="F40" s="443"/>
      <c r="G40" s="443"/>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43"/>
      <c r="D41" s="443"/>
      <c r="E41" s="443"/>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43"/>
      <c r="D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K5:AK6"/>
    <mergeCell ref="C42:D42"/>
    <mergeCell ref="C39:D39"/>
    <mergeCell ref="C40:G40"/>
    <mergeCell ref="C41:E41"/>
    <mergeCell ref="A35:AI35"/>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34">
    <cfRule type="expression" dxfId="5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8"/>
  <sheetViews>
    <sheetView topLeftCell="A13" zoomScale="85" zoomScaleNormal="85" workbookViewId="0">
      <selection activeCell="T38" sqref="T38"/>
    </sheetView>
  </sheetViews>
  <sheetFormatPr defaultColWidth="9.33203125" defaultRowHeight="15.75"/>
  <cols>
    <col min="1" max="1" width="6.83203125" style="157" customWidth="1"/>
    <col min="2" max="2" width="18.5" style="157" customWidth="1"/>
    <col min="3" max="3" width="21.83203125" style="157" customWidth="1"/>
    <col min="4" max="4" width="10" style="157" customWidth="1"/>
    <col min="5" max="35" width="3.83203125" style="157" customWidth="1"/>
    <col min="36" max="36" width="4.5" style="157" bestFit="1" customWidth="1"/>
    <col min="37" max="38" width="4" style="157" bestFit="1" customWidth="1"/>
    <col min="39" max="48" width="9.33203125" style="348"/>
    <col min="49" max="16384" width="9.33203125" style="157"/>
  </cols>
  <sheetData>
    <row r="1" spans="1:48"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c r="AM1" s="347"/>
      <c r="AN1" s="347"/>
      <c r="AO1" s="347"/>
      <c r="AP1" s="347"/>
      <c r="AQ1" s="347"/>
      <c r="AR1" s="347"/>
      <c r="AS1" s="347"/>
      <c r="AT1" s="347"/>
      <c r="AU1" s="347"/>
      <c r="AV1" s="347"/>
    </row>
    <row r="2" spans="1:48"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c r="AM2" s="347"/>
      <c r="AN2" s="347"/>
      <c r="AO2" s="347"/>
      <c r="AP2" s="347"/>
      <c r="AQ2" s="347"/>
      <c r="AR2" s="347"/>
      <c r="AS2" s="347"/>
      <c r="AT2" s="347"/>
      <c r="AU2" s="347"/>
      <c r="AV2" s="347"/>
    </row>
    <row r="3" spans="1:48" s="24" customFormat="1" ht="22.5">
      <c r="A3" s="436" t="s">
        <v>2122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347"/>
      <c r="AN3" s="347"/>
      <c r="AO3" s="347"/>
      <c r="AP3" s="347"/>
      <c r="AQ3" s="347"/>
      <c r="AR3" s="347"/>
      <c r="AS3" s="347"/>
      <c r="AT3" s="347"/>
      <c r="AU3" s="347"/>
      <c r="AV3" s="347"/>
    </row>
    <row r="4" spans="1:4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c r="AM4" s="347"/>
      <c r="AN4" s="347"/>
      <c r="AO4" s="347"/>
      <c r="AP4" s="347"/>
      <c r="AQ4" s="347"/>
      <c r="AR4" s="347"/>
      <c r="AS4" s="347"/>
      <c r="AT4" s="347"/>
      <c r="AU4" s="347"/>
      <c r="AV4" s="347"/>
    </row>
    <row r="5" spans="1:4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c r="AM5" s="259"/>
      <c r="AN5" s="259"/>
      <c r="AO5" s="259"/>
      <c r="AP5" s="259"/>
      <c r="AQ5" s="259"/>
      <c r="AR5" s="259"/>
      <c r="AS5" s="259"/>
      <c r="AT5" s="259"/>
      <c r="AU5" s="259"/>
      <c r="AV5" s="259"/>
    </row>
    <row r="6" spans="1:4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c r="AM6" s="259"/>
      <c r="AN6" s="259"/>
      <c r="AO6" s="259"/>
      <c r="AP6" s="259"/>
      <c r="AQ6" s="259"/>
      <c r="AR6" s="259"/>
      <c r="AS6" s="259"/>
      <c r="AT6" s="259"/>
      <c r="AU6" s="259"/>
      <c r="AV6" s="259"/>
    </row>
    <row r="7" spans="1:48" s="209" customFormat="1" ht="21" customHeight="1">
      <c r="A7" s="39">
        <v>1</v>
      </c>
      <c r="B7" s="39" t="s">
        <v>2123</v>
      </c>
      <c r="C7" s="71" t="s">
        <v>2124</v>
      </c>
      <c r="D7" s="72" t="s">
        <v>61</v>
      </c>
      <c r="E7" s="87"/>
      <c r="F7" s="86"/>
      <c r="G7" s="86"/>
      <c r="H7" s="86"/>
      <c r="I7" s="86"/>
      <c r="J7" s="86"/>
      <c r="K7" s="86"/>
      <c r="L7" s="86" t="s">
        <v>7</v>
      </c>
      <c r="M7" s="86"/>
      <c r="N7" s="86"/>
      <c r="O7" s="86"/>
      <c r="P7" s="86"/>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08"/>
      <c r="AN7" s="208"/>
      <c r="AO7" s="208"/>
      <c r="AP7" s="208"/>
      <c r="AQ7" s="208"/>
      <c r="AR7" s="208"/>
      <c r="AS7" s="208"/>
      <c r="AT7" s="208"/>
      <c r="AU7" s="208"/>
      <c r="AV7" s="208"/>
    </row>
    <row r="8" spans="1:48" s="158" customFormat="1" ht="21" customHeight="1">
      <c r="A8" s="39">
        <v>2</v>
      </c>
      <c r="B8" s="73" t="s">
        <v>2125</v>
      </c>
      <c r="C8" s="220" t="s">
        <v>845</v>
      </c>
      <c r="D8" s="171" t="s">
        <v>37</v>
      </c>
      <c r="E8" s="87"/>
      <c r="F8" s="86"/>
      <c r="G8" s="86"/>
      <c r="H8" s="86"/>
      <c r="I8" s="86"/>
      <c r="J8" s="86"/>
      <c r="K8" s="86" t="s">
        <v>2865</v>
      </c>
      <c r="L8" s="86"/>
      <c r="M8" s="86"/>
      <c r="N8" s="86"/>
      <c r="O8" s="86"/>
      <c r="P8" s="86"/>
      <c r="Q8" s="86" t="s">
        <v>6</v>
      </c>
      <c r="R8" s="86" t="s">
        <v>2806</v>
      </c>
      <c r="S8" s="86"/>
      <c r="T8" s="86"/>
      <c r="U8" s="86"/>
      <c r="V8" s="86"/>
      <c r="W8" s="86"/>
      <c r="X8" s="86"/>
      <c r="Y8" s="86"/>
      <c r="Z8" s="86"/>
      <c r="AA8" s="86"/>
      <c r="AB8" s="86"/>
      <c r="AC8" s="86"/>
      <c r="AD8" s="86"/>
      <c r="AE8" s="86"/>
      <c r="AF8" s="86"/>
      <c r="AG8" s="86"/>
      <c r="AH8" s="86"/>
      <c r="AI8" s="86"/>
      <c r="AJ8" s="19">
        <f t="shared" ref="AJ8:AJ41" si="2">COUNTIF(E8:AI8,"K")+2*COUNTIF(E8:AI8,"2K")+COUNTIF(E8:AI8,"TK")+COUNTIF(E8:AI8,"KT")+COUNTIF(E8:AI8,"PK")+COUNTIF(E8:AI8,"KP")+2*COUNTIF(E8:AI8,"K2")</f>
        <v>3</v>
      </c>
      <c r="AK8" s="339">
        <f t="shared" ref="AK8:AK41" si="3">COUNTIF(F8:AJ8,"P")+2*COUNTIF(F8:AJ8,"2P")+COUNTIF(F8:AJ8,"TP")+COUNTIF(F8:AJ8,"PT")+COUNTIF(F8:AJ8,"PK")+COUNTIF(F8:AJ8,"KP")+2*COUNTIF(F8:AJ8,"P2")</f>
        <v>0</v>
      </c>
      <c r="AL8" s="339">
        <f t="shared" ref="AL8:AL41" si="4">COUNTIF(E8:AI8,"T")+2*COUNTIF(E8:AI8,"2T")+2*COUNTIF(E8:AI8,"T2")+COUNTIF(E8:AI8,"PT")+COUNTIF(E8:AI8,"TP")</f>
        <v>0</v>
      </c>
      <c r="AM8" s="208"/>
      <c r="AN8" s="208"/>
      <c r="AO8" s="208"/>
      <c r="AP8" s="208"/>
      <c r="AQ8" s="208"/>
      <c r="AR8" s="208"/>
      <c r="AS8" s="208"/>
      <c r="AT8" s="208"/>
      <c r="AU8" s="208"/>
      <c r="AV8" s="208"/>
    </row>
    <row r="9" spans="1:48" s="209" customFormat="1" ht="21" customHeight="1">
      <c r="A9" s="39">
        <v>3</v>
      </c>
      <c r="B9" s="39" t="s">
        <v>2126</v>
      </c>
      <c r="C9" s="71" t="s">
        <v>1977</v>
      </c>
      <c r="D9" s="72" t="s">
        <v>39</v>
      </c>
      <c r="E9" s="87"/>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8"/>
      <c r="AN9" s="208"/>
      <c r="AO9" s="208"/>
      <c r="AP9" s="208"/>
      <c r="AQ9" s="208"/>
      <c r="AR9" s="208"/>
      <c r="AS9" s="208"/>
      <c r="AT9" s="208"/>
      <c r="AU9" s="208"/>
      <c r="AV9" s="208"/>
    </row>
    <row r="10" spans="1:48" s="158" customFormat="1" ht="21" customHeight="1">
      <c r="A10" s="39">
        <v>4</v>
      </c>
      <c r="B10" s="39" t="s">
        <v>2127</v>
      </c>
      <c r="C10" s="71" t="s">
        <v>2128</v>
      </c>
      <c r="D10" s="72" t="s">
        <v>39</v>
      </c>
      <c r="E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8"/>
      <c r="AN10" s="208"/>
      <c r="AO10" s="208"/>
      <c r="AP10" s="208"/>
      <c r="AQ10" s="208"/>
      <c r="AR10" s="208"/>
      <c r="AS10" s="208"/>
      <c r="AT10" s="208"/>
      <c r="AU10" s="208"/>
      <c r="AV10" s="208"/>
    </row>
    <row r="11" spans="1:48" s="158" customFormat="1" ht="21" customHeight="1">
      <c r="A11" s="39">
        <v>5</v>
      </c>
      <c r="B11" s="39" t="s">
        <v>2129</v>
      </c>
      <c r="C11" s="71" t="s">
        <v>38</v>
      </c>
      <c r="D11" s="72"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8"/>
      <c r="AN11" s="208"/>
      <c r="AO11" s="208"/>
      <c r="AP11" s="208"/>
      <c r="AQ11" s="208"/>
      <c r="AR11" s="208"/>
      <c r="AS11" s="208"/>
      <c r="AT11" s="208"/>
      <c r="AU11" s="208"/>
      <c r="AV11" s="208"/>
    </row>
    <row r="12" spans="1:48" s="158" customFormat="1" ht="21" customHeight="1">
      <c r="A12" s="39">
        <v>6</v>
      </c>
      <c r="B12" s="39" t="s">
        <v>2130</v>
      </c>
      <c r="C12" s="71" t="s">
        <v>1484</v>
      </c>
      <c r="D12" s="72" t="s">
        <v>83</v>
      </c>
      <c r="E12" s="211"/>
      <c r="F12" s="212"/>
      <c r="G12" s="212"/>
      <c r="H12" s="212"/>
      <c r="I12" s="212"/>
      <c r="J12" s="212"/>
      <c r="K12" s="212"/>
      <c r="L12" s="86"/>
      <c r="M12" s="86"/>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9">
        <f t="shared" si="2"/>
        <v>0</v>
      </c>
      <c r="AK12" s="339">
        <f t="shared" si="3"/>
        <v>0</v>
      </c>
      <c r="AL12" s="339">
        <f t="shared" si="4"/>
        <v>0</v>
      </c>
      <c r="AM12" s="208"/>
      <c r="AN12" s="208"/>
      <c r="AO12" s="208"/>
      <c r="AP12" s="208"/>
      <c r="AQ12" s="208"/>
      <c r="AR12" s="208"/>
      <c r="AS12" s="208"/>
      <c r="AT12" s="208"/>
      <c r="AU12" s="208"/>
      <c r="AV12" s="208"/>
    </row>
    <row r="13" spans="1:48" s="158" customFormat="1" ht="21" customHeight="1">
      <c r="A13" s="39">
        <v>7</v>
      </c>
      <c r="B13" s="39" t="s">
        <v>2131</v>
      </c>
      <c r="C13" s="71" t="s">
        <v>2132</v>
      </c>
      <c r="D13" s="72" t="s">
        <v>49</v>
      </c>
      <c r="E13" s="87"/>
      <c r="F13" s="86"/>
      <c r="G13" s="86"/>
      <c r="H13" s="86"/>
      <c r="I13" s="86"/>
      <c r="J13" s="86"/>
      <c r="K13" s="86" t="s">
        <v>6</v>
      </c>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1</v>
      </c>
      <c r="AK13" s="339">
        <f t="shared" si="3"/>
        <v>0</v>
      </c>
      <c r="AL13" s="339">
        <f t="shared" si="4"/>
        <v>0</v>
      </c>
      <c r="AM13" s="208"/>
      <c r="AN13" s="208"/>
      <c r="AO13" s="208"/>
      <c r="AP13" s="208"/>
      <c r="AQ13" s="208"/>
      <c r="AR13" s="208"/>
      <c r="AS13" s="208"/>
      <c r="AT13" s="208"/>
      <c r="AU13" s="208"/>
      <c r="AV13" s="208"/>
    </row>
    <row r="14" spans="1:48" s="158" customFormat="1" ht="21" customHeight="1">
      <c r="A14" s="39">
        <v>8</v>
      </c>
      <c r="B14" s="39" t="s">
        <v>2133</v>
      </c>
      <c r="C14" s="71" t="s">
        <v>1566</v>
      </c>
      <c r="D14" s="72" t="s">
        <v>49</v>
      </c>
      <c r="E14" s="87"/>
      <c r="F14" s="86"/>
      <c r="G14" s="86"/>
      <c r="H14" s="86"/>
      <c r="I14" s="86"/>
      <c r="J14" s="86"/>
      <c r="K14" s="86"/>
      <c r="L14" s="86"/>
      <c r="M14" s="86"/>
      <c r="N14" s="86"/>
      <c r="O14" s="86"/>
      <c r="P14" s="86"/>
      <c r="Q14" s="86" t="s">
        <v>8</v>
      </c>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1</v>
      </c>
      <c r="AM14" s="208"/>
      <c r="AN14" s="208"/>
      <c r="AO14" s="208"/>
      <c r="AP14" s="208"/>
      <c r="AQ14" s="208"/>
      <c r="AR14" s="208"/>
      <c r="AS14" s="208"/>
      <c r="AT14" s="208"/>
      <c r="AU14" s="208"/>
      <c r="AV14" s="208"/>
    </row>
    <row r="15" spans="1:48" s="158" customFormat="1" ht="21" customHeight="1">
      <c r="A15" s="39">
        <v>9</v>
      </c>
      <c r="B15" s="39" t="s">
        <v>2134</v>
      </c>
      <c r="C15" s="71" t="s">
        <v>2135</v>
      </c>
      <c r="D15" s="72" t="s">
        <v>2136</v>
      </c>
      <c r="E15" s="87"/>
      <c r="F15" s="86"/>
      <c r="G15" s="86"/>
      <c r="H15" s="86" t="s">
        <v>7</v>
      </c>
      <c r="I15" s="86"/>
      <c r="J15" s="86"/>
      <c r="K15" s="86"/>
      <c r="L15" s="86" t="s">
        <v>7</v>
      </c>
      <c r="M15" s="86"/>
      <c r="N15" s="86"/>
      <c r="O15" s="86"/>
      <c r="P15" s="86"/>
      <c r="Q15" s="86"/>
      <c r="R15" s="86" t="s">
        <v>6</v>
      </c>
      <c r="S15" s="86"/>
      <c r="T15" s="86"/>
      <c r="U15" s="86"/>
      <c r="V15" s="86"/>
      <c r="W15" s="86"/>
      <c r="X15" s="86"/>
      <c r="Y15" s="86"/>
      <c r="Z15" s="86"/>
      <c r="AA15" s="86"/>
      <c r="AB15" s="86"/>
      <c r="AC15" s="86"/>
      <c r="AD15" s="86"/>
      <c r="AE15" s="86"/>
      <c r="AF15" s="86"/>
      <c r="AG15" s="86"/>
      <c r="AH15" s="86"/>
      <c r="AI15" s="86"/>
      <c r="AJ15" s="19">
        <f t="shared" si="2"/>
        <v>1</v>
      </c>
      <c r="AK15" s="339">
        <f t="shared" si="3"/>
        <v>2</v>
      </c>
      <c r="AL15" s="339">
        <f t="shared" si="4"/>
        <v>0</v>
      </c>
      <c r="AM15" s="208"/>
      <c r="AN15" s="208"/>
      <c r="AO15" s="208"/>
      <c r="AP15" s="208"/>
      <c r="AQ15" s="208"/>
      <c r="AR15" s="208"/>
      <c r="AS15" s="208"/>
      <c r="AT15" s="208"/>
      <c r="AU15" s="208"/>
      <c r="AV15" s="208"/>
    </row>
    <row r="16" spans="1:48" s="158" customFormat="1" ht="21" customHeight="1">
      <c r="A16" s="39">
        <v>10</v>
      </c>
      <c r="B16" s="39" t="s">
        <v>2137</v>
      </c>
      <c r="C16" s="71" t="s">
        <v>16</v>
      </c>
      <c r="D16" s="72" t="s">
        <v>2136</v>
      </c>
      <c r="E16" s="87"/>
      <c r="F16" s="86"/>
      <c r="G16" s="86"/>
      <c r="H16" s="86"/>
      <c r="I16" s="86"/>
      <c r="J16" s="86"/>
      <c r="K16" s="86" t="s">
        <v>6</v>
      </c>
      <c r="L16" s="86"/>
      <c r="M16" s="86" t="s">
        <v>6</v>
      </c>
      <c r="N16" s="86"/>
      <c r="O16" s="86" t="s">
        <v>6</v>
      </c>
      <c r="P16" s="86"/>
      <c r="Q16" s="86"/>
      <c r="R16" s="86" t="s">
        <v>6</v>
      </c>
      <c r="S16" s="86" t="s">
        <v>6</v>
      </c>
      <c r="T16" s="86" t="s">
        <v>6</v>
      </c>
      <c r="U16" s="86"/>
      <c r="V16" s="86"/>
      <c r="W16" s="86"/>
      <c r="X16" s="86"/>
      <c r="Y16" s="86"/>
      <c r="Z16" s="86"/>
      <c r="AA16" s="86"/>
      <c r="AB16" s="86"/>
      <c r="AC16" s="86"/>
      <c r="AD16" s="86"/>
      <c r="AE16" s="86"/>
      <c r="AF16" s="86"/>
      <c r="AG16" s="86"/>
      <c r="AH16" s="86"/>
      <c r="AI16" s="86"/>
      <c r="AJ16" s="19">
        <f t="shared" si="2"/>
        <v>6</v>
      </c>
      <c r="AK16" s="339">
        <f t="shared" si="3"/>
        <v>0</v>
      </c>
      <c r="AL16" s="339">
        <f t="shared" si="4"/>
        <v>0</v>
      </c>
      <c r="AM16" s="208"/>
      <c r="AN16" s="208"/>
      <c r="AO16" s="208"/>
      <c r="AP16" s="208"/>
      <c r="AQ16" s="208"/>
      <c r="AR16" s="208"/>
      <c r="AS16" s="208"/>
      <c r="AT16" s="208"/>
      <c r="AU16" s="208"/>
      <c r="AV16" s="208"/>
    </row>
    <row r="17" spans="1:48" s="158" customFormat="1" ht="21" customHeight="1">
      <c r="A17" s="39">
        <v>11</v>
      </c>
      <c r="B17" s="193" t="s">
        <v>2138</v>
      </c>
      <c r="C17" s="54" t="s">
        <v>2139</v>
      </c>
      <c r="D17" s="197" t="s">
        <v>41</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208"/>
      <c r="AN17" s="208"/>
      <c r="AO17" s="208"/>
      <c r="AP17" s="208"/>
      <c r="AQ17" s="208"/>
      <c r="AR17" s="208"/>
      <c r="AS17" s="208"/>
      <c r="AT17" s="208"/>
      <c r="AU17" s="208"/>
      <c r="AV17" s="208"/>
    </row>
    <row r="18" spans="1:48" s="158" customFormat="1" ht="21" customHeight="1">
      <c r="A18" s="39">
        <v>12</v>
      </c>
      <c r="B18" s="39" t="s">
        <v>2140</v>
      </c>
      <c r="C18" s="71" t="s">
        <v>2141</v>
      </c>
      <c r="D18" s="72" t="s">
        <v>396</v>
      </c>
      <c r="E18" s="102"/>
      <c r="F18" s="102"/>
      <c r="G18" s="102"/>
      <c r="H18" s="102"/>
      <c r="I18" s="102"/>
      <c r="J18" s="102"/>
      <c r="K18" s="102"/>
      <c r="L18" s="102"/>
      <c r="M18" s="102"/>
      <c r="N18" s="102"/>
      <c r="O18" s="102"/>
      <c r="P18" s="102"/>
      <c r="Q18" s="102"/>
      <c r="R18" s="102"/>
      <c r="S18" s="102"/>
      <c r="T18" s="102"/>
      <c r="U18" s="102"/>
      <c r="V18" s="102"/>
      <c r="W18" s="252"/>
      <c r="X18" s="102"/>
      <c r="Y18" s="102"/>
      <c r="Z18" s="102"/>
      <c r="AA18" s="102"/>
      <c r="AB18" s="102"/>
      <c r="AC18" s="102"/>
      <c r="AD18" s="102"/>
      <c r="AE18" s="102"/>
      <c r="AF18" s="102"/>
      <c r="AG18" s="102"/>
      <c r="AH18" s="102"/>
      <c r="AI18" s="102"/>
      <c r="AJ18" s="19">
        <f t="shared" si="2"/>
        <v>0</v>
      </c>
      <c r="AK18" s="339">
        <f t="shared" si="3"/>
        <v>0</v>
      </c>
      <c r="AL18" s="339">
        <f t="shared" si="4"/>
        <v>0</v>
      </c>
      <c r="AM18" s="208"/>
      <c r="AN18" s="208"/>
      <c r="AO18" s="208"/>
      <c r="AP18" s="208"/>
      <c r="AQ18" s="208"/>
      <c r="AR18" s="208"/>
      <c r="AS18" s="208"/>
      <c r="AT18" s="208"/>
      <c r="AU18" s="208"/>
      <c r="AV18" s="208"/>
    </row>
    <row r="19" spans="1:48" s="158" customFormat="1" ht="21" customHeight="1">
      <c r="A19" s="39">
        <v>13</v>
      </c>
      <c r="B19" s="39" t="s">
        <v>2142</v>
      </c>
      <c r="C19" s="71" t="s">
        <v>16</v>
      </c>
      <c r="D19" s="72" t="s">
        <v>212</v>
      </c>
      <c r="E19" s="87"/>
      <c r="F19" s="86"/>
      <c r="G19" s="86"/>
      <c r="H19" s="86"/>
      <c r="I19" s="86"/>
      <c r="J19" s="86"/>
      <c r="K19" s="86"/>
      <c r="L19" s="86"/>
      <c r="M19" s="86"/>
      <c r="N19" s="86"/>
      <c r="O19" s="86"/>
      <c r="P19" s="86"/>
      <c r="Q19" s="86"/>
      <c r="R19" s="86"/>
      <c r="S19" s="102"/>
      <c r="T19" s="86"/>
      <c r="U19" s="86"/>
      <c r="V19" s="86"/>
      <c r="W19" s="86"/>
      <c r="X19" s="86"/>
      <c r="Y19" s="86"/>
      <c r="Z19" s="86"/>
      <c r="AA19" s="86"/>
      <c r="AB19" s="86"/>
      <c r="AC19" s="86"/>
      <c r="AD19" s="86"/>
      <c r="AE19" s="86"/>
      <c r="AF19" s="86"/>
      <c r="AG19" s="86"/>
      <c r="AH19" s="86"/>
      <c r="AI19" s="86"/>
      <c r="AJ19" s="19">
        <f t="shared" si="2"/>
        <v>0</v>
      </c>
      <c r="AK19" s="339">
        <f t="shared" si="3"/>
        <v>0</v>
      </c>
      <c r="AL19" s="339">
        <f t="shared" si="4"/>
        <v>0</v>
      </c>
      <c r="AM19" s="208"/>
      <c r="AN19" s="208"/>
      <c r="AO19" s="208"/>
      <c r="AP19" s="208"/>
      <c r="AQ19" s="208"/>
      <c r="AR19" s="208"/>
      <c r="AS19" s="208"/>
      <c r="AT19" s="208"/>
      <c r="AU19" s="208"/>
      <c r="AV19" s="208"/>
    </row>
    <row r="20" spans="1:48" s="158" customFormat="1" ht="21" customHeight="1">
      <c r="A20" s="39">
        <v>14</v>
      </c>
      <c r="B20" s="193" t="s">
        <v>2143</v>
      </c>
      <c r="C20" s="54" t="s">
        <v>2144</v>
      </c>
      <c r="D20" s="197" t="s">
        <v>94</v>
      </c>
      <c r="E20" s="87"/>
      <c r="F20" s="86"/>
      <c r="G20" s="86"/>
      <c r="H20" s="86"/>
      <c r="I20" s="86"/>
      <c r="J20" s="86" t="s">
        <v>7</v>
      </c>
      <c r="K20" s="86"/>
      <c r="L20" s="86"/>
      <c r="M20" s="86"/>
      <c r="N20" s="86"/>
      <c r="O20" s="86" t="s">
        <v>7</v>
      </c>
      <c r="P20" s="86"/>
      <c r="Q20" s="86"/>
      <c r="R20" s="86"/>
      <c r="S20" s="86"/>
      <c r="T20" s="86" t="s">
        <v>6</v>
      </c>
      <c r="U20" s="86"/>
      <c r="V20" s="86"/>
      <c r="W20" s="86"/>
      <c r="X20" s="86"/>
      <c r="Y20" s="86"/>
      <c r="Z20" s="86"/>
      <c r="AA20" s="86"/>
      <c r="AB20" s="86"/>
      <c r="AC20" s="86"/>
      <c r="AD20" s="86"/>
      <c r="AE20" s="86"/>
      <c r="AF20" s="86"/>
      <c r="AG20" s="86"/>
      <c r="AH20" s="86"/>
      <c r="AI20" s="86"/>
      <c r="AJ20" s="19">
        <f t="shared" si="2"/>
        <v>1</v>
      </c>
      <c r="AK20" s="339">
        <f t="shared" si="3"/>
        <v>2</v>
      </c>
      <c r="AL20" s="339">
        <f t="shared" si="4"/>
        <v>0</v>
      </c>
      <c r="AM20" s="208"/>
      <c r="AN20" s="208"/>
      <c r="AO20" s="208"/>
      <c r="AP20" s="208"/>
      <c r="AQ20" s="208"/>
      <c r="AR20" s="208"/>
      <c r="AS20" s="208"/>
      <c r="AT20" s="208"/>
      <c r="AU20" s="208"/>
      <c r="AV20" s="208"/>
    </row>
    <row r="21" spans="1:48" s="158" customFormat="1" ht="21" customHeight="1">
      <c r="A21" s="39">
        <v>15</v>
      </c>
      <c r="B21" s="39" t="s">
        <v>2145</v>
      </c>
      <c r="C21" s="71" t="s">
        <v>224</v>
      </c>
      <c r="D21" s="72" t="s">
        <v>20</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1</v>
      </c>
      <c r="AM21" s="208"/>
      <c r="AN21" s="208"/>
      <c r="AO21" s="208"/>
      <c r="AP21" s="208"/>
      <c r="AQ21" s="208"/>
      <c r="AR21" s="208"/>
      <c r="AS21" s="208"/>
      <c r="AT21" s="208"/>
      <c r="AU21" s="208"/>
      <c r="AV21" s="208"/>
    </row>
    <row r="22" spans="1:48" s="158" customFormat="1" ht="21" customHeight="1">
      <c r="A22" s="39">
        <v>16</v>
      </c>
      <c r="B22" s="39" t="s">
        <v>2146</v>
      </c>
      <c r="C22" s="71" t="s">
        <v>888</v>
      </c>
      <c r="D22" s="72" t="s">
        <v>1191</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208"/>
      <c r="AN22" s="208"/>
      <c r="AO22" s="208"/>
      <c r="AP22" s="208"/>
      <c r="AQ22" s="208"/>
      <c r="AR22" s="208"/>
      <c r="AS22" s="208"/>
      <c r="AT22" s="208"/>
      <c r="AU22" s="208"/>
      <c r="AV22" s="208"/>
    </row>
    <row r="23" spans="1:48" s="158" customFormat="1" ht="21" customHeight="1">
      <c r="A23" s="39">
        <v>17</v>
      </c>
      <c r="B23" s="39" t="s">
        <v>2147</v>
      </c>
      <c r="C23" s="71" t="s">
        <v>224</v>
      </c>
      <c r="D23" s="72" t="s">
        <v>52</v>
      </c>
      <c r="E23" s="98"/>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208"/>
      <c r="AN23" s="208"/>
      <c r="AO23" s="208"/>
      <c r="AP23" s="208"/>
      <c r="AQ23" s="208"/>
      <c r="AR23" s="208"/>
      <c r="AS23" s="208"/>
      <c r="AT23" s="208"/>
      <c r="AU23" s="208"/>
      <c r="AV23" s="208"/>
    </row>
    <row r="24" spans="1:48" s="158" customFormat="1" ht="21" customHeight="1">
      <c r="A24" s="39">
        <v>18</v>
      </c>
      <c r="B24" s="39" t="s">
        <v>2148</v>
      </c>
      <c r="C24" s="71" t="s">
        <v>2040</v>
      </c>
      <c r="D24" s="72" t="s">
        <v>52</v>
      </c>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208"/>
      <c r="AN24" s="208"/>
      <c r="AO24" s="208"/>
      <c r="AP24" s="208"/>
      <c r="AQ24" s="208"/>
      <c r="AR24" s="208"/>
      <c r="AS24" s="208"/>
      <c r="AT24" s="208"/>
      <c r="AU24" s="208"/>
      <c r="AV24" s="208"/>
    </row>
    <row r="25" spans="1:48" s="158" customFormat="1" ht="21" customHeight="1">
      <c r="A25" s="39">
        <v>19</v>
      </c>
      <c r="B25" s="39" t="s">
        <v>2149</v>
      </c>
      <c r="C25" s="71" t="s">
        <v>2150</v>
      </c>
      <c r="D25" s="72" t="s">
        <v>363</v>
      </c>
      <c r="E25" s="98"/>
      <c r="F25" s="99"/>
      <c r="G25" s="99"/>
      <c r="H25" s="99"/>
      <c r="I25" s="99"/>
      <c r="J25" s="99"/>
      <c r="K25" s="99"/>
      <c r="L25" s="99"/>
      <c r="M25" s="99"/>
      <c r="N25" s="99"/>
      <c r="O25" s="99"/>
      <c r="P25" s="99"/>
      <c r="Q25" s="99"/>
      <c r="R25" s="99"/>
      <c r="S25" s="99"/>
      <c r="T25" s="99"/>
      <c r="U25" s="99"/>
      <c r="V25" s="99"/>
      <c r="W25" s="99"/>
      <c r="X25" s="86"/>
      <c r="Y25" s="99"/>
      <c r="Z25" s="99"/>
      <c r="AA25" s="99"/>
      <c r="AB25" s="99"/>
      <c r="AC25" s="99"/>
      <c r="AD25" s="99"/>
      <c r="AE25" s="99"/>
      <c r="AF25" s="99"/>
      <c r="AG25" s="99"/>
      <c r="AH25" s="99"/>
      <c r="AI25" s="99"/>
      <c r="AJ25" s="19">
        <f t="shared" si="2"/>
        <v>0</v>
      </c>
      <c r="AK25" s="339">
        <f t="shared" si="3"/>
        <v>0</v>
      </c>
      <c r="AL25" s="339">
        <f t="shared" si="4"/>
        <v>0</v>
      </c>
      <c r="AM25" s="208"/>
      <c r="AN25" s="208"/>
      <c r="AO25" s="208"/>
      <c r="AP25" s="208"/>
      <c r="AQ25" s="208"/>
      <c r="AR25" s="208"/>
      <c r="AS25" s="208"/>
      <c r="AT25" s="208"/>
      <c r="AU25" s="208"/>
      <c r="AV25" s="208"/>
    </row>
    <row r="26" spans="1:48" s="158" customFormat="1" ht="21" customHeight="1">
      <c r="A26" s="39">
        <v>20</v>
      </c>
      <c r="B26" s="39" t="s">
        <v>2151</v>
      </c>
      <c r="C26" s="71" t="s">
        <v>1005</v>
      </c>
      <c r="D26" s="72" t="s">
        <v>78</v>
      </c>
      <c r="E26" s="98"/>
      <c r="F26" s="99"/>
      <c r="G26" s="99"/>
      <c r="H26" s="99"/>
      <c r="I26" s="99"/>
      <c r="J26" s="99"/>
      <c r="K26" s="99"/>
      <c r="L26" s="99"/>
      <c r="M26" s="99"/>
      <c r="N26" s="99"/>
      <c r="O26" s="99"/>
      <c r="P26" s="99"/>
      <c r="Q26" s="99"/>
      <c r="R26" s="99" t="s">
        <v>6</v>
      </c>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208"/>
      <c r="AN26" s="208"/>
      <c r="AO26" s="208"/>
      <c r="AP26" s="208"/>
      <c r="AQ26" s="208"/>
      <c r="AR26" s="208"/>
      <c r="AS26" s="208"/>
      <c r="AT26" s="208"/>
      <c r="AU26" s="208"/>
      <c r="AV26" s="208"/>
    </row>
    <row r="27" spans="1:48" s="158" customFormat="1" ht="21" customHeight="1">
      <c r="A27" s="39">
        <v>21</v>
      </c>
      <c r="B27" s="39" t="s">
        <v>2152</v>
      </c>
      <c r="C27" s="71" t="s">
        <v>2153</v>
      </c>
      <c r="D27" s="72" t="s">
        <v>78</v>
      </c>
      <c r="E27" s="98"/>
      <c r="F27" s="99"/>
      <c r="G27" s="99"/>
      <c r="H27" s="99"/>
      <c r="I27" s="99"/>
      <c r="J27" s="99"/>
      <c r="K27" s="99"/>
      <c r="L27" s="99"/>
      <c r="M27" s="99"/>
      <c r="N27" s="99"/>
      <c r="O27" s="99"/>
      <c r="P27" s="99"/>
      <c r="Q27" s="99"/>
      <c r="R27" s="99"/>
      <c r="S27" s="99"/>
      <c r="T27" s="99"/>
      <c r="U27" s="99"/>
      <c r="V27" s="99"/>
      <c r="W27" s="99"/>
      <c r="X27" s="86"/>
      <c r="Y27" s="99"/>
      <c r="Z27" s="99"/>
      <c r="AA27" s="99"/>
      <c r="AB27" s="99"/>
      <c r="AC27" s="99"/>
      <c r="AD27" s="99"/>
      <c r="AE27" s="99"/>
      <c r="AF27" s="99"/>
      <c r="AG27" s="99"/>
      <c r="AH27" s="99"/>
      <c r="AI27" s="99"/>
      <c r="AJ27" s="19">
        <f t="shared" si="2"/>
        <v>0</v>
      </c>
      <c r="AK27" s="339">
        <f t="shared" si="3"/>
        <v>0</v>
      </c>
      <c r="AL27" s="339">
        <f t="shared" si="4"/>
        <v>0</v>
      </c>
      <c r="AM27" s="208"/>
      <c r="AN27" s="208"/>
      <c r="AO27" s="208"/>
      <c r="AP27" s="208"/>
      <c r="AQ27" s="208"/>
      <c r="AR27" s="208"/>
      <c r="AS27" s="208"/>
      <c r="AT27" s="208"/>
      <c r="AU27" s="208"/>
      <c r="AV27" s="208"/>
    </row>
    <row r="28" spans="1:48" s="158" customFormat="1" ht="21" customHeight="1">
      <c r="A28" s="39">
        <v>22</v>
      </c>
      <c r="B28" s="39" t="s">
        <v>2154</v>
      </c>
      <c r="C28" s="71" t="s">
        <v>64</v>
      </c>
      <c r="D28" s="72" t="s">
        <v>79</v>
      </c>
      <c r="E28" s="98"/>
      <c r="F28" s="99"/>
      <c r="G28" s="99"/>
      <c r="H28" s="99"/>
      <c r="I28" s="99"/>
      <c r="J28" s="99"/>
      <c r="K28" s="99"/>
      <c r="L28" s="99"/>
      <c r="M28" s="99"/>
      <c r="N28" s="99"/>
      <c r="O28" s="99"/>
      <c r="P28" s="99"/>
      <c r="Q28" s="99"/>
      <c r="R28" s="99" t="s">
        <v>2806</v>
      </c>
      <c r="S28" s="99" t="s">
        <v>8</v>
      </c>
      <c r="T28" s="99" t="s">
        <v>6</v>
      </c>
      <c r="U28" s="99"/>
      <c r="V28" s="99"/>
      <c r="W28" s="99"/>
      <c r="X28" s="86"/>
      <c r="Y28" s="99"/>
      <c r="Z28" s="99"/>
      <c r="AA28" s="99"/>
      <c r="AB28" s="99"/>
      <c r="AC28" s="99"/>
      <c r="AD28" s="99"/>
      <c r="AE28" s="99"/>
      <c r="AF28" s="99"/>
      <c r="AG28" s="99"/>
      <c r="AH28" s="99"/>
      <c r="AI28" s="99"/>
      <c r="AJ28" s="19">
        <f t="shared" si="2"/>
        <v>3</v>
      </c>
      <c r="AK28" s="339">
        <f t="shared" si="3"/>
        <v>0</v>
      </c>
      <c r="AL28" s="339">
        <f t="shared" si="4"/>
        <v>1</v>
      </c>
      <c r="AM28" s="208"/>
      <c r="AN28" s="208"/>
      <c r="AO28" s="208"/>
      <c r="AP28" s="208"/>
      <c r="AQ28" s="208"/>
      <c r="AR28" s="208"/>
      <c r="AS28" s="208"/>
      <c r="AT28" s="208"/>
      <c r="AU28" s="208"/>
      <c r="AV28" s="208"/>
    </row>
    <row r="29" spans="1:48" s="158" customFormat="1" ht="21" customHeight="1">
      <c r="A29" s="39">
        <v>23</v>
      </c>
      <c r="B29" s="193" t="s">
        <v>2155</v>
      </c>
      <c r="C29" s="54" t="s">
        <v>581</v>
      </c>
      <c r="D29" s="197" t="s">
        <v>43</v>
      </c>
      <c r="E29" s="98"/>
      <c r="F29" s="99"/>
      <c r="G29" s="99"/>
      <c r="H29" s="99"/>
      <c r="I29" s="99"/>
      <c r="J29" s="99"/>
      <c r="K29" s="99"/>
      <c r="L29" s="99"/>
      <c r="M29" s="99"/>
      <c r="N29" s="99"/>
      <c r="O29" s="99"/>
      <c r="P29" s="99" t="s">
        <v>8</v>
      </c>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1</v>
      </c>
      <c r="AM29" s="208"/>
      <c r="AN29" s="208"/>
      <c r="AO29" s="208"/>
      <c r="AP29" s="208"/>
      <c r="AQ29" s="208"/>
      <c r="AR29" s="208"/>
      <c r="AS29" s="208"/>
      <c r="AT29" s="208"/>
      <c r="AU29" s="208"/>
      <c r="AV29" s="208"/>
    </row>
    <row r="30" spans="1:48" s="158" customFormat="1" ht="21" customHeight="1">
      <c r="A30" s="39">
        <v>24</v>
      </c>
      <c r="B30" s="193" t="s">
        <v>2156</v>
      </c>
      <c r="C30" s="54" t="s">
        <v>2157</v>
      </c>
      <c r="D30" s="197" t="s">
        <v>745</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208"/>
      <c r="AN30" s="208"/>
      <c r="AO30" s="208"/>
      <c r="AP30" s="208"/>
      <c r="AQ30" s="208"/>
      <c r="AR30" s="208"/>
      <c r="AS30" s="208"/>
      <c r="AT30" s="208"/>
      <c r="AU30" s="208"/>
      <c r="AV30" s="208"/>
    </row>
    <row r="31" spans="1:48" s="158" customFormat="1" ht="21" customHeight="1">
      <c r="A31" s="39">
        <v>25</v>
      </c>
      <c r="B31" s="193" t="s">
        <v>2158</v>
      </c>
      <c r="C31" s="54" t="s">
        <v>2159</v>
      </c>
      <c r="D31" s="197" t="s">
        <v>1246</v>
      </c>
      <c r="E31" s="98"/>
      <c r="F31" s="99"/>
      <c r="G31" s="99"/>
      <c r="H31" s="99" t="s">
        <v>7</v>
      </c>
      <c r="I31" s="99"/>
      <c r="J31" s="99" t="s">
        <v>6</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1</v>
      </c>
      <c r="AK31" s="339">
        <f t="shared" si="3"/>
        <v>1</v>
      </c>
      <c r="AL31" s="339">
        <f t="shared" si="4"/>
        <v>0</v>
      </c>
      <c r="AM31" s="208"/>
      <c r="AN31" s="208"/>
      <c r="AO31" s="208"/>
      <c r="AP31" s="208"/>
      <c r="AQ31" s="208"/>
      <c r="AR31" s="208"/>
      <c r="AS31" s="208"/>
      <c r="AT31" s="208"/>
      <c r="AU31" s="208"/>
      <c r="AV31" s="208"/>
    </row>
    <row r="32" spans="1:48" s="158" customFormat="1" ht="21" customHeight="1">
      <c r="A32" s="39">
        <v>26</v>
      </c>
      <c r="B32" s="193" t="s">
        <v>2160</v>
      </c>
      <c r="C32" s="54" t="s">
        <v>38</v>
      </c>
      <c r="D32" s="197" t="s">
        <v>9</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9">
        <f t="shared" si="3"/>
        <v>0</v>
      </c>
      <c r="AL32" s="339">
        <f t="shared" si="4"/>
        <v>0</v>
      </c>
      <c r="AM32" s="208"/>
      <c r="AN32" s="208"/>
      <c r="AO32" s="208"/>
      <c r="AP32" s="208"/>
      <c r="AQ32" s="208"/>
      <c r="AR32" s="208"/>
      <c r="AS32" s="208"/>
      <c r="AT32" s="208"/>
      <c r="AU32" s="208"/>
      <c r="AV32" s="208"/>
    </row>
    <row r="33" spans="1:48" s="158" customFormat="1" ht="21" customHeight="1">
      <c r="A33" s="39">
        <v>27</v>
      </c>
      <c r="B33" s="193" t="s">
        <v>2161</v>
      </c>
      <c r="C33" s="54" t="s">
        <v>2162</v>
      </c>
      <c r="D33" s="197" t="s">
        <v>9</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208"/>
      <c r="AN33" s="208"/>
      <c r="AO33" s="208"/>
      <c r="AP33" s="208"/>
      <c r="AQ33" s="208"/>
      <c r="AR33" s="208"/>
      <c r="AS33" s="208"/>
      <c r="AT33" s="208"/>
      <c r="AU33" s="208"/>
      <c r="AV33" s="208"/>
    </row>
    <row r="34" spans="1:48" s="158" customFormat="1" ht="21" customHeight="1">
      <c r="A34" s="39">
        <v>28</v>
      </c>
      <c r="B34" s="193" t="s">
        <v>2163</v>
      </c>
      <c r="C34" s="54" t="s">
        <v>349</v>
      </c>
      <c r="D34" s="197" t="s">
        <v>2164</v>
      </c>
      <c r="E34" s="98"/>
      <c r="F34" s="99"/>
      <c r="G34" s="99"/>
      <c r="H34" s="99"/>
      <c r="I34" s="99"/>
      <c r="J34" s="99"/>
      <c r="K34" s="99"/>
      <c r="L34" s="99"/>
      <c r="M34" s="99" t="s">
        <v>7</v>
      </c>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9">
        <f t="shared" si="3"/>
        <v>1</v>
      </c>
      <c r="AL34" s="339">
        <f t="shared" si="4"/>
        <v>0</v>
      </c>
      <c r="AM34" s="208"/>
      <c r="AN34" s="208"/>
      <c r="AO34" s="208"/>
      <c r="AP34" s="208"/>
      <c r="AQ34" s="208"/>
      <c r="AR34" s="208"/>
      <c r="AS34" s="208"/>
      <c r="AT34" s="208"/>
      <c r="AU34" s="208"/>
      <c r="AV34" s="208"/>
    </row>
    <row r="35" spans="1:48" s="158" customFormat="1" ht="21" customHeight="1">
      <c r="A35" s="39">
        <v>29</v>
      </c>
      <c r="B35" s="193" t="s">
        <v>2165</v>
      </c>
      <c r="C35" s="54" t="s">
        <v>93</v>
      </c>
      <c r="D35" s="197" t="s">
        <v>46</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208"/>
      <c r="AN35" s="208"/>
      <c r="AO35" s="208"/>
      <c r="AP35" s="208"/>
      <c r="AQ35" s="208"/>
      <c r="AR35" s="208"/>
      <c r="AS35" s="208"/>
      <c r="AT35" s="208"/>
      <c r="AU35" s="208"/>
      <c r="AV35" s="208"/>
    </row>
    <row r="36" spans="1:48" s="158" customFormat="1" ht="21" customHeight="1">
      <c r="A36" s="39">
        <v>30</v>
      </c>
      <c r="B36" s="193" t="s">
        <v>2166</v>
      </c>
      <c r="C36" s="54" t="s">
        <v>335</v>
      </c>
      <c r="D36" s="197" t="s">
        <v>17</v>
      </c>
      <c r="E36" s="98"/>
      <c r="F36" s="99"/>
      <c r="G36" s="99"/>
      <c r="H36" s="99"/>
      <c r="I36" s="99"/>
      <c r="J36" s="99"/>
      <c r="K36" s="99"/>
      <c r="L36" s="99"/>
      <c r="M36" s="99"/>
      <c r="N36" s="99"/>
      <c r="O36" s="99" t="s">
        <v>6</v>
      </c>
      <c r="P36" s="99"/>
      <c r="Q36" s="99"/>
      <c r="R36" s="99" t="s">
        <v>6</v>
      </c>
      <c r="S36" s="99" t="s">
        <v>6</v>
      </c>
      <c r="T36" s="99" t="s">
        <v>6</v>
      </c>
      <c r="U36" s="99"/>
      <c r="V36" s="99"/>
      <c r="W36" s="99"/>
      <c r="X36" s="99"/>
      <c r="Y36" s="99"/>
      <c r="Z36" s="99"/>
      <c r="AA36" s="99"/>
      <c r="AB36" s="99"/>
      <c r="AC36" s="99"/>
      <c r="AD36" s="99"/>
      <c r="AE36" s="99"/>
      <c r="AF36" s="99"/>
      <c r="AG36" s="99"/>
      <c r="AH36" s="99"/>
      <c r="AI36" s="99"/>
      <c r="AJ36" s="19">
        <f t="shared" si="2"/>
        <v>4</v>
      </c>
      <c r="AK36" s="339">
        <f t="shared" si="3"/>
        <v>0</v>
      </c>
      <c r="AL36" s="339">
        <f t="shared" si="4"/>
        <v>0</v>
      </c>
      <c r="AM36" s="208"/>
      <c r="AN36" s="208"/>
      <c r="AO36" s="208"/>
      <c r="AP36" s="208"/>
      <c r="AQ36" s="208"/>
      <c r="AR36" s="208"/>
      <c r="AS36" s="208"/>
      <c r="AT36" s="208"/>
      <c r="AU36" s="208"/>
      <c r="AV36" s="208"/>
    </row>
    <row r="37" spans="1:48" s="158" customFormat="1" ht="21" customHeight="1">
      <c r="A37" s="39">
        <v>31</v>
      </c>
      <c r="B37" s="193" t="s">
        <v>2167</v>
      </c>
      <c r="C37" s="54" t="s">
        <v>2168</v>
      </c>
      <c r="D37" s="197" t="s">
        <v>66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208"/>
      <c r="AN37" s="208"/>
      <c r="AO37" s="208"/>
      <c r="AP37" s="208"/>
      <c r="AQ37" s="208"/>
      <c r="AR37" s="208"/>
      <c r="AS37" s="208"/>
      <c r="AT37" s="208"/>
      <c r="AU37" s="208"/>
      <c r="AV37" s="208"/>
    </row>
    <row r="38" spans="1:48" s="158" customFormat="1" ht="21" customHeight="1">
      <c r="A38" s="39">
        <v>32</v>
      </c>
      <c r="B38" s="193" t="s">
        <v>2169</v>
      </c>
      <c r="C38" s="54" t="s">
        <v>80</v>
      </c>
      <c r="D38" s="197" t="s">
        <v>81</v>
      </c>
      <c r="E38" s="98"/>
      <c r="F38" s="99"/>
      <c r="G38" s="99"/>
      <c r="H38" s="99"/>
      <c r="I38" s="99"/>
      <c r="J38" s="99"/>
      <c r="K38" s="99"/>
      <c r="L38" s="99"/>
      <c r="M38" s="99"/>
      <c r="N38" s="99"/>
      <c r="O38" s="99"/>
      <c r="P38" s="99"/>
      <c r="Q38" s="99"/>
      <c r="R38" s="99"/>
      <c r="S38" s="99"/>
      <c r="T38" s="99" t="s">
        <v>6</v>
      </c>
      <c r="U38" s="99"/>
      <c r="V38" s="99"/>
      <c r="W38" s="99"/>
      <c r="X38" s="86"/>
      <c r="Y38" s="99"/>
      <c r="Z38" s="99"/>
      <c r="AA38" s="99"/>
      <c r="AB38" s="99"/>
      <c r="AC38" s="99"/>
      <c r="AD38" s="99"/>
      <c r="AE38" s="99"/>
      <c r="AF38" s="99"/>
      <c r="AG38" s="99"/>
      <c r="AH38" s="99"/>
      <c r="AI38" s="99"/>
      <c r="AJ38" s="19">
        <f t="shared" si="2"/>
        <v>1</v>
      </c>
      <c r="AK38" s="339">
        <f t="shared" si="3"/>
        <v>0</v>
      </c>
      <c r="AL38" s="339">
        <f t="shared" si="4"/>
        <v>0</v>
      </c>
      <c r="AM38" s="208"/>
      <c r="AN38" s="208"/>
      <c r="AO38" s="208"/>
      <c r="AP38" s="208"/>
      <c r="AQ38" s="208"/>
      <c r="AR38" s="208"/>
      <c r="AS38" s="208"/>
      <c r="AT38" s="208"/>
      <c r="AU38" s="208"/>
      <c r="AV38" s="208"/>
    </row>
    <row r="39" spans="1:48" s="158" customFormat="1" ht="21" customHeight="1">
      <c r="A39" s="39">
        <v>33</v>
      </c>
      <c r="B39" s="193" t="s">
        <v>2170</v>
      </c>
      <c r="C39" s="54" t="s">
        <v>233</v>
      </c>
      <c r="D39" s="197" t="s">
        <v>481</v>
      </c>
      <c r="E39" s="98"/>
      <c r="F39" s="99"/>
      <c r="G39" s="99"/>
      <c r="H39" s="99"/>
      <c r="I39" s="99"/>
      <c r="J39" s="99"/>
      <c r="K39" s="99"/>
      <c r="L39" s="99" t="s">
        <v>7</v>
      </c>
      <c r="M39" s="99"/>
      <c r="N39" s="99"/>
      <c r="O39" s="99"/>
      <c r="P39" s="99"/>
      <c r="Q39" s="99"/>
      <c r="R39" s="99" t="s">
        <v>2805</v>
      </c>
      <c r="S39" s="99" t="s">
        <v>8</v>
      </c>
      <c r="T39" s="99" t="s">
        <v>7</v>
      </c>
      <c r="U39" s="99"/>
      <c r="V39" s="99"/>
      <c r="W39" s="99"/>
      <c r="X39" s="99"/>
      <c r="Y39" s="99"/>
      <c r="Z39" s="99"/>
      <c r="AA39" s="99"/>
      <c r="AB39" s="99"/>
      <c r="AC39" s="99"/>
      <c r="AD39" s="99"/>
      <c r="AE39" s="99"/>
      <c r="AF39" s="99"/>
      <c r="AG39" s="99"/>
      <c r="AH39" s="99"/>
      <c r="AI39" s="99"/>
      <c r="AJ39" s="19">
        <f t="shared" si="2"/>
        <v>0</v>
      </c>
      <c r="AK39" s="339">
        <f t="shared" si="3"/>
        <v>4</v>
      </c>
      <c r="AL39" s="339">
        <f t="shared" si="4"/>
        <v>1</v>
      </c>
      <c r="AM39" s="348"/>
      <c r="AN39" s="348"/>
      <c r="AO39" s="208"/>
      <c r="AP39" s="208"/>
      <c r="AQ39" s="208"/>
      <c r="AR39" s="208"/>
      <c r="AS39" s="208"/>
      <c r="AT39" s="208"/>
      <c r="AU39" s="208"/>
      <c r="AV39" s="208"/>
    </row>
    <row r="40" spans="1:48" s="158" customFormat="1" ht="21" customHeight="1">
      <c r="A40" s="39">
        <v>34</v>
      </c>
      <c r="B40" s="253" t="s">
        <v>2171</v>
      </c>
      <c r="C40" s="254" t="s">
        <v>2172</v>
      </c>
      <c r="D40" s="255" t="s">
        <v>39</v>
      </c>
      <c r="E40" s="539" t="s">
        <v>1162</v>
      </c>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40"/>
      <c r="AJ40" s="19">
        <f t="shared" si="2"/>
        <v>0</v>
      </c>
      <c r="AK40" s="339">
        <f t="shared" si="3"/>
        <v>0</v>
      </c>
      <c r="AL40" s="339">
        <f t="shared" si="4"/>
        <v>0</v>
      </c>
      <c r="AM40" s="208"/>
      <c r="AN40" s="208"/>
      <c r="AO40" s="208"/>
      <c r="AP40" s="208"/>
      <c r="AQ40" s="208"/>
      <c r="AR40" s="208"/>
      <c r="AS40" s="208"/>
      <c r="AT40" s="208"/>
      <c r="AU40" s="208"/>
      <c r="AV40" s="208"/>
    </row>
    <row r="41" spans="1:48" s="158" customFormat="1" ht="21" customHeight="1">
      <c r="A41" s="39">
        <v>35</v>
      </c>
      <c r="B41" s="256" t="s">
        <v>2173</v>
      </c>
      <c r="C41" s="257" t="s">
        <v>2174</v>
      </c>
      <c r="D41" s="258" t="s">
        <v>9</v>
      </c>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2"/>
      <c r="AJ41" s="19">
        <f t="shared" si="2"/>
        <v>0</v>
      </c>
      <c r="AK41" s="339">
        <f t="shared" si="3"/>
        <v>0</v>
      </c>
      <c r="AL41" s="339">
        <f t="shared" si="4"/>
        <v>0</v>
      </c>
      <c r="AM41" s="208"/>
      <c r="AN41" s="208"/>
      <c r="AO41" s="208"/>
      <c r="AP41" s="208"/>
      <c r="AQ41" s="208"/>
      <c r="AR41" s="208"/>
      <c r="AS41" s="208"/>
      <c r="AT41" s="208"/>
      <c r="AU41" s="208"/>
      <c r="AV41" s="208"/>
    </row>
    <row r="42" spans="1:48" s="158" customFormat="1" ht="21" customHeight="1">
      <c r="A42" s="463" t="s">
        <v>10</v>
      </c>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340">
        <f>SUM(AJ7:AJ39)</f>
        <v>22</v>
      </c>
      <c r="AK42" s="147">
        <f>SUM(AK7:AK39)</f>
        <v>11</v>
      </c>
      <c r="AL42" s="147">
        <f>SUM(AL7:AL39)</f>
        <v>5</v>
      </c>
      <c r="AM42" s="208"/>
      <c r="AN42" s="208"/>
      <c r="AO42" s="208"/>
      <c r="AP42" s="208"/>
      <c r="AQ42" s="208"/>
      <c r="AR42" s="208"/>
      <c r="AS42" s="208"/>
      <c r="AT42" s="208"/>
      <c r="AU42" s="208"/>
      <c r="AV42" s="208"/>
    </row>
    <row r="43" spans="1:48" s="25" customFormat="1" ht="21" customHeight="1">
      <c r="A43" s="440" t="s">
        <v>2804</v>
      </c>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2"/>
      <c r="AM43" s="349"/>
      <c r="AN43" s="259"/>
      <c r="AO43" s="259"/>
      <c r="AP43" s="259"/>
      <c r="AQ43" s="259"/>
      <c r="AR43" s="259"/>
      <c r="AS43" s="259"/>
      <c r="AT43" s="259"/>
      <c r="AU43" s="259"/>
      <c r="AV43" s="259"/>
    </row>
    <row r="44" spans="1:48">
      <c r="C44" s="15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8">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8">
      <c r="C46" s="443"/>
      <c r="D46" s="443"/>
      <c r="E46" s="443"/>
      <c r="F46" s="443"/>
      <c r="G46" s="44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8">
      <c r="C47" s="443"/>
      <c r="D47" s="443"/>
      <c r="E47" s="44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8">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sheetData>
  <mergeCells count="22">
    <mergeCell ref="AK5:AK6"/>
    <mergeCell ref="AL5:AL6"/>
    <mergeCell ref="C46:G46"/>
    <mergeCell ref="C47:E47"/>
    <mergeCell ref="C48:D48"/>
    <mergeCell ref="C45:D45"/>
    <mergeCell ref="A43:AL43"/>
    <mergeCell ref="A42:AI42"/>
    <mergeCell ref="E40:AI41"/>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39">
    <cfRule type="expression" dxfId="5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topLeftCell="A6" zoomScale="81" zoomScaleNormal="81" workbookViewId="0">
      <selection activeCell="T32" sqref="T32"/>
    </sheetView>
  </sheetViews>
  <sheetFormatPr defaultColWidth="9.33203125" defaultRowHeight="15.75"/>
  <cols>
    <col min="1" max="1" width="7.6640625" style="157" customWidth="1"/>
    <col min="2" max="2" width="16.6640625" style="157" customWidth="1"/>
    <col min="3" max="3" width="24.5" style="157" customWidth="1"/>
    <col min="4" max="4" width="11.664062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33.75" customHeight="1">
      <c r="A3" s="436" t="s">
        <v>2176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260" t="s">
        <v>2177</v>
      </c>
      <c r="C7" s="261" t="s">
        <v>101</v>
      </c>
      <c r="D7" s="262" t="s">
        <v>36</v>
      </c>
      <c r="E7" s="87"/>
      <c r="F7" s="86" t="s">
        <v>6</v>
      </c>
      <c r="G7" s="86"/>
      <c r="H7" s="86"/>
      <c r="I7" s="86" t="s">
        <v>6</v>
      </c>
      <c r="J7" s="86" t="s">
        <v>6</v>
      </c>
      <c r="K7" s="86" t="s">
        <v>7</v>
      </c>
      <c r="L7" s="86"/>
      <c r="M7" s="86" t="s">
        <v>6</v>
      </c>
      <c r="N7" s="86"/>
      <c r="O7" s="86"/>
      <c r="P7" s="88"/>
      <c r="Q7" s="86"/>
      <c r="R7" s="86" t="s">
        <v>6</v>
      </c>
      <c r="S7" s="86"/>
      <c r="T7" s="86" t="s">
        <v>6</v>
      </c>
      <c r="U7" s="86"/>
      <c r="V7" s="86"/>
      <c r="W7" s="86"/>
      <c r="X7" s="86"/>
      <c r="Y7" s="86"/>
      <c r="Z7" s="86"/>
      <c r="AA7" s="86"/>
      <c r="AB7" s="86"/>
      <c r="AC7" s="86"/>
      <c r="AD7" s="86"/>
      <c r="AE7" s="86"/>
      <c r="AF7" s="86"/>
      <c r="AG7" s="86"/>
      <c r="AH7" s="86"/>
      <c r="AI7" s="86"/>
      <c r="AJ7" s="19">
        <f>COUNTIF(E7:AI7,"K")+2*COUNTIF(E7:AI7,"2K")+COUNTIF(E7:AI7,"TK")+COUNTIF(E7:AI7,"KT")+COUNTIF(E7:AI7,"PK")+COUNTIF(E7:AI7,"KP")+2*COUNTIF(E7:AI7,"K2")</f>
        <v>6</v>
      </c>
      <c r="AK7" s="339">
        <f>COUNTIF(F7:AJ7,"P")+2*COUNTIF(F7:AJ7,"2P")+COUNTIF(F7:AJ7,"TP")+COUNTIF(F7:AJ7,"PT")+COUNTIF(F7:AJ7,"PK")+COUNTIF(F7:AJ7,"KP")+2*COUNTIF(F7:AJ7,"P2")</f>
        <v>1</v>
      </c>
      <c r="AL7" s="339">
        <f>COUNTIF(E7:AI7,"T")+2*COUNTIF(E7:AI7,"2T")+2*COUNTIF(E7:AI7,"T2")+COUNTIF(E7:AI7,"PT")+COUNTIF(E7:AI7,"TP")</f>
        <v>0</v>
      </c>
      <c r="AM7" s="205"/>
      <c r="AN7" s="206"/>
      <c r="AO7" s="207"/>
      <c r="AP7" s="208"/>
    </row>
    <row r="8" spans="1:42" s="158" customFormat="1" ht="21" customHeight="1">
      <c r="A8" s="327">
        <v>2</v>
      </c>
      <c r="B8" s="39" t="s">
        <v>2178</v>
      </c>
      <c r="C8" s="71" t="s">
        <v>214</v>
      </c>
      <c r="D8" s="72" t="s">
        <v>61</v>
      </c>
      <c r="E8" s="87"/>
      <c r="F8" s="86"/>
      <c r="G8" s="86"/>
      <c r="H8" s="86"/>
      <c r="I8" s="86"/>
      <c r="J8" s="86"/>
      <c r="K8" s="86"/>
      <c r="L8" s="86"/>
      <c r="M8" s="86"/>
      <c r="N8" s="86"/>
      <c r="O8" s="86"/>
      <c r="P8" s="88"/>
      <c r="Q8" s="86"/>
      <c r="R8" s="86"/>
      <c r="S8" s="86"/>
      <c r="T8" s="86"/>
      <c r="U8" s="86"/>
      <c r="V8" s="86"/>
      <c r="W8" s="86"/>
      <c r="X8" s="86"/>
      <c r="Y8" s="86"/>
      <c r="Z8" s="86"/>
      <c r="AA8" s="86"/>
      <c r="AB8" s="86"/>
      <c r="AC8" s="86"/>
      <c r="AD8" s="86"/>
      <c r="AE8" s="86"/>
      <c r="AF8" s="86"/>
      <c r="AG8" s="86"/>
      <c r="AH8" s="86"/>
      <c r="AI8" s="8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207"/>
      <c r="AN8" s="207"/>
      <c r="AO8" s="207"/>
      <c r="AP8" s="208"/>
    </row>
    <row r="9" spans="1:42" s="209" customFormat="1" ht="21" customHeight="1">
      <c r="A9" s="327">
        <v>3</v>
      </c>
      <c r="B9" s="263" t="s">
        <v>2179</v>
      </c>
      <c r="C9" s="264" t="s">
        <v>24</v>
      </c>
      <c r="D9" s="265" t="s">
        <v>37</v>
      </c>
      <c r="E9" s="87"/>
      <c r="F9" s="86"/>
      <c r="G9" s="86"/>
      <c r="H9" s="86"/>
      <c r="I9" s="86"/>
      <c r="J9" s="86"/>
      <c r="K9" s="86"/>
      <c r="L9" s="86"/>
      <c r="M9" s="86"/>
      <c r="N9" s="86"/>
      <c r="O9" s="86"/>
      <c r="P9" s="88"/>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7"/>
      <c r="AN9" s="207"/>
      <c r="AO9" s="207"/>
      <c r="AP9" s="208"/>
    </row>
    <row r="10" spans="1:42" s="158" customFormat="1" ht="21" customHeight="1">
      <c r="A10" s="327">
        <v>4</v>
      </c>
      <c r="B10" s="39" t="s">
        <v>2180</v>
      </c>
      <c r="C10" s="71" t="s">
        <v>2181</v>
      </c>
      <c r="D10" s="72" t="s">
        <v>2182</v>
      </c>
      <c r="E10" s="87"/>
      <c r="F10" s="86"/>
      <c r="G10" s="86"/>
      <c r="H10" s="86"/>
      <c r="I10" s="86" t="s">
        <v>7</v>
      </c>
      <c r="J10" s="86"/>
      <c r="K10" s="86"/>
      <c r="L10" s="86"/>
      <c r="M10" s="86"/>
      <c r="N10" s="86"/>
      <c r="O10" s="212"/>
      <c r="P10" s="88"/>
      <c r="Q10" s="86" t="s">
        <v>6</v>
      </c>
      <c r="R10" s="86"/>
      <c r="S10" s="86"/>
      <c r="T10" s="86"/>
      <c r="U10" s="86"/>
      <c r="V10" s="86"/>
      <c r="W10" s="86"/>
      <c r="X10" s="86"/>
      <c r="Y10" s="86"/>
      <c r="Z10" s="86"/>
      <c r="AA10" s="86"/>
      <c r="AB10" s="86"/>
      <c r="AC10" s="86"/>
      <c r="AD10" s="86"/>
      <c r="AE10" s="86"/>
      <c r="AF10" s="86"/>
      <c r="AG10" s="86"/>
      <c r="AH10" s="86"/>
      <c r="AI10" s="86"/>
      <c r="AJ10" s="19">
        <f t="shared" si="2"/>
        <v>1</v>
      </c>
      <c r="AK10" s="339">
        <f t="shared" si="3"/>
        <v>1</v>
      </c>
      <c r="AL10" s="339">
        <f t="shared" si="4"/>
        <v>0</v>
      </c>
      <c r="AM10" s="207"/>
      <c r="AN10" s="207"/>
      <c r="AO10" s="207"/>
      <c r="AP10" s="208"/>
    </row>
    <row r="11" spans="1:42" s="158" customFormat="1" ht="21" customHeight="1">
      <c r="A11" s="327">
        <v>5</v>
      </c>
      <c r="B11" s="193" t="s">
        <v>2183</v>
      </c>
      <c r="C11" s="54" t="s">
        <v>2184</v>
      </c>
      <c r="D11" s="197" t="s">
        <v>39</v>
      </c>
      <c r="E11" s="87"/>
      <c r="F11" s="86"/>
      <c r="G11" s="86"/>
      <c r="H11" s="86" t="s">
        <v>6</v>
      </c>
      <c r="I11" s="86"/>
      <c r="J11" s="86" t="s">
        <v>6</v>
      </c>
      <c r="K11" s="86" t="s">
        <v>6</v>
      </c>
      <c r="L11" s="86"/>
      <c r="M11" s="86"/>
      <c r="N11" s="86"/>
      <c r="O11" s="86"/>
      <c r="P11" s="88"/>
      <c r="Q11" s="86"/>
      <c r="R11" s="86"/>
      <c r="S11" s="86"/>
      <c r="T11" s="86"/>
      <c r="U11" s="86"/>
      <c r="V11" s="86"/>
      <c r="W11" s="86"/>
      <c r="X11" s="86"/>
      <c r="Y11" s="86"/>
      <c r="Z11" s="86"/>
      <c r="AA11" s="86"/>
      <c r="AB11" s="86"/>
      <c r="AC11" s="86"/>
      <c r="AD11" s="86"/>
      <c r="AE11" s="86"/>
      <c r="AF11" s="86"/>
      <c r="AG11" s="86"/>
      <c r="AH11" s="86"/>
      <c r="AI11" s="86"/>
      <c r="AJ11" s="19">
        <f t="shared" si="2"/>
        <v>3</v>
      </c>
      <c r="AK11" s="339">
        <f t="shared" si="3"/>
        <v>0</v>
      </c>
      <c r="AL11" s="339">
        <f t="shared" si="4"/>
        <v>0</v>
      </c>
      <c r="AM11" s="207"/>
      <c r="AN11" s="207"/>
      <c r="AO11" s="207"/>
      <c r="AP11" s="208"/>
    </row>
    <row r="12" spans="1:42" s="158" customFormat="1" ht="21" customHeight="1">
      <c r="A12" s="327">
        <v>6</v>
      </c>
      <c r="B12" s="193" t="s">
        <v>2185</v>
      </c>
      <c r="C12" s="54" t="s">
        <v>296</v>
      </c>
      <c r="D12" s="197" t="s">
        <v>29</v>
      </c>
      <c r="E12" s="87"/>
      <c r="F12" s="86"/>
      <c r="G12" s="86"/>
      <c r="H12" s="86"/>
      <c r="I12" s="86"/>
      <c r="J12" s="86"/>
      <c r="K12" s="86"/>
      <c r="L12" s="86"/>
      <c r="M12" s="86"/>
      <c r="N12" s="86"/>
      <c r="O12" s="86"/>
      <c r="P12" s="88"/>
      <c r="Q12" s="86"/>
      <c r="R12" s="86"/>
      <c r="S12" s="86"/>
      <c r="T12" s="86"/>
      <c r="U12" s="86"/>
      <c r="V12" s="86"/>
      <c r="W12" s="86"/>
      <c r="X12" s="86"/>
      <c r="Y12" s="86"/>
      <c r="Z12" s="86"/>
      <c r="AA12" s="86"/>
      <c r="AB12" s="86"/>
      <c r="AC12" s="86"/>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327">
        <v>7</v>
      </c>
      <c r="B13" s="193" t="s">
        <v>2186</v>
      </c>
      <c r="C13" s="54" t="s">
        <v>2187</v>
      </c>
      <c r="D13" s="197" t="s">
        <v>83</v>
      </c>
      <c r="E13" s="211"/>
      <c r="F13" s="212"/>
      <c r="G13" s="212"/>
      <c r="H13" s="212"/>
      <c r="I13" s="212"/>
      <c r="J13" s="212"/>
      <c r="K13" s="212"/>
      <c r="L13" s="86"/>
      <c r="M13" s="86"/>
      <c r="N13" s="212"/>
      <c r="O13" s="86"/>
      <c r="P13" s="88" t="s">
        <v>7</v>
      </c>
      <c r="Q13" s="212"/>
      <c r="R13" s="212"/>
      <c r="S13" s="212"/>
      <c r="T13" s="212"/>
      <c r="U13" s="212"/>
      <c r="V13" s="212"/>
      <c r="W13" s="212"/>
      <c r="X13" s="212"/>
      <c r="Y13" s="212"/>
      <c r="Z13" s="212"/>
      <c r="AA13" s="212"/>
      <c r="AB13" s="212"/>
      <c r="AC13" s="212"/>
      <c r="AD13" s="212"/>
      <c r="AE13" s="212"/>
      <c r="AF13" s="212"/>
      <c r="AG13" s="212"/>
      <c r="AH13" s="212"/>
      <c r="AI13" s="212"/>
      <c r="AJ13" s="19">
        <f t="shared" si="2"/>
        <v>0</v>
      </c>
      <c r="AK13" s="339">
        <f t="shared" si="3"/>
        <v>1</v>
      </c>
      <c r="AL13" s="339">
        <f t="shared" si="4"/>
        <v>0</v>
      </c>
      <c r="AM13" s="155"/>
      <c r="AN13" s="155"/>
      <c r="AO13" s="155"/>
    </row>
    <row r="14" spans="1:42" s="158" customFormat="1" ht="21" customHeight="1">
      <c r="A14" s="327">
        <v>8</v>
      </c>
      <c r="B14" s="193" t="s">
        <v>2188</v>
      </c>
      <c r="C14" s="54" t="s">
        <v>2189</v>
      </c>
      <c r="D14" s="197" t="s">
        <v>997</v>
      </c>
      <c r="E14" s="87"/>
      <c r="F14" s="86"/>
      <c r="G14" s="86"/>
      <c r="H14" s="86"/>
      <c r="I14" s="86"/>
      <c r="J14" s="86" t="s">
        <v>7</v>
      </c>
      <c r="K14" s="86"/>
      <c r="L14" s="86"/>
      <c r="M14" s="86"/>
      <c r="N14" s="86"/>
      <c r="O14" s="86"/>
      <c r="P14" s="88"/>
      <c r="Q14" s="86"/>
      <c r="R14" s="86"/>
      <c r="S14" s="86"/>
      <c r="T14" s="86"/>
      <c r="U14" s="86"/>
      <c r="V14" s="86"/>
      <c r="W14" s="86"/>
      <c r="X14" s="86"/>
      <c r="Y14" s="86"/>
      <c r="Z14" s="86"/>
      <c r="AA14" s="86"/>
      <c r="AB14" s="86"/>
      <c r="AC14" s="86"/>
      <c r="AD14" s="86"/>
      <c r="AE14" s="86"/>
      <c r="AF14" s="86"/>
      <c r="AG14" s="86"/>
      <c r="AH14" s="86"/>
      <c r="AI14" s="86"/>
      <c r="AJ14" s="19">
        <f t="shared" si="2"/>
        <v>0</v>
      </c>
      <c r="AK14" s="339">
        <f t="shared" si="3"/>
        <v>1</v>
      </c>
      <c r="AL14" s="339">
        <f t="shared" si="4"/>
        <v>0</v>
      </c>
      <c r="AM14" s="155"/>
      <c r="AN14" s="155"/>
      <c r="AO14" s="155"/>
    </row>
    <row r="15" spans="1:42" s="158" customFormat="1" ht="21" customHeight="1">
      <c r="A15" s="327">
        <v>9</v>
      </c>
      <c r="B15" s="193" t="s">
        <v>2190</v>
      </c>
      <c r="C15" s="54" t="s">
        <v>2191</v>
      </c>
      <c r="D15" s="197" t="s">
        <v>40</v>
      </c>
      <c r="E15" s="87"/>
      <c r="F15" s="86"/>
      <c r="G15" s="86"/>
      <c r="H15" s="86" t="s">
        <v>6</v>
      </c>
      <c r="I15" s="86" t="s">
        <v>7</v>
      </c>
      <c r="J15" s="86" t="s">
        <v>6</v>
      </c>
      <c r="K15" s="86" t="s">
        <v>6</v>
      </c>
      <c r="L15" s="86"/>
      <c r="M15" s="86"/>
      <c r="N15" s="86"/>
      <c r="O15" s="86" t="s">
        <v>7</v>
      </c>
      <c r="P15" s="88" t="s">
        <v>7</v>
      </c>
      <c r="Q15" s="86" t="s">
        <v>6</v>
      </c>
      <c r="R15" s="86" t="s">
        <v>6</v>
      </c>
      <c r="S15" s="86"/>
      <c r="T15" s="86"/>
      <c r="U15" s="86"/>
      <c r="V15" s="86"/>
      <c r="W15" s="86"/>
      <c r="X15" s="86"/>
      <c r="Y15" s="86"/>
      <c r="Z15" s="86"/>
      <c r="AA15" s="86"/>
      <c r="AB15" s="86"/>
      <c r="AC15" s="86"/>
      <c r="AD15" s="86"/>
      <c r="AE15" s="86"/>
      <c r="AF15" s="86"/>
      <c r="AG15" s="86"/>
      <c r="AH15" s="86"/>
      <c r="AI15" s="86"/>
      <c r="AJ15" s="19">
        <f t="shared" si="2"/>
        <v>5</v>
      </c>
      <c r="AK15" s="339">
        <f t="shared" si="3"/>
        <v>3</v>
      </c>
      <c r="AL15" s="339">
        <f t="shared" si="4"/>
        <v>0</v>
      </c>
      <c r="AM15" s="155"/>
      <c r="AN15" s="155"/>
      <c r="AO15" s="155"/>
    </row>
    <row r="16" spans="1:42" s="158" customFormat="1" ht="21" customHeight="1">
      <c r="A16" s="327">
        <v>10</v>
      </c>
      <c r="B16" s="193" t="s">
        <v>2192</v>
      </c>
      <c r="C16" s="54" t="s">
        <v>2193</v>
      </c>
      <c r="D16" s="197" t="s">
        <v>48</v>
      </c>
      <c r="E16" s="87"/>
      <c r="F16" s="86" t="s">
        <v>6</v>
      </c>
      <c r="G16" s="86"/>
      <c r="H16" s="86" t="s">
        <v>6</v>
      </c>
      <c r="I16" s="86" t="s">
        <v>6</v>
      </c>
      <c r="J16" s="86" t="s">
        <v>6</v>
      </c>
      <c r="K16" s="86"/>
      <c r="L16" s="86"/>
      <c r="M16" s="86" t="s">
        <v>6</v>
      </c>
      <c r="N16" s="86"/>
      <c r="O16" s="102"/>
      <c r="P16" s="88"/>
      <c r="Q16" s="86"/>
      <c r="R16" s="86"/>
      <c r="S16" s="86"/>
      <c r="T16" s="86"/>
      <c r="U16" s="86"/>
      <c r="V16" s="86"/>
      <c r="W16" s="86"/>
      <c r="X16" s="86"/>
      <c r="Y16" s="86"/>
      <c r="Z16" s="86"/>
      <c r="AA16" s="86"/>
      <c r="AB16" s="86"/>
      <c r="AC16" s="86"/>
      <c r="AD16" s="86"/>
      <c r="AE16" s="86"/>
      <c r="AF16" s="86"/>
      <c r="AG16" s="86"/>
      <c r="AH16" s="86"/>
      <c r="AI16" s="86"/>
      <c r="AJ16" s="19">
        <f t="shared" si="2"/>
        <v>5</v>
      </c>
      <c r="AK16" s="339">
        <f t="shared" si="3"/>
        <v>0</v>
      </c>
      <c r="AL16" s="339">
        <f t="shared" si="4"/>
        <v>0</v>
      </c>
      <c r="AM16" s="155"/>
      <c r="AN16" s="155"/>
      <c r="AO16" s="155"/>
    </row>
    <row r="17" spans="1:41" s="158" customFormat="1" ht="21" customHeight="1">
      <c r="A17" s="327">
        <v>11</v>
      </c>
      <c r="B17" s="193" t="s">
        <v>2194</v>
      </c>
      <c r="C17" s="54" t="s">
        <v>2195</v>
      </c>
      <c r="D17" s="197" t="s">
        <v>70</v>
      </c>
      <c r="E17" s="87"/>
      <c r="F17" s="86"/>
      <c r="G17" s="86"/>
      <c r="H17" s="86"/>
      <c r="I17" s="86"/>
      <c r="J17" s="86"/>
      <c r="K17" s="86"/>
      <c r="L17" s="86"/>
      <c r="M17" s="86"/>
      <c r="N17" s="86"/>
      <c r="O17" s="102"/>
      <c r="P17" s="88"/>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155"/>
      <c r="AN17" s="155"/>
      <c r="AO17" s="155"/>
    </row>
    <row r="18" spans="1:41" s="158" customFormat="1" ht="21" customHeight="1">
      <c r="A18" s="327">
        <v>12</v>
      </c>
      <c r="B18" s="39" t="s">
        <v>2196</v>
      </c>
      <c r="C18" s="71" t="s">
        <v>494</v>
      </c>
      <c r="D18" s="72" t="s">
        <v>75</v>
      </c>
      <c r="E18" s="87"/>
      <c r="F18" s="86"/>
      <c r="G18" s="86"/>
      <c r="H18" s="86" t="s">
        <v>7</v>
      </c>
      <c r="I18" s="86"/>
      <c r="J18" s="86"/>
      <c r="K18" s="86"/>
      <c r="L18" s="86"/>
      <c r="M18" s="86"/>
      <c r="N18" s="86"/>
      <c r="O18" s="86"/>
      <c r="P18" s="88" t="s">
        <v>8</v>
      </c>
      <c r="Q18" s="86"/>
      <c r="R18" s="86"/>
      <c r="S18" s="86"/>
      <c r="T18" s="86"/>
      <c r="U18" s="86"/>
      <c r="V18" s="86"/>
      <c r="W18" s="86"/>
      <c r="X18" s="86"/>
      <c r="Y18" s="86"/>
      <c r="Z18" s="86"/>
      <c r="AA18" s="86"/>
      <c r="AB18" s="86"/>
      <c r="AC18" s="86"/>
      <c r="AD18" s="86"/>
      <c r="AE18" s="86"/>
      <c r="AF18" s="86"/>
      <c r="AG18" s="86"/>
      <c r="AH18" s="86"/>
      <c r="AI18" s="86"/>
      <c r="AJ18" s="19">
        <f t="shared" si="2"/>
        <v>0</v>
      </c>
      <c r="AK18" s="339">
        <f t="shared" si="3"/>
        <v>1</v>
      </c>
      <c r="AL18" s="339">
        <f t="shared" si="4"/>
        <v>1</v>
      </c>
      <c r="AM18" s="155"/>
      <c r="AN18" s="155"/>
      <c r="AO18" s="155"/>
    </row>
    <row r="19" spans="1:41" s="158" customFormat="1" ht="21" customHeight="1">
      <c r="A19" s="327">
        <v>13</v>
      </c>
      <c r="B19" s="193" t="s">
        <v>2197</v>
      </c>
      <c r="C19" s="54" t="s">
        <v>2198</v>
      </c>
      <c r="D19" s="197" t="s">
        <v>75</v>
      </c>
      <c r="E19" s="102"/>
      <c r="F19" s="102"/>
      <c r="G19" s="102"/>
      <c r="H19" s="102"/>
      <c r="I19" s="102" t="s">
        <v>8</v>
      </c>
      <c r="J19" s="102" t="s">
        <v>7</v>
      </c>
      <c r="K19" s="102" t="s">
        <v>8</v>
      </c>
      <c r="L19" s="102" t="s">
        <v>6</v>
      </c>
      <c r="M19" s="102"/>
      <c r="N19" s="102"/>
      <c r="O19" s="99" t="s">
        <v>6</v>
      </c>
      <c r="P19" s="88" t="s">
        <v>8</v>
      </c>
      <c r="Q19" s="102"/>
      <c r="R19" s="102"/>
      <c r="S19" s="102"/>
      <c r="T19" s="102"/>
      <c r="U19" s="102"/>
      <c r="V19" s="102"/>
      <c r="W19" s="214"/>
      <c r="X19" s="102"/>
      <c r="Y19" s="102"/>
      <c r="Z19" s="102"/>
      <c r="AA19" s="102"/>
      <c r="AB19" s="102"/>
      <c r="AC19" s="102"/>
      <c r="AD19" s="102"/>
      <c r="AE19" s="102"/>
      <c r="AF19" s="102"/>
      <c r="AG19" s="102"/>
      <c r="AH19" s="102"/>
      <c r="AI19" s="102"/>
      <c r="AJ19" s="19">
        <f t="shared" si="2"/>
        <v>2</v>
      </c>
      <c r="AK19" s="339">
        <f t="shared" si="3"/>
        <v>1</v>
      </c>
      <c r="AL19" s="339">
        <f t="shared" si="4"/>
        <v>3</v>
      </c>
      <c r="AM19" s="155"/>
      <c r="AN19" s="155"/>
      <c r="AO19" s="155"/>
    </row>
    <row r="20" spans="1:41" s="158" customFormat="1" ht="21" customHeight="1">
      <c r="A20" s="327">
        <v>14</v>
      </c>
      <c r="B20" s="193" t="s">
        <v>2199</v>
      </c>
      <c r="C20" s="54" t="s">
        <v>2200</v>
      </c>
      <c r="D20" s="197" t="s">
        <v>92</v>
      </c>
      <c r="E20" s="87"/>
      <c r="F20" s="86"/>
      <c r="G20" s="86"/>
      <c r="H20" s="86"/>
      <c r="I20" s="86" t="s">
        <v>8</v>
      </c>
      <c r="J20" s="86"/>
      <c r="K20" s="86"/>
      <c r="L20" s="86"/>
      <c r="M20" s="86"/>
      <c r="N20" s="86"/>
      <c r="O20" s="99"/>
      <c r="P20" s="88"/>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1</v>
      </c>
      <c r="AM20" s="155"/>
      <c r="AN20" s="155"/>
      <c r="AO20" s="155"/>
    </row>
    <row r="21" spans="1:41" s="158" customFormat="1" ht="21" customHeight="1">
      <c r="A21" s="327">
        <v>15</v>
      </c>
      <c r="B21" s="193" t="s">
        <v>2201</v>
      </c>
      <c r="C21" s="54" t="s">
        <v>2202</v>
      </c>
      <c r="D21" s="197" t="s">
        <v>92</v>
      </c>
      <c r="E21" s="98"/>
      <c r="F21" s="99" t="s">
        <v>6</v>
      </c>
      <c r="G21" s="99"/>
      <c r="H21" s="99"/>
      <c r="I21" s="99" t="s">
        <v>6</v>
      </c>
      <c r="J21" s="99"/>
      <c r="K21" s="99" t="s">
        <v>7</v>
      </c>
      <c r="L21" s="99" t="s">
        <v>7</v>
      </c>
      <c r="M21" s="99" t="s">
        <v>6</v>
      </c>
      <c r="N21" s="86"/>
      <c r="O21" s="99"/>
      <c r="P21" s="88"/>
      <c r="Q21" s="99"/>
      <c r="R21" s="99" t="s">
        <v>6</v>
      </c>
      <c r="S21" s="99"/>
      <c r="T21" s="99" t="s">
        <v>6</v>
      </c>
      <c r="U21" s="99"/>
      <c r="V21" s="99"/>
      <c r="W21" s="99"/>
      <c r="X21" s="99"/>
      <c r="Y21" s="99"/>
      <c r="Z21" s="99"/>
      <c r="AA21" s="99"/>
      <c r="AB21" s="99"/>
      <c r="AC21" s="99"/>
      <c r="AD21" s="99"/>
      <c r="AE21" s="99"/>
      <c r="AF21" s="99"/>
      <c r="AG21" s="99"/>
      <c r="AH21" s="99"/>
      <c r="AI21" s="99"/>
      <c r="AJ21" s="19">
        <f t="shared" si="2"/>
        <v>5</v>
      </c>
      <c r="AK21" s="339">
        <f t="shared" si="3"/>
        <v>2</v>
      </c>
      <c r="AL21" s="339">
        <f t="shared" si="4"/>
        <v>0</v>
      </c>
      <c r="AM21" s="155"/>
      <c r="AN21" s="155"/>
      <c r="AO21" s="155"/>
    </row>
    <row r="22" spans="1:41" s="158" customFormat="1" ht="21" customHeight="1">
      <c r="A22" s="327">
        <v>16</v>
      </c>
      <c r="B22" s="193" t="s">
        <v>2203</v>
      </c>
      <c r="C22" s="54" t="s">
        <v>721</v>
      </c>
      <c r="D22" s="197" t="s">
        <v>212</v>
      </c>
      <c r="E22" s="98"/>
      <c r="F22" s="99"/>
      <c r="G22" s="99"/>
      <c r="H22" s="99" t="s">
        <v>6</v>
      </c>
      <c r="I22" s="99"/>
      <c r="J22" s="99" t="s">
        <v>7</v>
      </c>
      <c r="K22" s="99"/>
      <c r="L22" s="99"/>
      <c r="M22" s="99"/>
      <c r="N22" s="86"/>
      <c r="O22" s="99"/>
      <c r="P22" s="88"/>
      <c r="Q22" s="99"/>
      <c r="R22" s="99"/>
      <c r="S22" s="99"/>
      <c r="T22" s="99"/>
      <c r="U22" s="99"/>
      <c r="V22" s="99"/>
      <c r="W22" s="99"/>
      <c r="X22" s="99"/>
      <c r="Y22" s="99"/>
      <c r="Z22" s="99"/>
      <c r="AA22" s="99"/>
      <c r="AB22" s="99"/>
      <c r="AC22" s="99"/>
      <c r="AD22" s="99"/>
      <c r="AE22" s="99"/>
      <c r="AF22" s="99"/>
      <c r="AG22" s="99"/>
      <c r="AH22" s="99"/>
      <c r="AI22" s="99"/>
      <c r="AJ22" s="19">
        <f t="shared" si="2"/>
        <v>1</v>
      </c>
      <c r="AK22" s="339">
        <f t="shared" si="3"/>
        <v>1</v>
      </c>
      <c r="AL22" s="339">
        <f t="shared" si="4"/>
        <v>0</v>
      </c>
      <c r="AM22" s="155"/>
      <c r="AN22" s="155"/>
      <c r="AO22" s="155"/>
    </row>
    <row r="23" spans="1:41" s="158" customFormat="1" ht="21" customHeight="1">
      <c r="A23" s="327">
        <v>17</v>
      </c>
      <c r="B23" s="193" t="s">
        <v>2204</v>
      </c>
      <c r="C23" s="54" t="s">
        <v>2205</v>
      </c>
      <c r="D23" s="197" t="s">
        <v>2206</v>
      </c>
      <c r="E23" s="98"/>
      <c r="F23" s="99"/>
      <c r="G23" s="99"/>
      <c r="H23" s="99" t="s">
        <v>8</v>
      </c>
      <c r="I23" s="99"/>
      <c r="J23" s="99" t="s">
        <v>8</v>
      </c>
      <c r="K23" s="99"/>
      <c r="L23" s="99"/>
      <c r="M23" s="99"/>
      <c r="N23" s="99"/>
      <c r="O23" s="99"/>
      <c r="P23" s="88"/>
      <c r="Q23" s="99"/>
      <c r="R23" s="99" t="s">
        <v>8</v>
      </c>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3</v>
      </c>
      <c r="AM23" s="155"/>
      <c r="AN23" s="155"/>
      <c r="AO23" s="155"/>
    </row>
    <row r="24" spans="1:41" s="158" customFormat="1" ht="21" customHeight="1">
      <c r="A24" s="327">
        <v>18</v>
      </c>
      <c r="B24" s="193" t="s">
        <v>2207</v>
      </c>
      <c r="C24" s="54" t="s">
        <v>2208</v>
      </c>
      <c r="D24" s="197" t="s">
        <v>94</v>
      </c>
      <c r="E24" s="98"/>
      <c r="F24" s="99"/>
      <c r="G24" s="99"/>
      <c r="H24" s="99"/>
      <c r="I24" s="99"/>
      <c r="J24" s="99"/>
      <c r="K24" s="99" t="s">
        <v>6</v>
      </c>
      <c r="L24" s="99"/>
      <c r="M24" s="99"/>
      <c r="N24" s="99"/>
      <c r="O24" s="99"/>
      <c r="P24" s="88"/>
      <c r="Q24" s="99" t="s">
        <v>7</v>
      </c>
      <c r="R24" s="99"/>
      <c r="S24" s="99"/>
      <c r="T24" s="99"/>
      <c r="U24" s="99"/>
      <c r="V24" s="99"/>
      <c r="W24" s="99"/>
      <c r="X24" s="99"/>
      <c r="Y24" s="99"/>
      <c r="Z24" s="99"/>
      <c r="AA24" s="99"/>
      <c r="AB24" s="99"/>
      <c r="AC24" s="99"/>
      <c r="AD24" s="99"/>
      <c r="AE24" s="99"/>
      <c r="AF24" s="99"/>
      <c r="AG24" s="99"/>
      <c r="AH24" s="99"/>
      <c r="AI24" s="99"/>
      <c r="AJ24" s="19">
        <f t="shared" si="2"/>
        <v>1</v>
      </c>
      <c r="AK24" s="339">
        <f t="shared" si="3"/>
        <v>1</v>
      </c>
      <c r="AL24" s="339">
        <f t="shared" si="4"/>
        <v>0</v>
      </c>
      <c r="AM24" s="155"/>
      <c r="AN24" s="155"/>
      <c r="AO24" s="155"/>
    </row>
    <row r="25" spans="1:41" s="158" customFormat="1" ht="21" customHeight="1">
      <c r="A25" s="327">
        <v>19</v>
      </c>
      <c r="B25" s="193" t="s">
        <v>2209</v>
      </c>
      <c r="C25" s="54" t="s">
        <v>2210</v>
      </c>
      <c r="D25" s="197" t="s">
        <v>2211</v>
      </c>
      <c r="E25" s="98"/>
      <c r="F25" s="99"/>
      <c r="G25" s="99"/>
      <c r="H25" s="99"/>
      <c r="I25" s="99"/>
      <c r="J25" s="99"/>
      <c r="K25" s="99"/>
      <c r="L25" s="99"/>
      <c r="M25" s="99"/>
      <c r="N25" s="99"/>
      <c r="O25" s="99"/>
      <c r="P25" s="88"/>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55"/>
      <c r="AN25" s="155"/>
      <c r="AO25" s="155"/>
    </row>
    <row r="26" spans="1:41" s="158" customFormat="1" ht="21" customHeight="1">
      <c r="A26" s="327">
        <v>20</v>
      </c>
      <c r="B26" s="193" t="s">
        <v>2212</v>
      </c>
      <c r="C26" s="54" t="s">
        <v>2213</v>
      </c>
      <c r="D26" s="197" t="s">
        <v>2214</v>
      </c>
      <c r="E26" s="98"/>
      <c r="F26" s="99"/>
      <c r="G26" s="99"/>
      <c r="H26" s="99"/>
      <c r="I26" s="99"/>
      <c r="J26" s="99"/>
      <c r="K26" s="99"/>
      <c r="L26" s="99"/>
      <c r="M26" s="99"/>
      <c r="N26" s="99"/>
      <c r="O26" s="99"/>
      <c r="P26" s="88"/>
      <c r="Q26" s="99"/>
      <c r="R26" s="99"/>
      <c r="S26" s="99"/>
      <c r="T26" s="99" t="s">
        <v>6</v>
      </c>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55"/>
      <c r="AN26" s="155"/>
      <c r="AO26" s="155"/>
    </row>
    <row r="27" spans="1:41" s="158" customFormat="1" ht="21" customHeight="1">
      <c r="A27" s="327">
        <v>21</v>
      </c>
      <c r="B27" s="193" t="s">
        <v>2215</v>
      </c>
      <c r="C27" s="54" t="s">
        <v>133</v>
      </c>
      <c r="D27" s="197" t="s">
        <v>2216</v>
      </c>
      <c r="E27" s="98"/>
      <c r="F27" s="99"/>
      <c r="G27" s="99"/>
      <c r="H27" s="99"/>
      <c r="I27" s="99" t="s">
        <v>2814</v>
      </c>
      <c r="J27" s="99" t="s">
        <v>6</v>
      </c>
      <c r="K27" s="99"/>
      <c r="L27" s="99"/>
      <c r="M27" s="99"/>
      <c r="N27" s="99"/>
      <c r="O27" s="99"/>
      <c r="P27" s="88" t="s">
        <v>7</v>
      </c>
      <c r="Q27" s="99"/>
      <c r="R27" s="99" t="s">
        <v>6</v>
      </c>
      <c r="S27" s="99"/>
      <c r="T27" s="99"/>
      <c r="U27" s="99"/>
      <c r="V27" s="99"/>
      <c r="W27" s="99"/>
      <c r="X27" s="99"/>
      <c r="Y27" s="99"/>
      <c r="Z27" s="99"/>
      <c r="AA27" s="99"/>
      <c r="AB27" s="99"/>
      <c r="AC27" s="99"/>
      <c r="AD27" s="99"/>
      <c r="AE27" s="99"/>
      <c r="AF27" s="99"/>
      <c r="AG27" s="99"/>
      <c r="AH27" s="99"/>
      <c r="AI27" s="99"/>
      <c r="AJ27" s="19">
        <f t="shared" si="2"/>
        <v>3</v>
      </c>
      <c r="AK27" s="339">
        <f t="shared" si="3"/>
        <v>2</v>
      </c>
      <c r="AL27" s="339">
        <f t="shared" si="4"/>
        <v>0</v>
      </c>
      <c r="AM27" s="155"/>
      <c r="AN27" s="155"/>
      <c r="AO27" s="155"/>
    </row>
    <row r="28" spans="1:41" s="158" customFormat="1" ht="21" customHeight="1">
      <c r="A28" s="327">
        <v>22</v>
      </c>
      <c r="B28" s="39" t="s">
        <v>2175</v>
      </c>
      <c r="C28" s="71" t="s">
        <v>80</v>
      </c>
      <c r="D28" s="72" t="s">
        <v>170</v>
      </c>
      <c r="E28" s="98"/>
      <c r="F28" s="99"/>
      <c r="G28" s="99"/>
      <c r="H28" s="99" t="s">
        <v>8</v>
      </c>
      <c r="I28" s="99"/>
      <c r="J28" s="99"/>
      <c r="K28" s="99" t="s">
        <v>7</v>
      </c>
      <c r="L28" s="99"/>
      <c r="M28" s="99"/>
      <c r="N28" s="86"/>
      <c r="O28" s="99"/>
      <c r="P28" s="88"/>
      <c r="Q28" s="99"/>
      <c r="R28" s="99"/>
      <c r="S28" s="99"/>
      <c r="T28" s="99"/>
      <c r="U28" s="99"/>
      <c r="V28" s="99"/>
      <c r="W28" s="99"/>
      <c r="X28" s="99"/>
      <c r="Y28" s="99"/>
      <c r="Z28" s="99"/>
      <c r="AA28" s="99"/>
      <c r="AB28" s="99"/>
      <c r="AC28" s="99"/>
      <c r="AD28" s="99"/>
      <c r="AE28" s="99"/>
      <c r="AF28" s="99"/>
      <c r="AG28" s="99"/>
      <c r="AH28" s="99"/>
      <c r="AI28" s="99"/>
      <c r="AJ28" s="19">
        <f t="shared" si="2"/>
        <v>0</v>
      </c>
      <c r="AK28" s="339">
        <f t="shared" si="3"/>
        <v>1</v>
      </c>
      <c r="AL28" s="339">
        <f t="shared" si="4"/>
        <v>1</v>
      </c>
      <c r="AM28" s="155"/>
      <c r="AN28" s="155"/>
      <c r="AO28" s="155"/>
    </row>
    <row r="29" spans="1:41" s="158" customFormat="1" ht="21" customHeight="1">
      <c r="A29" s="327">
        <v>23</v>
      </c>
      <c r="B29" s="193" t="s">
        <v>2217</v>
      </c>
      <c r="C29" s="54" t="s">
        <v>2218</v>
      </c>
      <c r="D29" s="197" t="s">
        <v>55</v>
      </c>
      <c r="E29" s="98"/>
      <c r="F29" s="99"/>
      <c r="G29" s="99"/>
      <c r="H29" s="99"/>
      <c r="I29" s="99"/>
      <c r="J29" s="99"/>
      <c r="K29" s="99"/>
      <c r="L29" s="99"/>
      <c r="M29" s="99"/>
      <c r="N29" s="99"/>
      <c r="O29" s="99"/>
      <c r="P29" s="88"/>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55"/>
      <c r="AN29" s="155"/>
      <c r="AO29" s="155"/>
    </row>
    <row r="30" spans="1:41" s="158" customFormat="1" ht="21" customHeight="1">
      <c r="A30" s="327">
        <v>24</v>
      </c>
      <c r="B30" s="193" t="s">
        <v>2219</v>
      </c>
      <c r="C30" s="54" t="s">
        <v>782</v>
      </c>
      <c r="D30" s="197" t="s">
        <v>78</v>
      </c>
      <c r="E30" s="98"/>
      <c r="F30" s="99"/>
      <c r="G30" s="99"/>
      <c r="H30" s="99"/>
      <c r="I30" s="99"/>
      <c r="J30" s="99"/>
      <c r="K30" s="99"/>
      <c r="L30" s="99"/>
      <c r="M30" s="99"/>
      <c r="N30" s="99"/>
      <c r="O30" s="99"/>
      <c r="P30" s="88"/>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55"/>
      <c r="AN30" s="155"/>
      <c r="AO30" s="155"/>
    </row>
    <row r="31" spans="1:41" s="158" customFormat="1" ht="21" customHeight="1">
      <c r="A31" s="327">
        <v>25</v>
      </c>
      <c r="B31" s="193" t="s">
        <v>2220</v>
      </c>
      <c r="C31" s="54" t="s">
        <v>2221</v>
      </c>
      <c r="D31" s="197" t="s">
        <v>9</v>
      </c>
      <c r="E31" s="98"/>
      <c r="F31" s="99"/>
      <c r="G31" s="99"/>
      <c r="H31" s="99"/>
      <c r="I31" s="99"/>
      <c r="J31" s="99" t="s">
        <v>6</v>
      </c>
      <c r="K31" s="99"/>
      <c r="L31" s="99"/>
      <c r="M31" s="99"/>
      <c r="N31" s="99"/>
      <c r="O31" s="99"/>
      <c r="P31" s="88"/>
      <c r="Q31" s="99"/>
      <c r="R31" s="99"/>
      <c r="S31" s="99"/>
      <c r="T31" s="99"/>
      <c r="U31" s="99"/>
      <c r="V31" s="99"/>
      <c r="W31" s="99"/>
      <c r="X31" s="99"/>
      <c r="Y31" s="99"/>
      <c r="Z31" s="99"/>
      <c r="AA31" s="99"/>
      <c r="AB31" s="99"/>
      <c r="AC31" s="99"/>
      <c r="AD31" s="99"/>
      <c r="AE31" s="99"/>
      <c r="AF31" s="99"/>
      <c r="AG31" s="99"/>
      <c r="AH31" s="99"/>
      <c r="AI31" s="99"/>
      <c r="AJ31" s="19">
        <f t="shared" si="2"/>
        <v>1</v>
      </c>
      <c r="AK31" s="339">
        <f t="shared" si="3"/>
        <v>0</v>
      </c>
      <c r="AL31" s="339">
        <f t="shared" si="4"/>
        <v>0</v>
      </c>
      <c r="AM31" s="155"/>
      <c r="AN31" s="155"/>
      <c r="AO31" s="155"/>
    </row>
    <row r="32" spans="1:41" s="158" customFormat="1" ht="21" customHeight="1">
      <c r="A32" s="327">
        <v>26</v>
      </c>
      <c r="B32" s="193" t="s">
        <v>2222</v>
      </c>
      <c r="C32" s="54" t="s">
        <v>24</v>
      </c>
      <c r="D32" s="197" t="s">
        <v>58</v>
      </c>
      <c r="E32" s="98"/>
      <c r="F32" s="99" t="s">
        <v>6</v>
      </c>
      <c r="G32" s="99"/>
      <c r="H32" s="99" t="s">
        <v>8</v>
      </c>
      <c r="I32" s="99"/>
      <c r="J32" s="99" t="s">
        <v>6</v>
      </c>
      <c r="K32" s="99" t="s">
        <v>6</v>
      </c>
      <c r="L32" s="99" t="s">
        <v>6</v>
      </c>
      <c r="M32" s="99" t="s">
        <v>6</v>
      </c>
      <c r="N32" s="99"/>
      <c r="O32" s="99"/>
      <c r="P32" s="88"/>
      <c r="Q32" s="99"/>
      <c r="R32" s="99" t="s">
        <v>6</v>
      </c>
      <c r="S32" s="99"/>
      <c r="T32" s="99" t="s">
        <v>6</v>
      </c>
      <c r="U32" s="99"/>
      <c r="V32" s="99"/>
      <c r="W32" s="99"/>
      <c r="X32" s="99"/>
      <c r="Y32" s="99"/>
      <c r="Z32" s="99"/>
      <c r="AA32" s="99"/>
      <c r="AB32" s="99"/>
      <c r="AC32" s="99"/>
      <c r="AD32" s="99"/>
      <c r="AE32" s="99"/>
      <c r="AF32" s="99"/>
      <c r="AG32" s="99"/>
      <c r="AH32" s="99"/>
      <c r="AI32" s="99"/>
      <c r="AJ32" s="19">
        <f t="shared" si="2"/>
        <v>7</v>
      </c>
      <c r="AK32" s="339">
        <f t="shared" si="3"/>
        <v>0</v>
      </c>
      <c r="AL32" s="339">
        <f t="shared" si="4"/>
        <v>1</v>
      </c>
      <c r="AM32" s="155"/>
      <c r="AN32" s="155"/>
      <c r="AO32" s="155"/>
    </row>
    <row r="33" spans="1:41" s="158" customFormat="1" ht="21" customHeight="1">
      <c r="A33" s="327">
        <v>27</v>
      </c>
      <c r="B33" s="193" t="s">
        <v>2223</v>
      </c>
      <c r="C33" s="54" t="s">
        <v>2224</v>
      </c>
      <c r="D33" s="197" t="s">
        <v>58</v>
      </c>
      <c r="E33" s="98"/>
      <c r="F33" s="99"/>
      <c r="G33" s="99"/>
      <c r="H33" s="99"/>
      <c r="I33" s="99"/>
      <c r="J33" s="99"/>
      <c r="K33" s="99"/>
      <c r="L33" s="99"/>
      <c r="M33" s="99"/>
      <c r="N33" s="99"/>
      <c r="O33" s="99"/>
      <c r="P33" s="88"/>
      <c r="Q33" s="99"/>
      <c r="R33" s="99" t="s">
        <v>8</v>
      </c>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1</v>
      </c>
      <c r="AM33" s="155"/>
      <c r="AN33" s="155"/>
      <c r="AO33" s="155"/>
    </row>
    <row r="34" spans="1:41" s="158" customFormat="1" ht="21" customHeight="1">
      <c r="A34" s="327">
        <v>28</v>
      </c>
      <c r="B34" s="193" t="s">
        <v>2225</v>
      </c>
      <c r="C34" s="54" t="s">
        <v>2226</v>
      </c>
      <c r="D34" s="197" t="s">
        <v>112</v>
      </c>
      <c r="E34" s="98"/>
      <c r="F34" s="99" t="s">
        <v>6</v>
      </c>
      <c r="G34" s="99"/>
      <c r="H34" s="99" t="s">
        <v>6</v>
      </c>
      <c r="I34" s="99" t="s">
        <v>6</v>
      </c>
      <c r="J34" s="99" t="s">
        <v>6</v>
      </c>
      <c r="K34" s="99" t="s">
        <v>6</v>
      </c>
      <c r="L34" s="99" t="s">
        <v>6</v>
      </c>
      <c r="M34" s="99" t="s">
        <v>6</v>
      </c>
      <c r="N34" s="99"/>
      <c r="O34" s="99"/>
      <c r="P34" s="99"/>
      <c r="Q34" s="99" t="s">
        <v>6</v>
      </c>
      <c r="R34" s="99"/>
      <c r="S34" s="99"/>
      <c r="T34" s="99"/>
      <c r="U34" s="99"/>
      <c r="V34" s="99"/>
      <c r="W34" s="99"/>
      <c r="X34" s="99"/>
      <c r="Y34" s="99"/>
      <c r="Z34" s="99"/>
      <c r="AA34" s="99"/>
      <c r="AB34" s="99"/>
      <c r="AC34" s="99"/>
      <c r="AD34" s="99"/>
      <c r="AE34" s="99"/>
      <c r="AF34" s="99"/>
      <c r="AG34" s="99"/>
      <c r="AH34" s="99"/>
      <c r="AI34" s="99"/>
      <c r="AJ34" s="19">
        <f t="shared" si="2"/>
        <v>8</v>
      </c>
      <c r="AK34" s="339">
        <f t="shared" si="3"/>
        <v>0</v>
      </c>
      <c r="AL34" s="339">
        <f t="shared" si="4"/>
        <v>0</v>
      </c>
      <c r="AM34" s="155"/>
      <c r="AN34" s="155"/>
      <c r="AO34" s="155"/>
    </row>
    <row r="35" spans="1:41" s="158" customFormat="1" ht="21" customHeight="1">
      <c r="A35" s="327">
        <v>29</v>
      </c>
      <c r="B35" s="193" t="s">
        <v>2227</v>
      </c>
      <c r="C35" s="54" t="s">
        <v>2228</v>
      </c>
      <c r="D35" s="197" t="s">
        <v>112</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155"/>
      <c r="AN35" s="155"/>
      <c r="AO35" s="155"/>
    </row>
    <row r="36" spans="1:41" s="158" customFormat="1" ht="21" customHeight="1">
      <c r="A36" s="327">
        <v>30</v>
      </c>
      <c r="B36" s="193" t="s">
        <v>2229</v>
      </c>
      <c r="C36" s="54" t="s">
        <v>260</v>
      </c>
      <c r="D36" s="197" t="s">
        <v>81</v>
      </c>
      <c r="E36" s="98"/>
      <c r="F36" s="99"/>
      <c r="G36" s="99"/>
      <c r="H36" s="99"/>
      <c r="I36" s="99" t="s">
        <v>2806</v>
      </c>
      <c r="J36" s="99"/>
      <c r="K36" s="99"/>
      <c r="L36" s="99" t="s">
        <v>6</v>
      </c>
      <c r="M36" s="99" t="s">
        <v>7</v>
      </c>
      <c r="N36" s="99"/>
      <c r="O36" s="99"/>
      <c r="P36" s="99"/>
      <c r="Q36" s="99" t="s">
        <v>6</v>
      </c>
      <c r="R36" s="99"/>
      <c r="S36" s="99"/>
      <c r="T36" s="99"/>
      <c r="U36" s="99"/>
      <c r="V36" s="99"/>
      <c r="W36" s="99"/>
      <c r="X36" s="99"/>
      <c r="Y36" s="99"/>
      <c r="Z36" s="99"/>
      <c r="AA36" s="99"/>
      <c r="AB36" s="99"/>
      <c r="AC36" s="99"/>
      <c r="AD36" s="99"/>
      <c r="AE36" s="99"/>
      <c r="AF36" s="99"/>
      <c r="AG36" s="99"/>
      <c r="AH36" s="99"/>
      <c r="AI36" s="99"/>
      <c r="AJ36" s="19">
        <f t="shared" si="2"/>
        <v>4</v>
      </c>
      <c r="AK36" s="339">
        <f t="shared" si="3"/>
        <v>1</v>
      </c>
      <c r="AL36" s="339">
        <f t="shared" si="4"/>
        <v>0</v>
      </c>
      <c r="AM36" s="155"/>
      <c r="AN36" s="155"/>
      <c r="AO36" s="155"/>
    </row>
    <row r="37" spans="1:41" s="158" customFormat="1" ht="21" customHeight="1">
      <c r="A37" s="327">
        <v>31</v>
      </c>
      <c r="B37" s="193" t="s">
        <v>2230</v>
      </c>
      <c r="C37" s="54" t="s">
        <v>802</v>
      </c>
      <c r="D37" s="197" t="s">
        <v>81</v>
      </c>
      <c r="E37" s="98"/>
      <c r="F37" s="99"/>
      <c r="G37" s="99"/>
      <c r="H37" s="99" t="s">
        <v>8</v>
      </c>
      <c r="I37" s="99"/>
      <c r="J37" s="99" t="s">
        <v>6</v>
      </c>
      <c r="K37" s="99"/>
      <c r="L37" s="99" t="s">
        <v>7</v>
      </c>
      <c r="M37" s="99"/>
      <c r="N37" s="99"/>
      <c r="O37" s="99" t="s">
        <v>7</v>
      </c>
      <c r="P37" s="99"/>
      <c r="Q37" s="99"/>
      <c r="R37" s="99"/>
      <c r="S37" s="99"/>
      <c r="T37" s="99"/>
      <c r="U37" s="99"/>
      <c r="V37" s="99"/>
      <c r="W37" s="99"/>
      <c r="X37" s="99"/>
      <c r="Y37" s="99"/>
      <c r="Z37" s="99"/>
      <c r="AA37" s="99"/>
      <c r="AB37" s="99"/>
      <c r="AC37" s="99"/>
      <c r="AD37" s="99"/>
      <c r="AE37" s="99"/>
      <c r="AF37" s="99"/>
      <c r="AG37" s="99"/>
      <c r="AH37" s="99"/>
      <c r="AI37" s="99"/>
      <c r="AJ37" s="19">
        <f t="shared" si="2"/>
        <v>1</v>
      </c>
      <c r="AK37" s="339">
        <f t="shared" si="3"/>
        <v>2</v>
      </c>
      <c r="AL37" s="339">
        <f t="shared" si="4"/>
        <v>1</v>
      </c>
      <c r="AM37" s="155"/>
      <c r="AN37" s="155"/>
      <c r="AO37" s="155"/>
    </row>
    <row r="38" spans="1:41" s="158" customFormat="1" ht="21" customHeight="1">
      <c r="A38" s="327">
        <v>32</v>
      </c>
      <c r="B38" s="266" t="s">
        <v>2231</v>
      </c>
      <c r="C38" s="54" t="s">
        <v>54</v>
      </c>
      <c r="D38" s="197" t="s">
        <v>100</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9">
        <f t="shared" si="3"/>
        <v>0</v>
      </c>
      <c r="AL38" s="339">
        <f t="shared" si="4"/>
        <v>0</v>
      </c>
      <c r="AM38" s="155"/>
      <c r="AN38" s="155"/>
      <c r="AO38" s="155"/>
    </row>
    <row r="39" spans="1:41" s="164" customFormat="1" ht="21" customHeight="1">
      <c r="A39" s="267">
        <v>33</v>
      </c>
      <c r="B39" s="256" t="s">
        <v>2232</v>
      </c>
      <c r="C39" s="257" t="s">
        <v>2233</v>
      </c>
      <c r="D39" s="258" t="s">
        <v>41</v>
      </c>
      <c r="E39" s="244"/>
      <c r="F39" s="89" t="s">
        <v>6</v>
      </c>
      <c r="G39" s="89"/>
      <c r="H39" s="89" t="s">
        <v>6</v>
      </c>
      <c r="I39" s="89" t="s">
        <v>6</v>
      </c>
      <c r="J39" s="89" t="s">
        <v>6</v>
      </c>
      <c r="K39" s="89"/>
      <c r="L39" s="89" t="s">
        <v>6</v>
      </c>
      <c r="M39" s="89" t="s">
        <v>6</v>
      </c>
      <c r="N39" s="89"/>
      <c r="O39" s="101"/>
      <c r="P39" s="245"/>
      <c r="Q39" s="89"/>
      <c r="R39" s="89"/>
      <c r="S39" s="92"/>
      <c r="T39" s="89"/>
      <c r="U39" s="89"/>
      <c r="V39" s="89"/>
      <c r="W39" s="89"/>
      <c r="X39" s="89"/>
      <c r="Y39" s="89"/>
      <c r="Z39" s="89"/>
      <c r="AA39" s="89"/>
      <c r="AB39" s="89"/>
      <c r="AC39" s="89"/>
      <c r="AD39" s="89"/>
      <c r="AE39" s="89"/>
      <c r="AF39" s="89"/>
      <c r="AG39" s="89"/>
      <c r="AH39" s="89"/>
      <c r="AI39" s="89"/>
      <c r="AJ39" s="19">
        <f t="shared" si="2"/>
        <v>6</v>
      </c>
      <c r="AK39" s="339">
        <f t="shared" si="3"/>
        <v>0</v>
      </c>
      <c r="AL39" s="339">
        <f t="shared" si="4"/>
        <v>0</v>
      </c>
      <c r="AM39" s="543"/>
      <c r="AN39" s="544"/>
      <c r="AO39" s="163"/>
    </row>
    <row r="40" spans="1:41" s="164" customFormat="1" ht="21" customHeight="1">
      <c r="A40" s="267">
        <v>34</v>
      </c>
      <c r="B40" s="256" t="s">
        <v>2234</v>
      </c>
      <c r="C40" s="257" t="s">
        <v>119</v>
      </c>
      <c r="D40" s="258" t="s">
        <v>363</v>
      </c>
      <c r="E40" s="199"/>
      <c r="F40" s="101" t="s">
        <v>6</v>
      </c>
      <c r="G40" s="101"/>
      <c r="H40" s="101" t="s">
        <v>6</v>
      </c>
      <c r="I40" s="101" t="s">
        <v>6</v>
      </c>
      <c r="J40" s="101" t="s">
        <v>6</v>
      </c>
      <c r="K40" s="101"/>
      <c r="L40" s="101" t="s">
        <v>6</v>
      </c>
      <c r="M40" s="101" t="s">
        <v>6</v>
      </c>
      <c r="N40" s="101"/>
      <c r="O40" s="101"/>
      <c r="P40" s="245"/>
      <c r="Q40" s="101"/>
      <c r="R40" s="101"/>
      <c r="S40" s="101"/>
      <c r="T40" s="101"/>
      <c r="U40" s="101"/>
      <c r="V40" s="101"/>
      <c r="W40" s="101"/>
      <c r="X40" s="101"/>
      <c r="Y40" s="101"/>
      <c r="Z40" s="101"/>
      <c r="AA40" s="101"/>
      <c r="AB40" s="101"/>
      <c r="AC40" s="101"/>
      <c r="AD40" s="101"/>
      <c r="AE40" s="101"/>
      <c r="AF40" s="101"/>
      <c r="AG40" s="101"/>
      <c r="AH40" s="101"/>
      <c r="AI40" s="101"/>
      <c r="AJ40" s="19">
        <f t="shared" si="2"/>
        <v>6</v>
      </c>
      <c r="AK40" s="339">
        <f t="shared" si="3"/>
        <v>0</v>
      </c>
      <c r="AL40" s="339">
        <f t="shared" si="4"/>
        <v>0</v>
      </c>
      <c r="AM40" s="163"/>
      <c r="AN40" s="163"/>
      <c r="AO40" s="163"/>
    </row>
    <row r="41" spans="1:41" s="158" customFormat="1" ht="21" customHeight="1">
      <c r="A41" s="463" t="s">
        <v>10</v>
      </c>
      <c r="B41" s="463"/>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340">
        <f>SUM(AJ7:AJ38)</f>
        <v>54</v>
      </c>
      <c r="AK41" s="147">
        <f>SUM(AK7:AK38)</f>
        <v>19</v>
      </c>
      <c r="AL41" s="147">
        <f>SUM(AL7:AL38)</f>
        <v>12</v>
      </c>
      <c r="AM41" s="157"/>
      <c r="AN41" s="157"/>
    </row>
    <row r="42" spans="1:41" s="25" customFormat="1" ht="21" customHeight="1">
      <c r="A42" s="440" t="s">
        <v>2804</v>
      </c>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2"/>
      <c r="AM42" s="338"/>
    </row>
    <row r="43" spans="1:41">
      <c r="C43" s="443"/>
      <c r="D43" s="443"/>
      <c r="E43" s="443"/>
      <c r="F43" s="443"/>
      <c r="G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C44" s="443"/>
      <c r="D44" s="443"/>
      <c r="E44" s="44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1">
    <mergeCell ref="C45:D45"/>
    <mergeCell ref="C43:G43"/>
    <mergeCell ref="C44:E44"/>
    <mergeCell ref="A41:AI41"/>
    <mergeCell ref="A5:A6"/>
    <mergeCell ref="A42:AL42"/>
    <mergeCell ref="B5:B6"/>
    <mergeCell ref="C5:D6"/>
    <mergeCell ref="A1:P1"/>
    <mergeCell ref="Q1:AL1"/>
    <mergeCell ref="A2:P2"/>
    <mergeCell ref="Q2:AL2"/>
    <mergeCell ref="A3:AL3"/>
    <mergeCell ref="AM39:AN39"/>
    <mergeCell ref="I4:L4"/>
    <mergeCell ref="M4:N4"/>
    <mergeCell ref="O4:Q4"/>
    <mergeCell ref="R4:T4"/>
    <mergeCell ref="AL5:AL6"/>
    <mergeCell ref="AJ5:AJ6"/>
    <mergeCell ref="AK5:AK6"/>
  </mergeCells>
  <conditionalFormatting sqref="E6:AI40">
    <cfRule type="expression" dxfId="4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3"/>
  <sheetViews>
    <sheetView topLeftCell="A7" zoomScaleNormal="100" workbookViewId="0">
      <selection activeCell="T10" sqref="T10"/>
    </sheetView>
  </sheetViews>
  <sheetFormatPr defaultColWidth="9.33203125" defaultRowHeight="15.75"/>
  <cols>
    <col min="1" max="1" width="7.5" style="157" customWidth="1"/>
    <col min="2" max="2" width="19" style="158" customWidth="1"/>
    <col min="3" max="3" width="25.5" style="157" customWidth="1"/>
    <col min="4" max="4" width="9.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35.25" customHeight="1">
      <c r="A3" s="436" t="s">
        <v>1615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193" t="s">
        <v>1616</v>
      </c>
      <c r="C7" s="54" t="s">
        <v>1617</v>
      </c>
      <c r="D7" s="197" t="s">
        <v>61</v>
      </c>
      <c r="E7" s="87"/>
      <c r="F7" s="86"/>
      <c r="G7" s="86"/>
      <c r="H7" s="86"/>
      <c r="I7" s="86"/>
      <c r="J7" s="86"/>
      <c r="K7" s="86" t="s">
        <v>8</v>
      </c>
      <c r="L7" s="86"/>
      <c r="M7" s="86"/>
      <c r="N7" s="86"/>
      <c r="O7" s="86"/>
      <c r="P7" s="86"/>
      <c r="Q7" s="86" t="s">
        <v>8</v>
      </c>
      <c r="R7" s="86"/>
      <c r="S7" s="86"/>
      <c r="T7" s="86"/>
      <c r="U7" s="86"/>
      <c r="V7" s="88"/>
      <c r="W7" s="86"/>
      <c r="X7" s="86"/>
      <c r="Y7" s="86"/>
      <c r="Z7" s="86"/>
      <c r="AA7" s="86"/>
      <c r="AB7" s="86"/>
      <c r="AC7" s="88"/>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2</v>
      </c>
      <c r="AM7" s="205"/>
      <c r="AN7" s="206"/>
      <c r="AO7" s="207"/>
      <c r="AP7" s="208"/>
    </row>
    <row r="8" spans="1:42" s="158" customFormat="1" ht="21" customHeight="1">
      <c r="A8" s="327">
        <v>2</v>
      </c>
      <c r="B8" s="193" t="s">
        <v>1618</v>
      </c>
      <c r="C8" s="54" t="s">
        <v>1619</v>
      </c>
      <c r="D8" s="197" t="s">
        <v>960</v>
      </c>
      <c r="E8" s="87"/>
      <c r="F8" s="86"/>
      <c r="G8" s="86"/>
      <c r="H8" s="86"/>
      <c r="I8" s="86"/>
      <c r="J8" s="86"/>
      <c r="K8" s="86"/>
      <c r="L8" s="86"/>
      <c r="M8" s="86"/>
      <c r="N8" s="86"/>
      <c r="O8" s="86"/>
      <c r="P8" s="86"/>
      <c r="Q8" s="86"/>
      <c r="R8" s="86"/>
      <c r="S8" s="86"/>
      <c r="T8" s="86"/>
      <c r="U8" s="86"/>
      <c r="V8" s="88"/>
      <c r="W8" s="86"/>
      <c r="X8" s="86"/>
      <c r="Y8" s="86"/>
      <c r="Z8" s="86"/>
      <c r="AA8" s="86"/>
      <c r="AB8" s="86"/>
      <c r="AC8" s="88"/>
      <c r="AD8" s="86"/>
      <c r="AE8" s="86"/>
      <c r="AF8" s="86"/>
      <c r="AG8" s="86"/>
      <c r="AH8" s="86"/>
      <c r="AI8" s="86"/>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207"/>
      <c r="AN8" s="207"/>
      <c r="AO8" s="207"/>
      <c r="AP8" s="208"/>
    </row>
    <row r="9" spans="1:42" s="209" customFormat="1" ht="21" customHeight="1">
      <c r="A9" s="327">
        <v>3</v>
      </c>
      <c r="B9" s="193" t="s">
        <v>1620</v>
      </c>
      <c r="C9" s="210" t="s">
        <v>1621</v>
      </c>
      <c r="D9" s="197" t="s">
        <v>291</v>
      </c>
      <c r="E9" s="87"/>
      <c r="F9" s="86"/>
      <c r="G9" s="86"/>
      <c r="H9" s="86" t="s">
        <v>8</v>
      </c>
      <c r="I9" s="86"/>
      <c r="J9" s="86" t="s">
        <v>6</v>
      </c>
      <c r="K9" s="86"/>
      <c r="L9" s="86" t="s">
        <v>8</v>
      </c>
      <c r="M9" s="86"/>
      <c r="N9" s="86"/>
      <c r="O9" s="86"/>
      <c r="P9" s="86"/>
      <c r="Q9" s="86" t="s">
        <v>8</v>
      </c>
      <c r="R9" s="86"/>
      <c r="S9" s="86"/>
      <c r="T9" s="86"/>
      <c r="U9" s="86"/>
      <c r="V9" s="88"/>
      <c r="W9" s="86"/>
      <c r="X9" s="86"/>
      <c r="Y9" s="86"/>
      <c r="Z9" s="86"/>
      <c r="AA9" s="86"/>
      <c r="AB9" s="86"/>
      <c r="AC9" s="88"/>
      <c r="AD9" s="86"/>
      <c r="AE9" s="86"/>
      <c r="AF9" s="86"/>
      <c r="AG9" s="86"/>
      <c r="AH9" s="86"/>
      <c r="AI9" s="86"/>
      <c r="AJ9" s="19">
        <f t="shared" si="2"/>
        <v>1</v>
      </c>
      <c r="AK9" s="339">
        <f t="shared" si="3"/>
        <v>0</v>
      </c>
      <c r="AL9" s="339">
        <f t="shared" si="4"/>
        <v>3</v>
      </c>
      <c r="AM9" s="207"/>
      <c r="AN9" s="207"/>
      <c r="AO9" s="207"/>
      <c r="AP9" s="208"/>
    </row>
    <row r="10" spans="1:42" s="158" customFormat="1" ht="21" customHeight="1">
      <c r="A10" s="45">
        <v>4</v>
      </c>
      <c r="B10" s="193" t="s">
        <v>1622</v>
      </c>
      <c r="C10" s="54" t="s">
        <v>57</v>
      </c>
      <c r="D10" s="197" t="s">
        <v>136</v>
      </c>
      <c r="E10" s="87"/>
      <c r="F10" s="86"/>
      <c r="G10" s="86"/>
      <c r="H10" s="86"/>
      <c r="I10" s="86"/>
      <c r="J10" s="86"/>
      <c r="K10" s="86"/>
      <c r="L10" s="86" t="s">
        <v>7</v>
      </c>
      <c r="M10" s="86"/>
      <c r="N10" s="86"/>
      <c r="O10" s="86"/>
      <c r="P10" s="86"/>
      <c r="Q10" s="86"/>
      <c r="R10" s="86"/>
      <c r="S10" s="86"/>
      <c r="T10" s="86" t="s">
        <v>7</v>
      </c>
      <c r="U10" s="86"/>
      <c r="V10" s="88"/>
      <c r="W10" s="86"/>
      <c r="X10" s="86"/>
      <c r="Y10" s="86"/>
      <c r="Z10" s="86"/>
      <c r="AA10" s="86"/>
      <c r="AB10" s="86"/>
      <c r="AC10" s="88"/>
      <c r="AD10" s="86"/>
      <c r="AE10" s="86"/>
      <c r="AF10" s="86"/>
      <c r="AG10" s="86"/>
      <c r="AH10" s="86"/>
      <c r="AI10" s="86"/>
      <c r="AJ10" s="19">
        <f t="shared" si="2"/>
        <v>0</v>
      </c>
      <c r="AK10" s="339">
        <f t="shared" si="3"/>
        <v>2</v>
      </c>
      <c r="AL10" s="339">
        <f t="shared" si="4"/>
        <v>0</v>
      </c>
      <c r="AM10" s="207"/>
      <c r="AN10" s="207"/>
      <c r="AO10" s="207"/>
      <c r="AP10" s="208"/>
    </row>
    <row r="11" spans="1:42" s="158" customFormat="1" ht="21" customHeight="1">
      <c r="A11" s="45">
        <v>5</v>
      </c>
      <c r="B11" s="193" t="s">
        <v>1623</v>
      </c>
      <c r="C11" s="54" t="s">
        <v>121</v>
      </c>
      <c r="D11" s="197" t="s">
        <v>117</v>
      </c>
      <c r="E11" s="87"/>
      <c r="F11" s="86"/>
      <c r="G11" s="86"/>
      <c r="H11" s="86"/>
      <c r="I11" s="86"/>
      <c r="J11" s="86" t="s">
        <v>6</v>
      </c>
      <c r="K11" s="86" t="s">
        <v>6</v>
      </c>
      <c r="L11" s="86" t="s">
        <v>8</v>
      </c>
      <c r="M11" s="86"/>
      <c r="N11" s="86"/>
      <c r="O11" s="86"/>
      <c r="P11" s="86"/>
      <c r="Q11" s="86"/>
      <c r="R11" s="86"/>
      <c r="S11" s="86" t="s">
        <v>6</v>
      </c>
      <c r="T11" s="86" t="s">
        <v>8</v>
      </c>
      <c r="U11" s="86"/>
      <c r="V11" s="88"/>
      <c r="W11" s="86"/>
      <c r="X11" s="86"/>
      <c r="Y11" s="86"/>
      <c r="Z11" s="86"/>
      <c r="AA11" s="86"/>
      <c r="AB11" s="86"/>
      <c r="AC11" s="88"/>
      <c r="AD11" s="86"/>
      <c r="AE11" s="86"/>
      <c r="AF11" s="86"/>
      <c r="AG11" s="86"/>
      <c r="AH11" s="86"/>
      <c r="AI11" s="86"/>
      <c r="AJ11" s="19">
        <f t="shared" si="2"/>
        <v>3</v>
      </c>
      <c r="AK11" s="339">
        <f t="shared" si="3"/>
        <v>0</v>
      </c>
      <c r="AL11" s="339">
        <f t="shared" si="4"/>
        <v>2</v>
      </c>
      <c r="AM11" s="207"/>
      <c r="AN11" s="207"/>
      <c r="AO11" s="207"/>
      <c r="AP11" s="208"/>
    </row>
    <row r="12" spans="1:42" s="158" customFormat="1" ht="21" customHeight="1">
      <c r="A12" s="45">
        <v>6</v>
      </c>
      <c r="B12" s="193" t="s">
        <v>1624</v>
      </c>
      <c r="C12" s="54" t="s">
        <v>1625</v>
      </c>
      <c r="D12" s="197" t="s">
        <v>15</v>
      </c>
      <c r="E12" s="87"/>
      <c r="F12" s="86"/>
      <c r="G12" s="86"/>
      <c r="H12" s="86"/>
      <c r="I12" s="86"/>
      <c r="J12" s="86"/>
      <c r="K12" s="86"/>
      <c r="L12" s="86"/>
      <c r="M12" s="86"/>
      <c r="N12" s="86"/>
      <c r="O12" s="86"/>
      <c r="P12" s="86"/>
      <c r="Q12" s="86"/>
      <c r="R12" s="86"/>
      <c r="S12" s="86"/>
      <c r="T12" s="86" t="s">
        <v>7</v>
      </c>
      <c r="U12" s="86"/>
      <c r="V12" s="88"/>
      <c r="W12" s="86"/>
      <c r="X12" s="86"/>
      <c r="Y12" s="86"/>
      <c r="Z12" s="86"/>
      <c r="AA12" s="86"/>
      <c r="AB12" s="86"/>
      <c r="AC12" s="88"/>
      <c r="AD12" s="86"/>
      <c r="AE12" s="86"/>
      <c r="AF12" s="86"/>
      <c r="AG12" s="86"/>
      <c r="AH12" s="86"/>
      <c r="AI12" s="86"/>
      <c r="AJ12" s="19">
        <f t="shared" si="2"/>
        <v>0</v>
      </c>
      <c r="AK12" s="339">
        <f t="shared" si="3"/>
        <v>1</v>
      </c>
      <c r="AL12" s="339">
        <f t="shared" si="4"/>
        <v>0</v>
      </c>
      <c r="AM12" s="207"/>
      <c r="AN12" s="207"/>
      <c r="AO12" s="207"/>
      <c r="AP12" s="208"/>
    </row>
    <row r="13" spans="1:42" s="158" customFormat="1" ht="21" customHeight="1">
      <c r="A13" s="45">
        <v>7</v>
      </c>
      <c r="B13" s="193" t="s">
        <v>1626</v>
      </c>
      <c r="C13" s="54" t="s">
        <v>1627</v>
      </c>
      <c r="D13" s="197" t="s">
        <v>15</v>
      </c>
      <c r="E13" s="211"/>
      <c r="F13" s="212"/>
      <c r="G13" s="212"/>
      <c r="H13" s="212"/>
      <c r="I13" s="212"/>
      <c r="J13" s="212"/>
      <c r="K13" s="212"/>
      <c r="L13" s="86"/>
      <c r="M13" s="86"/>
      <c r="N13" s="212"/>
      <c r="O13" s="212"/>
      <c r="P13" s="212"/>
      <c r="Q13" s="212"/>
      <c r="R13" s="212"/>
      <c r="S13" s="212"/>
      <c r="T13" s="212"/>
      <c r="U13" s="212"/>
      <c r="V13" s="88"/>
      <c r="W13" s="212"/>
      <c r="X13" s="212"/>
      <c r="Y13" s="212"/>
      <c r="Z13" s="212"/>
      <c r="AA13" s="212"/>
      <c r="AB13" s="212"/>
      <c r="AC13" s="88"/>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45">
        <v>8</v>
      </c>
      <c r="B14" s="193" t="s">
        <v>1628</v>
      </c>
      <c r="C14" s="54" t="s">
        <v>1629</v>
      </c>
      <c r="D14" s="197" t="s">
        <v>32</v>
      </c>
      <c r="E14" s="87"/>
      <c r="F14" s="86"/>
      <c r="G14" s="86"/>
      <c r="H14" s="86"/>
      <c r="I14" s="86"/>
      <c r="J14" s="86"/>
      <c r="K14" s="86"/>
      <c r="L14" s="86"/>
      <c r="M14" s="86"/>
      <c r="N14" s="86"/>
      <c r="O14" s="86"/>
      <c r="P14" s="86"/>
      <c r="Q14" s="86"/>
      <c r="R14" s="86"/>
      <c r="S14" s="86"/>
      <c r="T14" s="86"/>
      <c r="U14" s="86"/>
      <c r="V14" s="88"/>
      <c r="W14" s="86"/>
      <c r="X14" s="86"/>
      <c r="Y14" s="86"/>
      <c r="Z14" s="86"/>
      <c r="AA14" s="86"/>
      <c r="AB14" s="86"/>
      <c r="AC14" s="88"/>
      <c r="AD14" s="86"/>
      <c r="AE14" s="86"/>
      <c r="AF14" s="86"/>
      <c r="AG14" s="86"/>
      <c r="AH14" s="86"/>
      <c r="AI14" s="86"/>
      <c r="AJ14" s="19">
        <f t="shared" si="2"/>
        <v>0</v>
      </c>
      <c r="AK14" s="339">
        <f t="shared" si="3"/>
        <v>0</v>
      </c>
      <c r="AL14" s="339">
        <f t="shared" si="4"/>
        <v>0</v>
      </c>
      <c r="AM14" s="155"/>
      <c r="AN14" s="155"/>
      <c r="AO14" s="155"/>
    </row>
    <row r="15" spans="1:42" s="158" customFormat="1" ht="21" customHeight="1">
      <c r="A15" s="45">
        <v>9</v>
      </c>
      <c r="B15" s="193" t="s">
        <v>1630</v>
      </c>
      <c r="C15" s="54" t="s">
        <v>1088</v>
      </c>
      <c r="D15" s="197" t="s">
        <v>103</v>
      </c>
      <c r="E15" s="87"/>
      <c r="F15" s="86"/>
      <c r="G15" s="86"/>
      <c r="H15" s="86"/>
      <c r="I15" s="86"/>
      <c r="J15" s="86"/>
      <c r="K15" s="86"/>
      <c r="L15" s="86"/>
      <c r="M15" s="86"/>
      <c r="N15" s="86"/>
      <c r="O15" s="86"/>
      <c r="P15" s="86"/>
      <c r="Q15" s="86"/>
      <c r="R15" s="86"/>
      <c r="S15" s="86"/>
      <c r="T15" s="86"/>
      <c r="U15" s="86"/>
      <c r="V15" s="88"/>
      <c r="W15" s="86"/>
      <c r="X15" s="86"/>
      <c r="Y15" s="86"/>
      <c r="Z15" s="86"/>
      <c r="AA15" s="86"/>
      <c r="AB15" s="86"/>
      <c r="AC15" s="88"/>
      <c r="AD15" s="86"/>
      <c r="AE15" s="86"/>
      <c r="AF15" s="86"/>
      <c r="AG15" s="86"/>
      <c r="AH15" s="86"/>
      <c r="AI15" s="86"/>
      <c r="AJ15" s="19">
        <f t="shared" si="2"/>
        <v>0</v>
      </c>
      <c r="AK15" s="339">
        <f t="shared" si="3"/>
        <v>0</v>
      </c>
      <c r="AL15" s="339">
        <f t="shared" si="4"/>
        <v>0</v>
      </c>
      <c r="AM15" s="155"/>
      <c r="AN15" s="155"/>
      <c r="AO15" s="155"/>
    </row>
    <row r="16" spans="1:42" s="158" customFormat="1" ht="21" customHeight="1">
      <c r="A16" s="45">
        <v>10</v>
      </c>
      <c r="B16" s="193" t="s">
        <v>1631</v>
      </c>
      <c r="C16" s="54" t="s">
        <v>1632</v>
      </c>
      <c r="D16" s="197" t="s">
        <v>103</v>
      </c>
      <c r="E16" s="87"/>
      <c r="F16" s="86"/>
      <c r="G16" s="86"/>
      <c r="H16" s="86"/>
      <c r="I16" s="86"/>
      <c r="J16" s="86" t="s">
        <v>6</v>
      </c>
      <c r="K16" s="86" t="s">
        <v>6</v>
      </c>
      <c r="L16" s="86" t="s">
        <v>8</v>
      </c>
      <c r="M16" s="86"/>
      <c r="N16" s="86"/>
      <c r="O16" s="86"/>
      <c r="P16" s="86"/>
      <c r="Q16" s="86" t="s">
        <v>8</v>
      </c>
      <c r="R16" s="86"/>
      <c r="S16" s="86" t="s">
        <v>6</v>
      </c>
      <c r="T16" s="86" t="s">
        <v>8</v>
      </c>
      <c r="U16" s="86"/>
      <c r="V16" s="88"/>
      <c r="W16" s="86"/>
      <c r="X16" s="86"/>
      <c r="Y16" s="86"/>
      <c r="Z16" s="86"/>
      <c r="AA16" s="86"/>
      <c r="AB16" s="86"/>
      <c r="AC16" s="88"/>
      <c r="AD16" s="86"/>
      <c r="AE16" s="86"/>
      <c r="AF16" s="86"/>
      <c r="AG16" s="86"/>
      <c r="AH16" s="86"/>
      <c r="AI16" s="86"/>
      <c r="AJ16" s="19">
        <f t="shared" si="2"/>
        <v>3</v>
      </c>
      <c r="AK16" s="339">
        <f t="shared" si="3"/>
        <v>0</v>
      </c>
      <c r="AL16" s="339">
        <f t="shared" si="4"/>
        <v>3</v>
      </c>
      <c r="AM16" s="155"/>
      <c r="AN16" s="155"/>
      <c r="AO16" s="155"/>
    </row>
    <row r="17" spans="1:41" s="158" customFormat="1" ht="21" customHeight="1">
      <c r="A17" s="45">
        <v>11</v>
      </c>
      <c r="B17" s="193" t="s">
        <v>1633</v>
      </c>
      <c r="C17" s="54" t="s">
        <v>1634</v>
      </c>
      <c r="D17" s="197" t="s">
        <v>835</v>
      </c>
      <c r="E17" s="87"/>
      <c r="F17" s="86"/>
      <c r="G17" s="86"/>
      <c r="H17" s="86"/>
      <c r="I17" s="86"/>
      <c r="J17" s="86"/>
      <c r="K17" s="86"/>
      <c r="L17" s="86"/>
      <c r="M17" s="86"/>
      <c r="N17" s="86"/>
      <c r="O17" s="86"/>
      <c r="P17" s="86"/>
      <c r="Q17" s="86"/>
      <c r="R17" s="86"/>
      <c r="S17" s="86"/>
      <c r="T17" s="86"/>
      <c r="U17" s="86"/>
      <c r="V17" s="88"/>
      <c r="W17" s="86"/>
      <c r="X17" s="86"/>
      <c r="Y17" s="86"/>
      <c r="Z17" s="86"/>
      <c r="AA17" s="86"/>
      <c r="AB17" s="86"/>
      <c r="AC17" s="88"/>
      <c r="AD17" s="86"/>
      <c r="AE17" s="86"/>
      <c r="AF17" s="86"/>
      <c r="AG17" s="86"/>
      <c r="AH17" s="86"/>
      <c r="AI17" s="86"/>
      <c r="AJ17" s="19">
        <f t="shared" si="2"/>
        <v>0</v>
      </c>
      <c r="AK17" s="339">
        <f t="shared" si="3"/>
        <v>0</v>
      </c>
      <c r="AL17" s="339">
        <f t="shared" si="4"/>
        <v>0</v>
      </c>
      <c r="AM17" s="155"/>
      <c r="AN17" s="155"/>
      <c r="AO17" s="155"/>
    </row>
    <row r="18" spans="1:41" s="158" customFormat="1" ht="21" customHeight="1">
      <c r="A18" s="45">
        <v>12</v>
      </c>
      <c r="B18" s="193" t="s">
        <v>1635</v>
      </c>
      <c r="C18" s="54" t="s">
        <v>1636</v>
      </c>
      <c r="D18" s="197" t="s">
        <v>700</v>
      </c>
      <c r="E18" s="87"/>
      <c r="F18" s="86"/>
      <c r="G18" s="86"/>
      <c r="H18" s="86"/>
      <c r="I18" s="86"/>
      <c r="J18" s="86"/>
      <c r="K18" s="86"/>
      <c r="L18" s="86"/>
      <c r="M18" s="86"/>
      <c r="N18" s="86"/>
      <c r="O18" s="86"/>
      <c r="P18" s="86"/>
      <c r="Q18" s="86"/>
      <c r="R18" s="86"/>
      <c r="S18" s="86"/>
      <c r="T18" s="86"/>
      <c r="U18" s="86"/>
      <c r="V18" s="88"/>
      <c r="W18" s="86"/>
      <c r="X18" s="86"/>
      <c r="Y18" s="86"/>
      <c r="Z18" s="86"/>
      <c r="AA18" s="86"/>
      <c r="AB18" s="86"/>
      <c r="AC18" s="88"/>
      <c r="AD18" s="86"/>
      <c r="AE18" s="86"/>
      <c r="AF18" s="86"/>
      <c r="AG18" s="86"/>
      <c r="AH18" s="86"/>
      <c r="AI18" s="86"/>
      <c r="AJ18" s="19">
        <f t="shared" si="2"/>
        <v>0</v>
      </c>
      <c r="AK18" s="339">
        <f t="shared" si="3"/>
        <v>0</v>
      </c>
      <c r="AL18" s="339">
        <f t="shared" si="4"/>
        <v>0</v>
      </c>
      <c r="AM18" s="155"/>
      <c r="AN18" s="155"/>
      <c r="AO18" s="155"/>
    </row>
    <row r="19" spans="1:41" s="158" customFormat="1" ht="21" customHeight="1">
      <c r="A19" s="45">
        <v>13</v>
      </c>
      <c r="B19" s="193" t="s">
        <v>1637</v>
      </c>
      <c r="C19" s="54" t="s">
        <v>1638</v>
      </c>
      <c r="D19" s="197" t="s">
        <v>700</v>
      </c>
      <c r="E19" s="102"/>
      <c r="F19" s="102"/>
      <c r="G19" s="102"/>
      <c r="H19" s="102"/>
      <c r="I19" s="102"/>
      <c r="J19" s="102"/>
      <c r="K19" s="102"/>
      <c r="L19" s="102"/>
      <c r="M19" s="102"/>
      <c r="N19" s="102"/>
      <c r="O19" s="102"/>
      <c r="P19" s="102"/>
      <c r="Q19" s="102"/>
      <c r="R19" s="102"/>
      <c r="S19" s="102"/>
      <c r="T19" s="102"/>
      <c r="U19" s="102"/>
      <c r="V19" s="88"/>
      <c r="W19" s="86"/>
      <c r="X19" s="102"/>
      <c r="Y19" s="102"/>
      <c r="Z19" s="102"/>
      <c r="AA19" s="102"/>
      <c r="AB19" s="102"/>
      <c r="AC19" s="88"/>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45">
        <v>14</v>
      </c>
      <c r="B20" s="193" t="s">
        <v>1639</v>
      </c>
      <c r="C20" s="54" t="s">
        <v>1393</v>
      </c>
      <c r="D20" s="197" t="s">
        <v>947</v>
      </c>
      <c r="E20" s="87"/>
      <c r="F20" s="86"/>
      <c r="G20" s="86"/>
      <c r="H20" s="86"/>
      <c r="I20" s="86"/>
      <c r="J20" s="86"/>
      <c r="K20" s="86"/>
      <c r="L20" s="86"/>
      <c r="M20" s="86"/>
      <c r="N20" s="86"/>
      <c r="O20" s="86"/>
      <c r="P20" s="86"/>
      <c r="Q20" s="86"/>
      <c r="R20" s="86"/>
      <c r="S20" s="102"/>
      <c r="T20" s="86"/>
      <c r="U20" s="86"/>
      <c r="V20" s="88"/>
      <c r="W20" s="86"/>
      <c r="X20" s="86"/>
      <c r="Y20" s="86"/>
      <c r="Z20" s="86"/>
      <c r="AA20" s="86"/>
      <c r="AB20" s="86"/>
      <c r="AC20" s="88"/>
      <c r="AD20" s="86"/>
      <c r="AE20" s="86"/>
      <c r="AF20" s="86"/>
      <c r="AG20" s="86"/>
      <c r="AH20" s="86"/>
      <c r="AI20" s="86"/>
      <c r="AJ20" s="19">
        <f t="shared" si="2"/>
        <v>0</v>
      </c>
      <c r="AK20" s="339">
        <f t="shared" si="3"/>
        <v>0</v>
      </c>
      <c r="AL20" s="339">
        <f t="shared" si="4"/>
        <v>0</v>
      </c>
      <c r="AM20" s="485"/>
      <c r="AN20" s="426"/>
      <c r="AO20" s="155"/>
    </row>
    <row r="21" spans="1:41" s="158" customFormat="1" ht="21" customHeight="1">
      <c r="A21" s="45">
        <v>15</v>
      </c>
      <c r="B21" s="193" t="s">
        <v>1640</v>
      </c>
      <c r="C21" s="54" t="s">
        <v>1641</v>
      </c>
      <c r="D21" s="197" t="s">
        <v>378</v>
      </c>
      <c r="E21" s="87"/>
      <c r="F21" s="86"/>
      <c r="G21" s="86"/>
      <c r="H21" s="86"/>
      <c r="I21" s="86"/>
      <c r="J21" s="86"/>
      <c r="K21" s="86"/>
      <c r="L21" s="86"/>
      <c r="M21" s="86"/>
      <c r="N21" s="86"/>
      <c r="O21" s="86"/>
      <c r="P21" s="86"/>
      <c r="Q21" s="86"/>
      <c r="R21" s="86"/>
      <c r="S21" s="86"/>
      <c r="T21" s="86"/>
      <c r="U21" s="86"/>
      <c r="V21" s="88"/>
      <c r="W21" s="86"/>
      <c r="X21" s="86"/>
      <c r="Y21" s="86"/>
      <c r="Z21" s="86"/>
      <c r="AA21" s="86"/>
      <c r="AB21" s="86"/>
      <c r="AC21" s="88"/>
      <c r="AD21" s="86"/>
      <c r="AE21" s="86"/>
      <c r="AF21" s="86"/>
      <c r="AG21" s="86"/>
      <c r="AH21" s="86"/>
      <c r="AI21" s="86"/>
      <c r="AJ21" s="19">
        <f t="shared" si="2"/>
        <v>0</v>
      </c>
      <c r="AK21" s="339">
        <f t="shared" si="3"/>
        <v>0</v>
      </c>
      <c r="AL21" s="339">
        <f t="shared" si="4"/>
        <v>0</v>
      </c>
      <c r="AM21" s="155"/>
      <c r="AN21" s="155"/>
      <c r="AO21" s="155"/>
    </row>
    <row r="22" spans="1:41" s="158" customFormat="1" ht="21" customHeight="1">
      <c r="A22" s="45">
        <v>16</v>
      </c>
      <c r="B22" s="193" t="s">
        <v>1642</v>
      </c>
      <c r="C22" s="54" t="s">
        <v>1643</v>
      </c>
      <c r="D22" s="197" t="s">
        <v>985</v>
      </c>
      <c r="E22" s="98"/>
      <c r="F22" s="99"/>
      <c r="G22" s="99"/>
      <c r="H22" s="99"/>
      <c r="I22" s="99"/>
      <c r="J22" s="99"/>
      <c r="K22" s="99"/>
      <c r="L22" s="99" t="s">
        <v>8</v>
      </c>
      <c r="M22" s="99"/>
      <c r="N22" s="99"/>
      <c r="O22" s="99"/>
      <c r="P22" s="99"/>
      <c r="Q22" s="99"/>
      <c r="R22" s="99"/>
      <c r="S22" s="99"/>
      <c r="T22" s="99"/>
      <c r="U22" s="99"/>
      <c r="V22" s="88"/>
      <c r="W22" s="99"/>
      <c r="X22" s="99"/>
      <c r="Y22" s="99"/>
      <c r="Z22" s="99"/>
      <c r="AA22" s="99"/>
      <c r="AB22" s="99"/>
      <c r="AC22" s="88"/>
      <c r="AD22" s="99"/>
      <c r="AE22" s="99"/>
      <c r="AF22" s="99"/>
      <c r="AG22" s="99"/>
      <c r="AH22" s="99"/>
      <c r="AI22" s="99"/>
      <c r="AJ22" s="19">
        <f t="shared" si="2"/>
        <v>0</v>
      </c>
      <c r="AK22" s="339">
        <f t="shared" si="3"/>
        <v>0</v>
      </c>
      <c r="AL22" s="339">
        <f t="shared" si="4"/>
        <v>1</v>
      </c>
      <c r="AM22" s="155"/>
      <c r="AN22" s="155"/>
      <c r="AO22" s="155"/>
    </row>
    <row r="23" spans="1:41" s="158" customFormat="1" ht="21" customHeight="1">
      <c r="A23" s="45">
        <v>17</v>
      </c>
      <c r="B23" s="193" t="s">
        <v>1644</v>
      </c>
      <c r="C23" s="54" t="s">
        <v>1645</v>
      </c>
      <c r="D23" s="197" t="s">
        <v>107</v>
      </c>
      <c r="E23" s="98"/>
      <c r="F23" s="99"/>
      <c r="G23" s="99"/>
      <c r="H23" s="99"/>
      <c r="I23" s="99"/>
      <c r="J23" s="99"/>
      <c r="K23" s="99"/>
      <c r="L23" s="99"/>
      <c r="M23" s="99"/>
      <c r="N23" s="99"/>
      <c r="O23" s="99"/>
      <c r="P23" s="99"/>
      <c r="Q23" s="99"/>
      <c r="R23" s="99"/>
      <c r="S23" s="99"/>
      <c r="T23" s="99"/>
      <c r="U23" s="99"/>
      <c r="V23" s="88"/>
      <c r="W23" s="99"/>
      <c r="X23" s="99"/>
      <c r="Y23" s="99"/>
      <c r="Z23" s="99"/>
      <c r="AA23" s="99"/>
      <c r="AB23" s="99"/>
      <c r="AC23" s="88"/>
      <c r="AD23" s="99"/>
      <c r="AE23" s="99"/>
      <c r="AF23" s="99"/>
      <c r="AG23" s="99"/>
      <c r="AH23" s="99"/>
      <c r="AI23" s="99"/>
      <c r="AJ23" s="19">
        <f t="shared" si="2"/>
        <v>0</v>
      </c>
      <c r="AK23" s="339">
        <f t="shared" si="3"/>
        <v>0</v>
      </c>
      <c r="AL23" s="339">
        <f t="shared" si="4"/>
        <v>0</v>
      </c>
      <c r="AM23" s="155"/>
      <c r="AN23" s="155"/>
      <c r="AO23" s="155"/>
    </row>
    <row r="24" spans="1:41" s="158" customFormat="1" ht="21" customHeight="1">
      <c r="A24" s="45">
        <v>18</v>
      </c>
      <c r="B24" s="193" t="s">
        <v>1646</v>
      </c>
      <c r="C24" s="54" t="s">
        <v>1647</v>
      </c>
      <c r="D24" s="197" t="s">
        <v>1035</v>
      </c>
      <c r="E24" s="98"/>
      <c r="F24" s="99"/>
      <c r="G24" s="99"/>
      <c r="H24" s="99"/>
      <c r="I24" s="99"/>
      <c r="J24" s="99"/>
      <c r="K24" s="99"/>
      <c r="L24" s="99"/>
      <c r="M24" s="99"/>
      <c r="N24" s="99"/>
      <c r="O24" s="99"/>
      <c r="P24" s="99"/>
      <c r="Q24" s="99"/>
      <c r="R24" s="99"/>
      <c r="S24" s="99" t="s">
        <v>7</v>
      </c>
      <c r="T24" s="99"/>
      <c r="U24" s="99"/>
      <c r="V24" s="88"/>
      <c r="W24" s="99"/>
      <c r="X24" s="99"/>
      <c r="Y24" s="99"/>
      <c r="Z24" s="99"/>
      <c r="AA24" s="99"/>
      <c r="AB24" s="99"/>
      <c r="AC24" s="88"/>
      <c r="AD24" s="99"/>
      <c r="AE24" s="99"/>
      <c r="AF24" s="99"/>
      <c r="AG24" s="99"/>
      <c r="AH24" s="99"/>
      <c r="AI24" s="99"/>
      <c r="AJ24" s="19">
        <f t="shared" si="2"/>
        <v>0</v>
      </c>
      <c r="AK24" s="339">
        <f t="shared" si="3"/>
        <v>1</v>
      </c>
      <c r="AL24" s="339">
        <f t="shared" si="4"/>
        <v>0</v>
      </c>
      <c r="AM24" s="155"/>
      <c r="AN24" s="155"/>
      <c r="AO24" s="155"/>
    </row>
    <row r="25" spans="1:41" s="158" customFormat="1" ht="21" customHeight="1">
      <c r="A25" s="45">
        <v>19</v>
      </c>
      <c r="B25" s="193" t="s">
        <v>1648</v>
      </c>
      <c r="C25" s="54" t="s">
        <v>329</v>
      </c>
      <c r="D25" s="197" t="s">
        <v>89</v>
      </c>
      <c r="E25" s="98"/>
      <c r="F25" s="99"/>
      <c r="G25" s="99"/>
      <c r="H25" s="99"/>
      <c r="I25" s="99"/>
      <c r="J25" s="99"/>
      <c r="K25" s="99"/>
      <c r="L25" s="99"/>
      <c r="M25" s="99"/>
      <c r="N25" s="99"/>
      <c r="O25" s="99"/>
      <c r="P25" s="99"/>
      <c r="Q25" s="99"/>
      <c r="R25" s="99"/>
      <c r="S25" s="99"/>
      <c r="T25" s="99"/>
      <c r="U25" s="99"/>
      <c r="V25" s="88"/>
      <c r="W25" s="99"/>
      <c r="X25" s="99"/>
      <c r="Y25" s="99"/>
      <c r="Z25" s="99"/>
      <c r="AA25" s="99"/>
      <c r="AB25" s="99"/>
      <c r="AC25" s="88"/>
      <c r="AD25" s="99"/>
      <c r="AE25" s="99"/>
      <c r="AF25" s="99"/>
      <c r="AG25" s="99"/>
      <c r="AH25" s="99"/>
      <c r="AI25" s="99"/>
      <c r="AJ25" s="19">
        <f t="shared" si="2"/>
        <v>0</v>
      </c>
      <c r="AK25" s="339">
        <f t="shared" si="3"/>
        <v>0</v>
      </c>
      <c r="AL25" s="339">
        <f t="shared" si="4"/>
        <v>0</v>
      </c>
      <c r="AM25" s="155"/>
      <c r="AN25" s="155"/>
      <c r="AO25" s="155"/>
    </row>
    <row r="26" spans="1:41" s="158" customFormat="1" ht="21" customHeight="1">
      <c r="A26" s="45">
        <v>20</v>
      </c>
      <c r="B26" s="193" t="s">
        <v>1649</v>
      </c>
      <c r="C26" s="54" t="s">
        <v>1650</v>
      </c>
      <c r="D26" s="197" t="s">
        <v>90</v>
      </c>
      <c r="E26" s="98"/>
      <c r="F26" s="99"/>
      <c r="G26" s="99"/>
      <c r="H26" s="99" t="s">
        <v>8</v>
      </c>
      <c r="I26" s="99"/>
      <c r="J26" s="99" t="s">
        <v>6</v>
      </c>
      <c r="K26" s="99"/>
      <c r="L26" s="99"/>
      <c r="M26" s="99"/>
      <c r="N26" s="99"/>
      <c r="O26" s="99"/>
      <c r="P26" s="99"/>
      <c r="Q26" s="99" t="s">
        <v>7</v>
      </c>
      <c r="R26" s="99" t="s">
        <v>7</v>
      </c>
      <c r="S26" s="99"/>
      <c r="T26" s="99"/>
      <c r="U26" s="99"/>
      <c r="V26" s="88"/>
      <c r="W26" s="99"/>
      <c r="X26" s="99"/>
      <c r="Y26" s="99"/>
      <c r="Z26" s="99"/>
      <c r="AA26" s="99"/>
      <c r="AB26" s="99"/>
      <c r="AC26" s="88"/>
      <c r="AD26" s="99"/>
      <c r="AE26" s="99"/>
      <c r="AF26" s="99"/>
      <c r="AG26" s="99"/>
      <c r="AH26" s="99"/>
      <c r="AI26" s="99"/>
      <c r="AJ26" s="19">
        <f t="shared" si="2"/>
        <v>1</v>
      </c>
      <c r="AK26" s="339">
        <f t="shared" si="3"/>
        <v>2</v>
      </c>
      <c r="AL26" s="339">
        <f t="shared" si="4"/>
        <v>1</v>
      </c>
      <c r="AM26" s="155"/>
      <c r="AN26" s="155"/>
      <c r="AO26" s="155"/>
    </row>
    <row r="27" spans="1:41" s="158" customFormat="1" ht="21" customHeight="1">
      <c r="A27" s="45">
        <v>21</v>
      </c>
      <c r="B27" s="193" t="s">
        <v>1651</v>
      </c>
      <c r="C27" s="54" t="s">
        <v>1652</v>
      </c>
      <c r="D27" s="197" t="s">
        <v>90</v>
      </c>
      <c r="E27" s="98"/>
      <c r="F27" s="99"/>
      <c r="G27" s="99"/>
      <c r="H27" s="99"/>
      <c r="I27" s="99"/>
      <c r="J27" s="99"/>
      <c r="K27" s="99"/>
      <c r="L27" s="99" t="s">
        <v>6</v>
      </c>
      <c r="M27" s="99"/>
      <c r="N27" s="99"/>
      <c r="O27" s="99" t="s">
        <v>6</v>
      </c>
      <c r="P27" s="99" t="s">
        <v>6</v>
      </c>
      <c r="Q27" s="99" t="s">
        <v>6</v>
      </c>
      <c r="R27" s="99"/>
      <c r="S27" s="99" t="s">
        <v>6</v>
      </c>
      <c r="T27" s="99" t="s">
        <v>6</v>
      </c>
      <c r="U27" s="99"/>
      <c r="V27" s="88"/>
      <c r="W27" s="99"/>
      <c r="X27" s="99"/>
      <c r="Y27" s="99"/>
      <c r="Z27" s="99"/>
      <c r="AA27" s="99"/>
      <c r="AB27" s="99"/>
      <c r="AC27" s="88"/>
      <c r="AD27" s="99"/>
      <c r="AE27" s="99"/>
      <c r="AF27" s="99"/>
      <c r="AG27" s="99"/>
      <c r="AH27" s="99"/>
      <c r="AI27" s="99"/>
      <c r="AJ27" s="19">
        <f t="shared" si="2"/>
        <v>6</v>
      </c>
      <c r="AK27" s="339">
        <f t="shared" si="3"/>
        <v>0</v>
      </c>
      <c r="AL27" s="339">
        <f t="shared" si="4"/>
        <v>0</v>
      </c>
      <c r="AM27" s="155"/>
      <c r="AN27" s="155"/>
      <c r="AO27" s="155"/>
    </row>
    <row r="28" spans="1:41" s="158" customFormat="1" ht="21" customHeight="1">
      <c r="A28" s="463" t="s">
        <v>10</v>
      </c>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340">
        <f>SUM(AJ7:AJ27)</f>
        <v>14</v>
      </c>
      <c r="AK28" s="147">
        <f>SUM(AK7:AK27)</f>
        <v>6</v>
      </c>
      <c r="AL28" s="147">
        <f>SUM(AL7:AL27)</f>
        <v>12</v>
      </c>
      <c r="AM28" s="157"/>
      <c r="AN28" s="157"/>
      <c r="AO28" s="157"/>
    </row>
    <row r="29" spans="1:41" s="25" customFormat="1" ht="33.75" customHeight="1">
      <c r="A29" s="440" t="s">
        <v>2804</v>
      </c>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2"/>
      <c r="AM29" s="338"/>
      <c r="AN29" s="338"/>
    </row>
    <row r="30" spans="1:41">
      <c r="C30" s="443"/>
      <c r="D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E31" s="443"/>
      <c r="F31" s="443"/>
      <c r="G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3"/>
      <c r="D32" s="443"/>
      <c r="E32" s="44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K5:AK6"/>
    <mergeCell ref="C33:D33"/>
    <mergeCell ref="C30:D30"/>
    <mergeCell ref="C31:G31"/>
    <mergeCell ref="C32:E32"/>
    <mergeCell ref="A28:AI28"/>
    <mergeCell ref="AM20:AN20"/>
    <mergeCell ref="A5:A6"/>
    <mergeCell ref="A29:AL29"/>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7">
    <cfRule type="expression" dxfId="4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A10" zoomScale="79" zoomScaleNormal="79" workbookViewId="0">
      <selection activeCell="V14" sqref="V14"/>
    </sheetView>
  </sheetViews>
  <sheetFormatPr defaultColWidth="9.33203125" defaultRowHeight="18"/>
  <cols>
    <col min="1" max="1" width="7" style="24" customWidth="1"/>
    <col min="2" max="2" width="16.33203125" style="24" customWidth="1"/>
    <col min="3" max="3" width="21.5" style="24" customWidth="1"/>
    <col min="4" max="4" width="8.6640625"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95" customHeight="1">
      <c r="A7" s="67">
        <v>1</v>
      </c>
      <c r="B7" s="79" t="s">
        <v>2235</v>
      </c>
      <c r="C7" s="80" t="s">
        <v>1823</v>
      </c>
      <c r="D7" s="81" t="s">
        <v>40</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95" customHeight="1">
      <c r="A8" s="67">
        <v>2</v>
      </c>
      <c r="B8" s="108" t="s">
        <v>2236</v>
      </c>
      <c r="C8" s="109" t="s">
        <v>35</v>
      </c>
      <c r="D8" s="341" t="s">
        <v>48</v>
      </c>
      <c r="E8" s="251"/>
      <c r="F8" s="101"/>
      <c r="G8" s="101"/>
      <c r="H8" s="101"/>
      <c r="I8" s="99"/>
      <c r="J8" s="101"/>
      <c r="K8" s="101"/>
      <c r="L8" s="101"/>
      <c r="M8" s="101"/>
      <c r="N8" s="101"/>
      <c r="O8" s="101"/>
      <c r="P8" s="99"/>
      <c r="Q8" s="101"/>
      <c r="R8" s="99"/>
      <c r="S8" s="101"/>
      <c r="T8" s="101"/>
      <c r="U8" s="101"/>
      <c r="V8" s="99"/>
      <c r="W8" s="99"/>
      <c r="X8" s="101"/>
      <c r="Y8" s="101"/>
      <c r="Z8" s="101"/>
      <c r="AA8" s="101"/>
      <c r="AB8" s="101"/>
      <c r="AC8" s="101"/>
      <c r="AD8" s="99"/>
      <c r="AE8" s="101"/>
      <c r="AF8" s="101"/>
      <c r="AG8" s="101"/>
      <c r="AH8" s="101"/>
      <c r="AI8" s="101"/>
      <c r="AJ8" s="19">
        <f t="shared" ref="AJ8:AJ26"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6" si="4">COUNTIF(E8:AI8,"T")+2*COUNTIF(E8:AI8,"2T")+2*COUNTIF(E8:AI8,"T2")+COUNTIF(E8:AI8,"PT")+COUNTIF(E8:AI8,"TP")</f>
        <v>0</v>
      </c>
      <c r="AM8" s="153"/>
      <c r="AN8" s="153"/>
      <c r="AO8" s="153"/>
    </row>
    <row r="9" spans="1:41" s="25" customFormat="1" ht="21.95" customHeight="1">
      <c r="A9" s="67">
        <v>3</v>
      </c>
      <c r="B9" s="79" t="s">
        <v>2237</v>
      </c>
      <c r="C9" s="80" t="s">
        <v>2238</v>
      </c>
      <c r="D9" s="81" t="s">
        <v>75</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53"/>
      <c r="AN9" s="153"/>
      <c r="AO9" s="153"/>
    </row>
    <row r="10" spans="1:41" s="25" customFormat="1" ht="21.95" customHeight="1">
      <c r="A10" s="67">
        <v>4</v>
      </c>
      <c r="B10" s="79" t="s">
        <v>2239</v>
      </c>
      <c r="C10" s="80" t="s">
        <v>2240</v>
      </c>
      <c r="D10" s="341" t="s">
        <v>1058</v>
      </c>
      <c r="E10" s="251"/>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53"/>
      <c r="AN10" s="153"/>
      <c r="AO10" s="153"/>
    </row>
    <row r="11" spans="1:41" s="25" customFormat="1" ht="21.95" customHeight="1">
      <c r="A11" s="67">
        <v>5</v>
      </c>
      <c r="B11" s="79" t="s">
        <v>2241</v>
      </c>
      <c r="C11" s="80" t="s">
        <v>2242</v>
      </c>
      <c r="D11" s="81" t="s">
        <v>1543</v>
      </c>
      <c r="E11" s="202"/>
      <c r="F11" s="101" t="s">
        <v>6</v>
      </c>
      <c r="G11" s="101"/>
      <c r="H11" s="101"/>
      <c r="I11" s="99"/>
      <c r="J11" s="101" t="s">
        <v>6</v>
      </c>
      <c r="K11" s="101"/>
      <c r="L11" s="101"/>
      <c r="M11" s="101"/>
      <c r="N11" s="101"/>
      <c r="O11" s="101"/>
      <c r="P11" s="99"/>
      <c r="Q11" s="101"/>
      <c r="R11" s="99"/>
      <c r="S11" s="101"/>
      <c r="T11" s="101"/>
      <c r="U11" s="101"/>
      <c r="V11" s="99"/>
      <c r="W11" s="99"/>
      <c r="X11" s="101"/>
      <c r="Y11" s="101"/>
      <c r="Z11" s="101"/>
      <c r="AA11" s="101"/>
      <c r="AB11" s="101"/>
      <c r="AC11" s="101"/>
      <c r="AD11" s="99"/>
      <c r="AE11" s="101"/>
      <c r="AF11" s="101"/>
      <c r="AG11" s="101"/>
      <c r="AH11" s="101"/>
      <c r="AI11" s="101"/>
      <c r="AJ11" s="19">
        <f t="shared" si="2"/>
        <v>2</v>
      </c>
      <c r="AK11" s="339">
        <f t="shared" si="3"/>
        <v>0</v>
      </c>
      <c r="AL11" s="339">
        <f t="shared" si="4"/>
        <v>0</v>
      </c>
      <c r="AM11" s="153"/>
      <c r="AN11" s="153"/>
      <c r="AO11" s="153"/>
    </row>
    <row r="12" spans="1:41" s="25" customFormat="1" ht="21.95" customHeight="1">
      <c r="A12" s="67">
        <v>6</v>
      </c>
      <c r="B12" s="79" t="s">
        <v>2243</v>
      </c>
      <c r="C12" s="80" t="s">
        <v>2244</v>
      </c>
      <c r="D12" s="81" t="s">
        <v>14</v>
      </c>
      <c r="E12" s="251"/>
      <c r="F12" s="99" t="s">
        <v>8</v>
      </c>
      <c r="G12" s="99"/>
      <c r="H12" s="99"/>
      <c r="I12" s="99"/>
      <c r="J12" s="99" t="s">
        <v>6</v>
      </c>
      <c r="K12" s="99" t="s">
        <v>6</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2</v>
      </c>
      <c r="AK12" s="339">
        <f t="shared" si="3"/>
        <v>0</v>
      </c>
      <c r="AL12" s="339">
        <f t="shared" si="4"/>
        <v>1</v>
      </c>
      <c r="AM12" s="153"/>
      <c r="AN12" s="153"/>
      <c r="AO12" s="153"/>
    </row>
    <row r="13" spans="1:41" s="25" customFormat="1" ht="21.95" customHeight="1">
      <c r="A13" s="67">
        <v>7</v>
      </c>
      <c r="B13" s="79" t="s">
        <v>2245</v>
      </c>
      <c r="C13" s="80" t="s">
        <v>2246</v>
      </c>
      <c r="D13" s="81" t="s">
        <v>92</v>
      </c>
      <c r="E13" s="202"/>
      <c r="F13" s="99"/>
      <c r="G13" s="99"/>
      <c r="H13" s="99"/>
      <c r="I13" s="99"/>
      <c r="J13" s="99" t="s">
        <v>6</v>
      </c>
      <c r="K13" s="99" t="s">
        <v>8</v>
      </c>
      <c r="L13" s="99"/>
      <c r="M13" s="99"/>
      <c r="N13" s="99"/>
      <c r="O13" s="99"/>
      <c r="P13" s="99"/>
      <c r="Q13" s="99"/>
      <c r="R13" s="99"/>
      <c r="S13" s="99"/>
      <c r="T13" s="99"/>
      <c r="U13" s="99"/>
      <c r="V13" s="99" t="s">
        <v>8</v>
      </c>
      <c r="W13" s="99"/>
      <c r="X13" s="99"/>
      <c r="Y13" s="99"/>
      <c r="Z13" s="99"/>
      <c r="AA13" s="99"/>
      <c r="AB13" s="99"/>
      <c r="AC13" s="99"/>
      <c r="AD13" s="99"/>
      <c r="AE13" s="99"/>
      <c r="AF13" s="99"/>
      <c r="AG13" s="99"/>
      <c r="AH13" s="99"/>
      <c r="AI13" s="99"/>
      <c r="AJ13" s="19">
        <f t="shared" si="2"/>
        <v>1</v>
      </c>
      <c r="AK13" s="339">
        <f t="shared" si="3"/>
        <v>0</v>
      </c>
      <c r="AL13" s="339">
        <f t="shared" si="4"/>
        <v>2</v>
      </c>
      <c r="AM13" s="153"/>
      <c r="AN13" s="153"/>
      <c r="AO13" s="153"/>
    </row>
    <row r="14" spans="1:41" s="25" customFormat="1" ht="21.95" customHeight="1">
      <c r="A14" s="67">
        <v>8</v>
      </c>
      <c r="B14" s="79" t="s">
        <v>2247</v>
      </c>
      <c r="C14" s="80" t="s">
        <v>2248</v>
      </c>
      <c r="D14" s="81" t="s">
        <v>62</v>
      </c>
      <c r="E14" s="251"/>
      <c r="F14" s="99"/>
      <c r="G14" s="99"/>
      <c r="H14" s="99" t="s">
        <v>6</v>
      </c>
      <c r="I14" s="99"/>
      <c r="J14" s="99" t="s">
        <v>6</v>
      </c>
      <c r="K14" s="99"/>
      <c r="L14" s="99"/>
      <c r="M14" s="99" t="s">
        <v>6</v>
      </c>
      <c r="N14" s="99"/>
      <c r="O14" s="99"/>
      <c r="P14" s="99"/>
      <c r="Q14" s="99"/>
      <c r="R14" s="99"/>
      <c r="S14" s="99"/>
      <c r="T14" s="99" t="s">
        <v>6</v>
      </c>
      <c r="U14" s="99"/>
      <c r="V14" s="99"/>
      <c r="W14" s="99"/>
      <c r="X14" s="99"/>
      <c r="Y14" s="99"/>
      <c r="Z14" s="99"/>
      <c r="AA14" s="99"/>
      <c r="AB14" s="99"/>
      <c r="AC14" s="99"/>
      <c r="AD14" s="99"/>
      <c r="AE14" s="99"/>
      <c r="AF14" s="99"/>
      <c r="AG14" s="99"/>
      <c r="AH14" s="99"/>
      <c r="AI14" s="99"/>
      <c r="AJ14" s="19">
        <f t="shared" si="2"/>
        <v>4</v>
      </c>
      <c r="AK14" s="339">
        <f t="shared" si="3"/>
        <v>0</v>
      </c>
      <c r="AL14" s="339">
        <f t="shared" si="4"/>
        <v>0</v>
      </c>
      <c r="AM14" s="153"/>
      <c r="AN14" s="153"/>
      <c r="AO14" s="153"/>
    </row>
    <row r="15" spans="1:41" s="25" customFormat="1" ht="21.95" customHeight="1">
      <c r="A15" s="67">
        <v>9</v>
      </c>
      <c r="B15" s="79" t="s">
        <v>2249</v>
      </c>
      <c r="C15" s="80" t="s">
        <v>2250</v>
      </c>
      <c r="D15" s="81" t="s">
        <v>62</v>
      </c>
      <c r="E15" s="202"/>
      <c r="F15" s="101"/>
      <c r="G15" s="101"/>
      <c r="H15" s="101"/>
      <c r="I15" s="99"/>
      <c r="J15" s="101"/>
      <c r="K15" s="101"/>
      <c r="L15" s="101"/>
      <c r="M15" s="101"/>
      <c r="N15" s="101"/>
      <c r="O15" s="101"/>
      <c r="P15" s="99"/>
      <c r="Q15" s="101"/>
      <c r="R15" s="99" t="s">
        <v>7</v>
      </c>
      <c r="S15" s="101"/>
      <c r="T15" s="101"/>
      <c r="U15" s="101"/>
      <c r="V15" s="99"/>
      <c r="W15" s="99"/>
      <c r="X15" s="101"/>
      <c r="Y15" s="101"/>
      <c r="Z15" s="101"/>
      <c r="AA15" s="101"/>
      <c r="AB15" s="101"/>
      <c r="AC15" s="101"/>
      <c r="AD15" s="99"/>
      <c r="AE15" s="101"/>
      <c r="AF15" s="101"/>
      <c r="AG15" s="101"/>
      <c r="AH15" s="101"/>
      <c r="AI15" s="101"/>
      <c r="AJ15" s="19">
        <f t="shared" si="2"/>
        <v>0</v>
      </c>
      <c r="AK15" s="339">
        <f t="shared" si="3"/>
        <v>1</v>
      </c>
      <c r="AL15" s="339">
        <f t="shared" si="4"/>
        <v>0</v>
      </c>
      <c r="AM15" s="153"/>
      <c r="AN15" s="153"/>
      <c r="AO15" s="153"/>
    </row>
    <row r="16" spans="1:41" s="25" customFormat="1" ht="21.95" customHeight="1">
      <c r="A16" s="67">
        <v>10</v>
      </c>
      <c r="B16" s="79" t="s">
        <v>2251</v>
      </c>
      <c r="C16" s="80" t="s">
        <v>69</v>
      </c>
      <c r="D16" s="81" t="s">
        <v>62</v>
      </c>
      <c r="E16" s="251"/>
      <c r="F16" s="99"/>
      <c r="G16" s="99"/>
      <c r="H16" s="99"/>
      <c r="I16" s="99"/>
      <c r="J16" s="99"/>
      <c r="K16" s="99"/>
      <c r="L16" s="99"/>
      <c r="M16" s="99" t="s">
        <v>6</v>
      </c>
      <c r="N16" s="99"/>
      <c r="O16" s="99"/>
      <c r="P16" s="99" t="s">
        <v>6</v>
      </c>
      <c r="Q16" s="99"/>
      <c r="R16" s="99"/>
      <c r="S16" s="99"/>
      <c r="T16" s="99"/>
      <c r="U16" s="99"/>
      <c r="V16" s="99"/>
      <c r="W16" s="99"/>
      <c r="X16" s="99"/>
      <c r="Y16" s="99"/>
      <c r="Z16" s="99"/>
      <c r="AA16" s="99"/>
      <c r="AB16" s="99"/>
      <c r="AC16" s="99"/>
      <c r="AD16" s="99"/>
      <c r="AE16" s="99"/>
      <c r="AF16" s="99"/>
      <c r="AG16" s="99"/>
      <c r="AH16" s="99"/>
      <c r="AI16" s="99"/>
      <c r="AJ16" s="19">
        <f t="shared" si="2"/>
        <v>2</v>
      </c>
      <c r="AK16" s="339">
        <f t="shared" si="3"/>
        <v>0</v>
      </c>
      <c r="AL16" s="339">
        <f t="shared" si="4"/>
        <v>0</v>
      </c>
      <c r="AM16" s="153"/>
      <c r="AN16" s="153"/>
      <c r="AO16" s="153"/>
    </row>
    <row r="17" spans="1:41" s="25" customFormat="1" ht="21.95" customHeight="1">
      <c r="A17" s="67">
        <v>11</v>
      </c>
      <c r="B17" s="79" t="s">
        <v>2252</v>
      </c>
      <c r="C17" s="80" t="s">
        <v>2253</v>
      </c>
      <c r="D17" s="81" t="s">
        <v>744</v>
      </c>
      <c r="E17" s="202"/>
      <c r="F17" s="99"/>
      <c r="G17" s="99"/>
      <c r="H17" s="99"/>
      <c r="I17" s="99"/>
      <c r="J17" s="99" t="s">
        <v>6</v>
      </c>
      <c r="K17" s="99"/>
      <c r="L17" s="99"/>
      <c r="M17" s="99" t="s">
        <v>6</v>
      </c>
      <c r="N17" s="99"/>
      <c r="O17" s="99"/>
      <c r="P17" s="99" t="s">
        <v>6</v>
      </c>
      <c r="Q17" s="99"/>
      <c r="R17" s="99"/>
      <c r="S17" s="99"/>
      <c r="T17" s="99"/>
      <c r="U17" s="99"/>
      <c r="V17" s="99"/>
      <c r="W17" s="99"/>
      <c r="X17" s="99"/>
      <c r="Y17" s="99"/>
      <c r="Z17" s="99"/>
      <c r="AA17" s="99"/>
      <c r="AB17" s="99"/>
      <c r="AC17" s="99"/>
      <c r="AD17" s="99"/>
      <c r="AE17" s="99"/>
      <c r="AF17" s="99"/>
      <c r="AG17" s="99"/>
      <c r="AH17" s="99"/>
      <c r="AI17" s="99"/>
      <c r="AJ17" s="19">
        <f t="shared" si="2"/>
        <v>3</v>
      </c>
      <c r="AK17" s="339">
        <f t="shared" si="3"/>
        <v>0</v>
      </c>
      <c r="AL17" s="339">
        <f t="shared" si="4"/>
        <v>0</v>
      </c>
      <c r="AM17" s="153"/>
      <c r="AN17" s="153"/>
      <c r="AO17" s="153"/>
    </row>
    <row r="18" spans="1:41" s="145" customFormat="1" ht="21.95" customHeight="1">
      <c r="A18" s="67">
        <v>12</v>
      </c>
      <c r="B18" s="79" t="s">
        <v>2254</v>
      </c>
      <c r="C18" s="80" t="s">
        <v>2255</v>
      </c>
      <c r="D18" s="81" t="s">
        <v>52</v>
      </c>
      <c r="E18" s="251"/>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77"/>
      <c r="AN18" s="177"/>
      <c r="AO18" s="177"/>
    </row>
    <row r="19" spans="1:41" s="145" customFormat="1" ht="21.95" customHeight="1">
      <c r="A19" s="67">
        <v>13</v>
      </c>
      <c r="B19" s="79" t="s">
        <v>2256</v>
      </c>
      <c r="C19" s="80" t="s">
        <v>251</v>
      </c>
      <c r="D19" s="81" t="s">
        <v>53</v>
      </c>
      <c r="E19" s="202"/>
      <c r="F19" s="202"/>
      <c r="G19" s="202"/>
      <c r="H19" s="202"/>
      <c r="I19" s="99"/>
      <c r="J19" s="202" t="s">
        <v>6</v>
      </c>
      <c r="K19" s="202"/>
      <c r="L19" s="202"/>
      <c r="M19" s="202"/>
      <c r="N19" s="202"/>
      <c r="O19" s="202"/>
      <c r="P19" s="99"/>
      <c r="Q19" s="202"/>
      <c r="R19" s="99"/>
      <c r="S19" s="202"/>
      <c r="T19" s="202"/>
      <c r="U19" s="202"/>
      <c r="V19" s="99"/>
      <c r="W19" s="99"/>
      <c r="X19" s="202"/>
      <c r="Y19" s="202"/>
      <c r="Z19" s="202"/>
      <c r="AA19" s="202"/>
      <c r="AB19" s="202"/>
      <c r="AC19" s="202"/>
      <c r="AD19" s="99"/>
      <c r="AE19" s="202"/>
      <c r="AF19" s="202"/>
      <c r="AG19" s="202"/>
      <c r="AH19" s="202"/>
      <c r="AI19" s="202"/>
      <c r="AJ19" s="19">
        <f t="shared" si="2"/>
        <v>1</v>
      </c>
      <c r="AK19" s="339">
        <f t="shared" si="3"/>
        <v>0</v>
      </c>
      <c r="AL19" s="339">
        <f t="shared" si="4"/>
        <v>0</v>
      </c>
      <c r="AM19" s="177"/>
      <c r="AN19" s="177"/>
      <c r="AO19" s="177"/>
    </row>
    <row r="20" spans="1:41" s="145" customFormat="1" ht="21.95" customHeight="1">
      <c r="A20" s="67">
        <v>14</v>
      </c>
      <c r="B20" s="79" t="s">
        <v>2257</v>
      </c>
      <c r="C20" s="80" t="s">
        <v>2258</v>
      </c>
      <c r="D20" s="81" t="s">
        <v>28</v>
      </c>
      <c r="E20" s="251"/>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527"/>
      <c r="AN20" s="528"/>
      <c r="AO20" s="177"/>
    </row>
    <row r="21" spans="1:41" s="145" customFormat="1" ht="21.95" customHeight="1">
      <c r="A21" s="67">
        <v>15</v>
      </c>
      <c r="B21" s="79" t="s">
        <v>2259</v>
      </c>
      <c r="C21" s="80" t="s">
        <v>38</v>
      </c>
      <c r="D21" s="81" t="s">
        <v>28</v>
      </c>
      <c r="E21" s="202"/>
      <c r="F21" s="99"/>
      <c r="G21" s="99"/>
      <c r="H21" s="99"/>
      <c r="I21" s="99"/>
      <c r="J21" s="99" t="s">
        <v>6</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1</v>
      </c>
      <c r="AK21" s="339">
        <f t="shared" si="3"/>
        <v>0</v>
      </c>
      <c r="AL21" s="339">
        <f t="shared" si="4"/>
        <v>0</v>
      </c>
      <c r="AM21" s="177"/>
      <c r="AN21" s="177"/>
      <c r="AO21" s="177"/>
    </row>
    <row r="22" spans="1:41" s="145" customFormat="1" ht="21.95" customHeight="1">
      <c r="A22" s="67">
        <v>16</v>
      </c>
      <c r="B22" s="79" t="s">
        <v>2260</v>
      </c>
      <c r="C22" s="80" t="s">
        <v>16</v>
      </c>
      <c r="D22" s="81" t="s">
        <v>2261</v>
      </c>
      <c r="E22" s="251"/>
      <c r="F22" s="99" t="s">
        <v>7</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77"/>
      <c r="AN22" s="177"/>
      <c r="AO22" s="177"/>
    </row>
    <row r="23" spans="1:41" s="145" customFormat="1" ht="21.95" customHeight="1">
      <c r="A23" s="67">
        <v>17</v>
      </c>
      <c r="B23" s="79" t="s">
        <v>2262</v>
      </c>
      <c r="C23" s="109" t="s">
        <v>335</v>
      </c>
      <c r="D23" s="341" t="s">
        <v>9</v>
      </c>
      <c r="E23" s="202"/>
      <c r="F23" s="99" t="s">
        <v>7</v>
      </c>
      <c r="G23" s="99"/>
      <c r="H23" s="99" t="s">
        <v>6</v>
      </c>
      <c r="I23" s="99"/>
      <c r="J23" s="99" t="s">
        <v>6</v>
      </c>
      <c r="K23" s="99"/>
      <c r="L23" s="99"/>
      <c r="M23" s="99"/>
      <c r="N23" s="99"/>
      <c r="O23" s="99"/>
      <c r="P23" s="99" t="s">
        <v>6</v>
      </c>
      <c r="Q23" s="99"/>
      <c r="R23" s="99" t="s">
        <v>6</v>
      </c>
      <c r="S23" s="99" t="s">
        <v>7</v>
      </c>
      <c r="T23" s="99"/>
      <c r="U23" s="99"/>
      <c r="V23" s="99"/>
      <c r="W23" s="99"/>
      <c r="X23" s="99"/>
      <c r="Y23" s="99"/>
      <c r="Z23" s="99"/>
      <c r="AA23" s="99"/>
      <c r="AB23" s="99"/>
      <c r="AC23" s="99"/>
      <c r="AD23" s="99"/>
      <c r="AE23" s="99"/>
      <c r="AF23" s="99"/>
      <c r="AG23" s="99"/>
      <c r="AH23" s="99"/>
      <c r="AI23" s="99"/>
      <c r="AJ23" s="19">
        <f t="shared" si="2"/>
        <v>4</v>
      </c>
      <c r="AK23" s="339">
        <f t="shared" si="3"/>
        <v>2</v>
      </c>
      <c r="AL23" s="339">
        <f t="shared" si="4"/>
        <v>0</v>
      </c>
      <c r="AM23" s="177"/>
      <c r="AN23" s="177"/>
      <c r="AO23" s="177"/>
    </row>
    <row r="24" spans="1:41" s="145" customFormat="1" ht="21.95" customHeight="1">
      <c r="A24" s="67">
        <v>18</v>
      </c>
      <c r="B24" s="79" t="s">
        <v>2263</v>
      </c>
      <c r="C24" s="109" t="s">
        <v>2264</v>
      </c>
      <c r="D24" s="341" t="s">
        <v>2265</v>
      </c>
      <c r="E24" s="251"/>
      <c r="F24" s="99"/>
      <c r="G24" s="99"/>
      <c r="H24" s="99" t="s">
        <v>6</v>
      </c>
      <c r="I24" s="99" t="s">
        <v>6</v>
      </c>
      <c r="J24" s="99" t="s">
        <v>6</v>
      </c>
      <c r="K24" s="99"/>
      <c r="L24" s="99" t="s">
        <v>6</v>
      </c>
      <c r="M24" s="99" t="s">
        <v>6</v>
      </c>
      <c r="N24" s="99"/>
      <c r="O24" s="99" t="s">
        <v>6</v>
      </c>
      <c r="P24" s="99"/>
      <c r="Q24" s="99" t="s">
        <v>6</v>
      </c>
      <c r="R24" s="99" t="s">
        <v>6</v>
      </c>
      <c r="S24" s="99" t="s">
        <v>6</v>
      </c>
      <c r="T24" s="99" t="s">
        <v>6</v>
      </c>
      <c r="U24" s="99"/>
      <c r="V24" s="99"/>
      <c r="W24" s="99"/>
      <c r="X24" s="99"/>
      <c r="Y24" s="99"/>
      <c r="Z24" s="99"/>
      <c r="AA24" s="99"/>
      <c r="AB24" s="99"/>
      <c r="AC24" s="99"/>
      <c r="AD24" s="99"/>
      <c r="AE24" s="99"/>
      <c r="AF24" s="99"/>
      <c r="AG24" s="99"/>
      <c r="AH24" s="99"/>
      <c r="AI24" s="99"/>
      <c r="AJ24" s="19">
        <f t="shared" si="2"/>
        <v>10</v>
      </c>
      <c r="AK24" s="339">
        <f t="shared" si="3"/>
        <v>0</v>
      </c>
      <c r="AL24" s="339">
        <f t="shared" si="4"/>
        <v>0</v>
      </c>
      <c r="AM24" s="177"/>
      <c r="AN24" s="177"/>
      <c r="AO24" s="177"/>
    </row>
    <row r="25" spans="1:41" s="145" customFormat="1" ht="21.95" customHeight="1">
      <c r="A25" s="67">
        <v>19</v>
      </c>
      <c r="B25" s="79" t="s">
        <v>2266</v>
      </c>
      <c r="C25" s="109" t="s">
        <v>525</v>
      </c>
      <c r="D25" s="341" t="s">
        <v>112</v>
      </c>
      <c r="E25" s="202"/>
      <c r="F25" s="99"/>
      <c r="G25" s="99"/>
      <c r="H25" s="99"/>
      <c r="I25" s="99"/>
      <c r="J25" s="99" t="s">
        <v>6</v>
      </c>
      <c r="K25" s="99" t="s">
        <v>6</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2</v>
      </c>
      <c r="AK25" s="339">
        <f t="shared" si="3"/>
        <v>0</v>
      </c>
      <c r="AL25" s="339">
        <f t="shared" si="4"/>
        <v>0</v>
      </c>
      <c r="AM25" s="177"/>
      <c r="AN25" s="177"/>
      <c r="AO25" s="177"/>
    </row>
    <row r="26" spans="1:41" s="145" customFormat="1" ht="21.95" customHeight="1">
      <c r="A26" s="67">
        <v>20</v>
      </c>
      <c r="B26" s="79">
        <v>2010010040</v>
      </c>
      <c r="C26" s="109" t="s">
        <v>154</v>
      </c>
      <c r="D26" s="341" t="s">
        <v>700</v>
      </c>
      <c r="E26" s="251"/>
      <c r="F26" s="99"/>
      <c r="G26" s="99"/>
      <c r="H26" s="99"/>
      <c r="I26" s="99"/>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77"/>
      <c r="AN26" s="177"/>
      <c r="AO26" s="177"/>
    </row>
    <row r="27" spans="1:41" s="145" customFormat="1" ht="21.95" customHeight="1">
      <c r="A27" s="67">
        <v>21</v>
      </c>
      <c r="B27" s="79" t="s">
        <v>2267</v>
      </c>
      <c r="C27" s="109" t="s">
        <v>57</v>
      </c>
      <c r="D27" s="341" t="s">
        <v>2268</v>
      </c>
      <c r="E27" s="473" t="s">
        <v>2862</v>
      </c>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5"/>
      <c r="AI27" s="99"/>
      <c r="AJ27" s="19">
        <f>COUNTIF(E27:AI27,"K")+2*COUNTIF(E27:AI27,"2K")+COUNTIF(E27:AI27,"TK")+COUNTIF(E27:AI27,"KT")+COUNTIF(E27:AI27,"PK")+COUNTIF(E27:AI27,"KP")+2*COUNTIF(E27:AI27,"K2")</f>
        <v>0</v>
      </c>
      <c r="AK27" s="339">
        <f t="shared" si="3"/>
        <v>0</v>
      </c>
      <c r="AL27" s="339">
        <f>COUNTIF(E27:AI27,"T")+2*COUNTIF(E27:AI27,"2T")+2*COUNTIF(E27:AI27,"T2")+COUNTIF(E27:AI27,"PT")+COUNTIF(E27:AI27,"TP")</f>
        <v>0</v>
      </c>
      <c r="AM27" s="177"/>
      <c r="AN27" s="177"/>
      <c r="AO27" s="177"/>
    </row>
    <row r="28" spans="1:41" s="25" customFormat="1" ht="21.95" customHeight="1">
      <c r="A28" s="529" t="s">
        <v>10</v>
      </c>
      <c r="B28" s="530"/>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1"/>
      <c r="AJ28" s="340">
        <f>SUM(AJ7:AJ27)</f>
        <v>33</v>
      </c>
      <c r="AK28" s="147">
        <f>SUM(AK7:AK27)</f>
        <v>4</v>
      </c>
      <c r="AL28" s="147">
        <f>SUM(AL7:AL27)</f>
        <v>3</v>
      </c>
    </row>
    <row r="29" spans="1:41" s="25" customFormat="1" ht="21" customHeight="1">
      <c r="A29" s="440" t="s">
        <v>2804</v>
      </c>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2"/>
      <c r="AM29" s="338"/>
      <c r="AN29" s="338"/>
    </row>
    <row r="30" spans="1:41">
      <c r="C30" s="443"/>
      <c r="D30" s="443"/>
    </row>
  </sheetData>
  <mergeCells count="20">
    <mergeCell ref="I4:L4"/>
    <mergeCell ref="M4:N4"/>
    <mergeCell ref="O4:Q4"/>
    <mergeCell ref="R4:T4"/>
    <mergeCell ref="A5:A6"/>
    <mergeCell ref="B5:B6"/>
    <mergeCell ref="C5:D6"/>
    <mergeCell ref="A1:P1"/>
    <mergeCell ref="Q1:AL1"/>
    <mergeCell ref="A2:P2"/>
    <mergeCell ref="Q2:AL2"/>
    <mergeCell ref="A3:AL3"/>
    <mergeCell ref="AK5:AK6"/>
    <mergeCell ref="AL5:AL6"/>
    <mergeCell ref="AM20:AN20"/>
    <mergeCell ref="A28:AI28"/>
    <mergeCell ref="C30:D30"/>
    <mergeCell ref="E27:AH27"/>
    <mergeCell ref="A29:AL29"/>
    <mergeCell ref="AJ5:AJ6"/>
  </mergeCells>
  <conditionalFormatting sqref="E6:AI26 AI27">
    <cfRule type="expression" dxfId="43" priority="1">
      <formula>IF(E$6="CN",1,0)</formula>
    </cfRule>
  </conditionalFormatting>
  <conditionalFormatting sqref="E27">
    <cfRule type="expression" dxfId="42" priority="87">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zoomScale="81" zoomScaleNormal="81" workbookViewId="0">
      <selection activeCell="T11" sqref="T11"/>
    </sheetView>
  </sheetViews>
  <sheetFormatPr defaultColWidth="9.33203125" defaultRowHeight="18"/>
  <cols>
    <col min="1" max="1" width="6.6640625" style="24" customWidth="1"/>
    <col min="2" max="2" width="17.1640625" style="24" customWidth="1"/>
    <col min="3" max="3" width="26.6640625" style="24" customWidth="1"/>
    <col min="4" max="4" width="10"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2271</v>
      </c>
      <c r="C7" s="74" t="s">
        <v>2272</v>
      </c>
      <c r="D7" s="75" t="s">
        <v>36</v>
      </c>
      <c r="E7" s="326"/>
      <c r="F7" s="96"/>
      <c r="G7" s="96"/>
      <c r="H7" s="96" t="s">
        <v>8</v>
      </c>
      <c r="I7" s="95"/>
      <c r="J7" s="96"/>
      <c r="K7" s="96"/>
      <c r="L7" s="96"/>
      <c r="M7" s="96"/>
      <c r="N7" s="96"/>
      <c r="O7" s="96"/>
      <c r="P7" s="95"/>
      <c r="Q7" s="96"/>
      <c r="R7" s="95"/>
      <c r="S7" s="96"/>
      <c r="T7" s="96"/>
      <c r="U7" s="96"/>
      <c r="V7" s="95"/>
      <c r="W7" s="95"/>
      <c r="X7" s="96"/>
      <c r="Y7" s="96"/>
      <c r="Z7" s="96"/>
      <c r="AA7" s="96"/>
      <c r="AB7" s="96"/>
      <c r="AC7" s="96"/>
      <c r="AD7" s="95"/>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6"/>
      <c r="AN7" s="27"/>
      <c r="AO7" s="153"/>
    </row>
    <row r="8" spans="1:41" s="25" customFormat="1" ht="21" customHeight="1">
      <c r="A8" s="34">
        <v>2</v>
      </c>
      <c r="B8" s="73" t="s">
        <v>2273</v>
      </c>
      <c r="C8" s="74" t="s">
        <v>182</v>
      </c>
      <c r="D8" s="75" t="s">
        <v>19</v>
      </c>
      <c r="E8" s="238"/>
      <c r="F8" s="119"/>
      <c r="G8" s="119"/>
      <c r="H8" s="119"/>
      <c r="I8" s="95"/>
      <c r="J8" s="119"/>
      <c r="K8" s="119"/>
      <c r="L8" s="119"/>
      <c r="M8" s="119"/>
      <c r="N8" s="119"/>
      <c r="O8" s="119"/>
      <c r="P8" s="95"/>
      <c r="Q8" s="119"/>
      <c r="R8" s="95"/>
      <c r="S8" s="119"/>
      <c r="T8" s="119"/>
      <c r="U8" s="119"/>
      <c r="V8" s="95"/>
      <c r="W8" s="95"/>
      <c r="X8" s="119"/>
      <c r="Y8" s="119"/>
      <c r="Z8" s="119"/>
      <c r="AA8" s="119"/>
      <c r="AB8" s="119"/>
      <c r="AC8" s="119"/>
      <c r="AD8" s="95"/>
      <c r="AE8" s="119"/>
      <c r="AF8" s="119"/>
      <c r="AG8" s="119"/>
      <c r="AH8" s="119"/>
      <c r="AI8" s="119"/>
      <c r="AJ8" s="19">
        <f t="shared" ref="AJ8:AJ30" si="2">COUNTIF(E8:AI8,"K")+2*COUNTIF(E8:AI8,"2K")+COUNTIF(E8:AI8,"TK")+COUNTIF(E8:AI8,"KT")+COUNTIF(E8:AI8,"PK")+COUNTIF(E8:AI8,"KP")+2*COUNTIF(E8:AI8,"K2")</f>
        <v>0</v>
      </c>
      <c r="AK8" s="339">
        <f t="shared" ref="AK8:AK30" si="3">COUNTIF(F8:AJ8,"P")+2*COUNTIF(F8:AJ8,"2P")+COUNTIF(F8:AJ8,"TP")+COUNTIF(F8:AJ8,"PT")+COUNTIF(F8:AJ8,"PK")+COUNTIF(F8:AJ8,"KP")+2*COUNTIF(F8:AJ8,"P2")</f>
        <v>0</v>
      </c>
      <c r="AL8" s="339">
        <f t="shared" ref="AL8:AL30" si="4">COUNTIF(E8:AI8,"T")+2*COUNTIF(E8:AI8,"2T")+2*COUNTIF(E8:AI8,"T2")+COUNTIF(E8:AI8,"PT")+COUNTIF(E8:AI8,"TP")</f>
        <v>0</v>
      </c>
      <c r="AM8" s="153"/>
      <c r="AN8" s="153"/>
      <c r="AO8" s="153"/>
    </row>
    <row r="9" spans="1:41" s="25" customFormat="1" ht="21" customHeight="1">
      <c r="A9" s="34">
        <v>3</v>
      </c>
      <c r="B9" s="73" t="s">
        <v>2274</v>
      </c>
      <c r="C9" s="74" t="s">
        <v>2275</v>
      </c>
      <c r="D9" s="75" t="s">
        <v>40</v>
      </c>
      <c r="E9" s="326"/>
      <c r="F9" s="96"/>
      <c r="G9" s="96"/>
      <c r="H9" s="96"/>
      <c r="I9" s="95"/>
      <c r="J9" s="96"/>
      <c r="K9" s="96"/>
      <c r="L9" s="96"/>
      <c r="M9" s="96"/>
      <c r="N9" s="96"/>
      <c r="O9" s="96" t="s">
        <v>6</v>
      </c>
      <c r="P9" s="95"/>
      <c r="Q9" s="96"/>
      <c r="R9" s="95"/>
      <c r="S9" s="96"/>
      <c r="T9" s="96"/>
      <c r="U9" s="96"/>
      <c r="V9" s="95"/>
      <c r="W9" s="95"/>
      <c r="X9" s="96"/>
      <c r="Y9" s="96"/>
      <c r="Z9" s="96"/>
      <c r="AA9" s="96"/>
      <c r="AB9" s="96"/>
      <c r="AC9" s="96"/>
      <c r="AD9" s="95"/>
      <c r="AE9" s="96"/>
      <c r="AF9" s="96"/>
      <c r="AG9" s="96"/>
      <c r="AH9" s="96"/>
      <c r="AI9" s="96"/>
      <c r="AJ9" s="19">
        <f t="shared" si="2"/>
        <v>1</v>
      </c>
      <c r="AK9" s="339">
        <f t="shared" si="3"/>
        <v>0</v>
      </c>
      <c r="AL9" s="339">
        <f t="shared" si="4"/>
        <v>0</v>
      </c>
      <c r="AM9" s="153"/>
      <c r="AN9" s="153"/>
      <c r="AO9" s="153"/>
    </row>
    <row r="10" spans="1:41" s="25" customFormat="1" ht="21" customHeight="1">
      <c r="A10" s="34">
        <v>4</v>
      </c>
      <c r="B10" s="73">
        <v>2010010041</v>
      </c>
      <c r="C10" s="74" t="s">
        <v>251</v>
      </c>
      <c r="D10" s="75" t="s">
        <v>39</v>
      </c>
      <c r="E10" s="326"/>
      <c r="F10" s="96"/>
      <c r="G10" s="96"/>
      <c r="H10" s="96"/>
      <c r="I10" s="95"/>
      <c r="J10" s="96"/>
      <c r="K10" s="96"/>
      <c r="L10" s="96"/>
      <c r="M10" s="96"/>
      <c r="N10" s="96"/>
      <c r="O10" s="96"/>
      <c r="P10" s="95"/>
      <c r="Q10" s="96"/>
      <c r="R10" s="95"/>
      <c r="S10" s="96"/>
      <c r="T10" s="96"/>
      <c r="U10" s="96"/>
      <c r="V10" s="95"/>
      <c r="W10" s="95"/>
      <c r="X10" s="96"/>
      <c r="Y10" s="96"/>
      <c r="Z10" s="96"/>
      <c r="AA10" s="96"/>
      <c r="AB10" s="96"/>
      <c r="AC10" s="96"/>
      <c r="AD10" s="95"/>
      <c r="AE10" s="96"/>
      <c r="AF10" s="96"/>
      <c r="AG10" s="96"/>
      <c r="AH10" s="96"/>
      <c r="AI10" s="96"/>
      <c r="AJ10" s="19">
        <f t="shared" si="2"/>
        <v>0</v>
      </c>
      <c r="AK10" s="339">
        <f t="shared" si="3"/>
        <v>0</v>
      </c>
      <c r="AL10" s="339">
        <f t="shared" si="4"/>
        <v>0</v>
      </c>
      <c r="AM10" s="153"/>
      <c r="AN10" s="153"/>
      <c r="AO10" s="153"/>
    </row>
    <row r="11" spans="1:41" s="25" customFormat="1" ht="21" customHeight="1">
      <c r="A11" s="34">
        <v>5</v>
      </c>
      <c r="B11" s="73" t="s">
        <v>2276</v>
      </c>
      <c r="C11" s="74" t="s">
        <v>64</v>
      </c>
      <c r="D11" s="75" t="s">
        <v>50</v>
      </c>
      <c r="E11" s="238"/>
      <c r="F11" s="119"/>
      <c r="G11" s="119"/>
      <c r="H11" s="119"/>
      <c r="I11" s="95"/>
      <c r="J11" s="119"/>
      <c r="K11" s="119"/>
      <c r="L11" s="119"/>
      <c r="M11" s="119"/>
      <c r="N11" s="119"/>
      <c r="O11" s="119"/>
      <c r="P11" s="95"/>
      <c r="Q11" s="119"/>
      <c r="R11" s="95"/>
      <c r="S11" s="119"/>
      <c r="T11" s="119"/>
      <c r="U11" s="119"/>
      <c r="V11" s="95"/>
      <c r="W11" s="95"/>
      <c r="X11" s="119"/>
      <c r="Y11" s="119"/>
      <c r="Z11" s="119"/>
      <c r="AA11" s="119"/>
      <c r="AB11" s="119"/>
      <c r="AC11" s="119"/>
      <c r="AD11" s="95"/>
      <c r="AE11" s="119"/>
      <c r="AF11" s="119"/>
      <c r="AG11" s="119"/>
      <c r="AH11" s="119"/>
      <c r="AI11" s="119"/>
      <c r="AJ11" s="19">
        <f t="shared" si="2"/>
        <v>0</v>
      </c>
      <c r="AK11" s="339">
        <f t="shared" si="3"/>
        <v>0</v>
      </c>
      <c r="AL11" s="339">
        <f t="shared" si="4"/>
        <v>0</v>
      </c>
      <c r="AM11" s="153"/>
      <c r="AN11" s="153"/>
      <c r="AO11" s="153"/>
    </row>
    <row r="12" spans="1:41" s="25" customFormat="1" ht="21" customHeight="1">
      <c r="A12" s="34">
        <v>6</v>
      </c>
      <c r="B12" s="73" t="s">
        <v>2277</v>
      </c>
      <c r="C12" s="74" t="s">
        <v>57</v>
      </c>
      <c r="D12" s="75" t="s">
        <v>2278</v>
      </c>
      <c r="E12" s="326"/>
      <c r="F12" s="96"/>
      <c r="G12" s="96"/>
      <c r="H12" s="96"/>
      <c r="I12" s="95"/>
      <c r="J12" s="96"/>
      <c r="K12" s="96"/>
      <c r="L12" s="96"/>
      <c r="M12" s="96"/>
      <c r="N12" s="96"/>
      <c r="O12" s="96"/>
      <c r="P12" s="95"/>
      <c r="Q12" s="96"/>
      <c r="R12" s="95"/>
      <c r="S12" s="96"/>
      <c r="T12" s="96"/>
      <c r="U12" s="96"/>
      <c r="V12" s="95"/>
      <c r="W12" s="95"/>
      <c r="X12" s="96"/>
      <c r="Y12" s="96"/>
      <c r="Z12" s="96"/>
      <c r="AA12" s="96"/>
      <c r="AB12" s="96"/>
      <c r="AC12" s="96"/>
      <c r="AD12" s="95"/>
      <c r="AE12" s="96"/>
      <c r="AF12" s="96"/>
      <c r="AG12" s="96"/>
      <c r="AH12" s="96"/>
      <c r="AI12" s="96"/>
      <c r="AJ12" s="19">
        <f t="shared" si="2"/>
        <v>0</v>
      </c>
      <c r="AK12" s="339">
        <f t="shared" si="3"/>
        <v>0</v>
      </c>
      <c r="AL12" s="339">
        <f t="shared" si="4"/>
        <v>0</v>
      </c>
      <c r="AM12" s="153"/>
      <c r="AN12" s="153"/>
      <c r="AO12" s="153"/>
    </row>
    <row r="13" spans="1:41" s="25" customFormat="1" ht="21" customHeight="1">
      <c r="A13" s="34">
        <v>7</v>
      </c>
      <c r="B13" s="73" t="s">
        <v>2280</v>
      </c>
      <c r="C13" s="74" t="s">
        <v>2281</v>
      </c>
      <c r="D13" s="75" t="s">
        <v>14</v>
      </c>
      <c r="E13" s="326"/>
      <c r="F13" s="96"/>
      <c r="G13" s="96"/>
      <c r="H13" s="96"/>
      <c r="I13" s="95"/>
      <c r="J13" s="96"/>
      <c r="K13" s="96"/>
      <c r="L13" s="96"/>
      <c r="M13" s="96"/>
      <c r="N13" s="96"/>
      <c r="O13" s="96"/>
      <c r="P13" s="95"/>
      <c r="Q13" s="96"/>
      <c r="R13" s="95"/>
      <c r="S13" s="96"/>
      <c r="T13" s="96"/>
      <c r="U13" s="96"/>
      <c r="V13" s="95"/>
      <c r="W13" s="95"/>
      <c r="X13" s="96"/>
      <c r="Y13" s="96"/>
      <c r="Z13" s="96"/>
      <c r="AA13" s="96"/>
      <c r="AB13" s="96"/>
      <c r="AC13" s="96"/>
      <c r="AD13" s="95"/>
      <c r="AE13" s="96"/>
      <c r="AF13" s="96"/>
      <c r="AG13" s="96"/>
      <c r="AH13" s="96"/>
      <c r="AI13" s="96"/>
      <c r="AJ13" s="19">
        <f t="shared" si="2"/>
        <v>0</v>
      </c>
      <c r="AK13" s="339">
        <f t="shared" si="3"/>
        <v>0</v>
      </c>
      <c r="AL13" s="339">
        <f t="shared" si="4"/>
        <v>0</v>
      </c>
      <c r="AM13" s="153"/>
      <c r="AN13" s="153"/>
      <c r="AO13" s="153"/>
    </row>
    <row r="14" spans="1:41" s="25" customFormat="1" ht="21" customHeight="1">
      <c r="A14" s="34">
        <v>8</v>
      </c>
      <c r="B14" s="73" t="s">
        <v>2279</v>
      </c>
      <c r="C14" s="74" t="s">
        <v>2242</v>
      </c>
      <c r="D14" s="75" t="s">
        <v>14</v>
      </c>
      <c r="E14" s="326"/>
      <c r="F14" s="96"/>
      <c r="G14" s="96"/>
      <c r="H14" s="96"/>
      <c r="I14" s="95"/>
      <c r="J14" s="96"/>
      <c r="K14" s="96"/>
      <c r="L14" s="96"/>
      <c r="M14" s="96"/>
      <c r="N14" s="96"/>
      <c r="O14" s="96"/>
      <c r="P14" s="95"/>
      <c r="Q14" s="96"/>
      <c r="R14" s="95"/>
      <c r="S14" s="96"/>
      <c r="T14" s="96"/>
      <c r="U14" s="96"/>
      <c r="V14" s="95"/>
      <c r="W14" s="95"/>
      <c r="X14" s="96"/>
      <c r="Y14" s="96"/>
      <c r="Z14" s="96"/>
      <c r="AA14" s="96"/>
      <c r="AB14" s="96"/>
      <c r="AC14" s="96"/>
      <c r="AD14" s="95"/>
      <c r="AE14" s="96"/>
      <c r="AF14" s="96"/>
      <c r="AG14" s="96"/>
      <c r="AH14" s="96"/>
      <c r="AI14" s="96"/>
      <c r="AJ14" s="19">
        <f t="shared" si="2"/>
        <v>0</v>
      </c>
      <c r="AK14" s="339">
        <f t="shared" si="3"/>
        <v>0</v>
      </c>
      <c r="AL14" s="339">
        <f t="shared" si="4"/>
        <v>0</v>
      </c>
      <c r="AM14" s="153"/>
      <c r="AN14" s="153"/>
      <c r="AO14" s="153"/>
    </row>
    <row r="15" spans="1:41" s="25" customFormat="1" ht="21" customHeight="1">
      <c r="A15" s="34">
        <v>9</v>
      </c>
      <c r="B15" s="73" t="s">
        <v>2282</v>
      </c>
      <c r="C15" s="74" t="s">
        <v>368</v>
      </c>
      <c r="D15" s="75" t="s">
        <v>41</v>
      </c>
      <c r="E15" s="238"/>
      <c r="F15" s="119"/>
      <c r="G15" s="119"/>
      <c r="H15" s="119"/>
      <c r="I15" s="95"/>
      <c r="J15" s="119"/>
      <c r="K15" s="119"/>
      <c r="L15" s="119"/>
      <c r="M15" s="119"/>
      <c r="N15" s="119"/>
      <c r="O15" s="119"/>
      <c r="P15" s="95"/>
      <c r="Q15" s="119"/>
      <c r="R15" s="95"/>
      <c r="S15" s="119"/>
      <c r="T15" s="119"/>
      <c r="U15" s="119"/>
      <c r="V15" s="95"/>
      <c r="W15" s="95"/>
      <c r="X15" s="119"/>
      <c r="Y15" s="119"/>
      <c r="Z15" s="119"/>
      <c r="AA15" s="119"/>
      <c r="AB15" s="119"/>
      <c r="AC15" s="119"/>
      <c r="AD15" s="95"/>
      <c r="AE15" s="119"/>
      <c r="AF15" s="119"/>
      <c r="AG15" s="119"/>
      <c r="AH15" s="119"/>
      <c r="AI15" s="119"/>
      <c r="AJ15" s="19">
        <f t="shared" si="2"/>
        <v>0</v>
      </c>
      <c r="AK15" s="339">
        <f t="shared" si="3"/>
        <v>0</v>
      </c>
      <c r="AL15" s="339">
        <f t="shared" si="4"/>
        <v>0</v>
      </c>
      <c r="AM15" s="153"/>
      <c r="AN15" s="153"/>
      <c r="AO15" s="153"/>
    </row>
    <row r="16" spans="1:41" s="25" customFormat="1" ht="21" customHeight="1">
      <c r="A16" s="34">
        <v>10</v>
      </c>
      <c r="B16" s="73" t="s">
        <v>2283</v>
      </c>
      <c r="C16" s="74" t="s">
        <v>2284</v>
      </c>
      <c r="D16" s="75" t="s">
        <v>41</v>
      </c>
      <c r="E16" s="326"/>
      <c r="F16" s="96"/>
      <c r="G16" s="96"/>
      <c r="H16" s="96"/>
      <c r="I16" s="95"/>
      <c r="J16" s="96"/>
      <c r="K16" s="96"/>
      <c r="L16" s="96"/>
      <c r="M16" s="96"/>
      <c r="N16" s="96"/>
      <c r="O16" s="96"/>
      <c r="P16" s="95"/>
      <c r="Q16" s="96"/>
      <c r="R16" s="95"/>
      <c r="S16" s="96"/>
      <c r="T16" s="96"/>
      <c r="U16" s="96"/>
      <c r="V16" s="95"/>
      <c r="W16" s="95"/>
      <c r="X16" s="96"/>
      <c r="Y16" s="96"/>
      <c r="Z16" s="96"/>
      <c r="AA16" s="96"/>
      <c r="AB16" s="96"/>
      <c r="AC16" s="96"/>
      <c r="AD16" s="95"/>
      <c r="AE16" s="96"/>
      <c r="AF16" s="96"/>
      <c r="AG16" s="96"/>
      <c r="AH16" s="96"/>
      <c r="AI16" s="96"/>
      <c r="AJ16" s="19">
        <f t="shared" si="2"/>
        <v>0</v>
      </c>
      <c r="AK16" s="339">
        <f t="shared" si="3"/>
        <v>0</v>
      </c>
      <c r="AL16" s="339">
        <f t="shared" si="4"/>
        <v>0</v>
      </c>
      <c r="AM16" s="153"/>
      <c r="AN16" s="153"/>
      <c r="AO16" s="153"/>
    </row>
    <row r="17" spans="1:41" s="25" customFormat="1" ht="21" customHeight="1">
      <c r="A17" s="34">
        <v>11</v>
      </c>
      <c r="B17" s="73" t="s">
        <v>2285</v>
      </c>
      <c r="C17" s="74" t="s">
        <v>16</v>
      </c>
      <c r="D17" s="75" t="s">
        <v>2286</v>
      </c>
      <c r="E17" s="326"/>
      <c r="F17" s="96"/>
      <c r="G17" s="96"/>
      <c r="H17" s="96"/>
      <c r="I17" s="95"/>
      <c r="J17" s="96"/>
      <c r="K17" s="96"/>
      <c r="L17" s="96"/>
      <c r="M17" s="96"/>
      <c r="N17" s="96"/>
      <c r="O17" s="96"/>
      <c r="P17" s="95"/>
      <c r="Q17" s="96"/>
      <c r="R17" s="95"/>
      <c r="S17" s="96"/>
      <c r="T17" s="96"/>
      <c r="U17" s="96"/>
      <c r="V17" s="95"/>
      <c r="W17" s="95"/>
      <c r="X17" s="96"/>
      <c r="Y17" s="96"/>
      <c r="Z17" s="96"/>
      <c r="AA17" s="96"/>
      <c r="AB17" s="96"/>
      <c r="AC17" s="96"/>
      <c r="AD17" s="95"/>
      <c r="AE17" s="96"/>
      <c r="AF17" s="96"/>
      <c r="AG17" s="96"/>
      <c r="AH17" s="96"/>
      <c r="AI17" s="96"/>
      <c r="AJ17" s="19">
        <f t="shared" si="2"/>
        <v>0</v>
      </c>
      <c r="AK17" s="339">
        <f t="shared" si="3"/>
        <v>0</v>
      </c>
      <c r="AL17" s="339">
        <f t="shared" si="4"/>
        <v>0</v>
      </c>
      <c r="AM17" s="153"/>
      <c r="AN17" s="153"/>
      <c r="AO17" s="153"/>
    </row>
    <row r="18" spans="1:41" s="145" customFormat="1" ht="21" customHeight="1">
      <c r="A18" s="34">
        <v>12</v>
      </c>
      <c r="B18" s="73" t="s">
        <v>2287</v>
      </c>
      <c r="C18" s="74" t="s">
        <v>64</v>
      </c>
      <c r="D18" s="75" t="s">
        <v>94</v>
      </c>
      <c r="E18" s="326"/>
      <c r="F18" s="96"/>
      <c r="G18" s="96"/>
      <c r="H18" s="96"/>
      <c r="I18" s="95"/>
      <c r="J18" s="96"/>
      <c r="K18" s="96"/>
      <c r="L18" s="96"/>
      <c r="M18" s="96"/>
      <c r="N18" s="96"/>
      <c r="O18" s="96"/>
      <c r="P18" s="95"/>
      <c r="Q18" s="96"/>
      <c r="R18" s="95"/>
      <c r="S18" s="96"/>
      <c r="T18" s="96"/>
      <c r="U18" s="96"/>
      <c r="V18" s="95"/>
      <c r="W18" s="95"/>
      <c r="X18" s="96"/>
      <c r="Y18" s="96"/>
      <c r="Z18" s="96"/>
      <c r="AA18" s="96"/>
      <c r="AB18" s="96"/>
      <c r="AC18" s="96"/>
      <c r="AD18" s="95"/>
      <c r="AE18" s="96"/>
      <c r="AF18" s="96"/>
      <c r="AG18" s="96"/>
      <c r="AH18" s="96"/>
      <c r="AI18" s="96"/>
      <c r="AJ18" s="19">
        <f t="shared" si="2"/>
        <v>0</v>
      </c>
      <c r="AK18" s="339">
        <f t="shared" si="3"/>
        <v>0</v>
      </c>
      <c r="AL18" s="339">
        <f t="shared" si="4"/>
        <v>0</v>
      </c>
      <c r="AM18" s="177"/>
      <c r="AN18" s="177"/>
      <c r="AO18" s="177"/>
    </row>
    <row r="19" spans="1:41" s="145" customFormat="1" ht="21" customHeight="1">
      <c r="A19" s="34">
        <v>13</v>
      </c>
      <c r="B19" s="39" t="s">
        <v>2288</v>
      </c>
      <c r="C19" s="40" t="s">
        <v>38</v>
      </c>
      <c r="D19" s="41" t="s">
        <v>94</v>
      </c>
      <c r="E19" s="326"/>
      <c r="F19" s="326"/>
      <c r="G19" s="326"/>
      <c r="H19" s="326"/>
      <c r="I19" s="95"/>
      <c r="J19" s="326"/>
      <c r="K19" s="326"/>
      <c r="L19" s="326"/>
      <c r="M19" s="326"/>
      <c r="N19" s="326"/>
      <c r="O19" s="326"/>
      <c r="P19" s="95"/>
      <c r="Q19" s="326"/>
      <c r="R19" s="95"/>
      <c r="S19" s="326"/>
      <c r="T19" s="326"/>
      <c r="U19" s="326"/>
      <c r="V19" s="95"/>
      <c r="W19" s="95"/>
      <c r="X19" s="326"/>
      <c r="Y19" s="326"/>
      <c r="Z19" s="326"/>
      <c r="AA19" s="326"/>
      <c r="AB19" s="326"/>
      <c r="AC19" s="326"/>
      <c r="AD19" s="95"/>
      <c r="AE19" s="326"/>
      <c r="AF19" s="326"/>
      <c r="AG19" s="326"/>
      <c r="AH19" s="326"/>
      <c r="AI19" s="326"/>
      <c r="AJ19" s="19">
        <f t="shared" si="2"/>
        <v>0</v>
      </c>
      <c r="AK19" s="339">
        <f t="shared" si="3"/>
        <v>0</v>
      </c>
      <c r="AL19" s="339">
        <f t="shared" si="4"/>
        <v>0</v>
      </c>
      <c r="AM19" s="177"/>
      <c r="AN19" s="177"/>
      <c r="AO19" s="177"/>
    </row>
    <row r="20" spans="1:41" s="145" customFormat="1" ht="21" customHeight="1">
      <c r="A20" s="34">
        <v>14</v>
      </c>
      <c r="B20" s="73" t="s">
        <v>2289</v>
      </c>
      <c r="C20" s="74" t="s">
        <v>2290</v>
      </c>
      <c r="D20" s="75" t="s">
        <v>52</v>
      </c>
      <c r="E20" s="326"/>
      <c r="F20" s="96"/>
      <c r="G20" s="96"/>
      <c r="H20" s="96"/>
      <c r="I20" s="95"/>
      <c r="J20" s="96"/>
      <c r="K20" s="96"/>
      <c r="L20" s="96"/>
      <c r="M20" s="96"/>
      <c r="N20" s="96"/>
      <c r="O20" s="96"/>
      <c r="P20" s="95"/>
      <c r="Q20" s="96"/>
      <c r="R20" s="95"/>
      <c r="S20" s="96"/>
      <c r="T20" s="96"/>
      <c r="U20" s="96"/>
      <c r="V20" s="95"/>
      <c r="W20" s="95"/>
      <c r="X20" s="96"/>
      <c r="Y20" s="96"/>
      <c r="Z20" s="96"/>
      <c r="AA20" s="96"/>
      <c r="AB20" s="96"/>
      <c r="AC20" s="96"/>
      <c r="AD20" s="95"/>
      <c r="AE20" s="96"/>
      <c r="AF20" s="96"/>
      <c r="AG20" s="96"/>
      <c r="AH20" s="96"/>
      <c r="AI20" s="96"/>
      <c r="AJ20" s="19">
        <f t="shared" si="2"/>
        <v>0</v>
      </c>
      <c r="AK20" s="339">
        <f t="shared" si="3"/>
        <v>0</v>
      </c>
      <c r="AL20" s="339">
        <f t="shared" si="4"/>
        <v>0</v>
      </c>
      <c r="AM20" s="527"/>
      <c r="AN20" s="528"/>
      <c r="AO20" s="177"/>
    </row>
    <row r="21" spans="1:41" s="145" customFormat="1" ht="21" customHeight="1">
      <c r="A21" s="34">
        <v>15</v>
      </c>
      <c r="B21" s="73" t="s">
        <v>2269</v>
      </c>
      <c r="C21" s="74" t="s">
        <v>2270</v>
      </c>
      <c r="D21" s="75" t="s">
        <v>28</v>
      </c>
      <c r="E21" s="326"/>
      <c r="F21" s="96"/>
      <c r="G21" s="96"/>
      <c r="H21" s="96"/>
      <c r="I21" s="95"/>
      <c r="J21" s="96"/>
      <c r="K21" s="96"/>
      <c r="L21" s="96"/>
      <c r="M21" s="96"/>
      <c r="N21" s="96"/>
      <c r="O21" s="96"/>
      <c r="P21" s="95"/>
      <c r="Q21" s="96"/>
      <c r="R21" s="95"/>
      <c r="S21" s="96"/>
      <c r="T21" s="96"/>
      <c r="U21" s="96"/>
      <c r="V21" s="95"/>
      <c r="W21" s="95"/>
      <c r="X21" s="96"/>
      <c r="Y21" s="96"/>
      <c r="Z21" s="96"/>
      <c r="AA21" s="96"/>
      <c r="AB21" s="96"/>
      <c r="AC21" s="96"/>
      <c r="AD21" s="95"/>
      <c r="AE21" s="96"/>
      <c r="AF21" s="96"/>
      <c r="AG21" s="96"/>
      <c r="AH21" s="96"/>
      <c r="AI21" s="96"/>
      <c r="AJ21" s="19">
        <f t="shared" si="2"/>
        <v>0</v>
      </c>
      <c r="AK21" s="339">
        <f t="shared" si="3"/>
        <v>0</v>
      </c>
      <c r="AL21" s="339">
        <f t="shared" si="4"/>
        <v>0</v>
      </c>
      <c r="AM21" s="177"/>
      <c r="AN21" s="177"/>
      <c r="AO21" s="177"/>
    </row>
    <row r="22" spans="1:41" s="145" customFormat="1" ht="21" customHeight="1">
      <c r="A22" s="34">
        <v>16</v>
      </c>
      <c r="B22" s="73" t="s">
        <v>2291</v>
      </c>
      <c r="C22" s="74" t="s">
        <v>2292</v>
      </c>
      <c r="D22" s="75" t="s">
        <v>170</v>
      </c>
      <c r="E22" s="326"/>
      <c r="F22" s="96"/>
      <c r="G22" s="96"/>
      <c r="H22" s="96"/>
      <c r="I22" s="95"/>
      <c r="J22" s="96"/>
      <c r="K22" s="96"/>
      <c r="L22" s="96"/>
      <c r="M22" s="96"/>
      <c r="N22" s="96"/>
      <c r="O22" s="96" t="s">
        <v>6</v>
      </c>
      <c r="P22" s="95"/>
      <c r="Q22" s="96"/>
      <c r="R22" s="95"/>
      <c r="S22" s="96"/>
      <c r="T22" s="96"/>
      <c r="U22" s="96"/>
      <c r="V22" s="95"/>
      <c r="W22" s="95"/>
      <c r="X22" s="96"/>
      <c r="Y22" s="96"/>
      <c r="Z22" s="96"/>
      <c r="AA22" s="96"/>
      <c r="AB22" s="96"/>
      <c r="AC22" s="96"/>
      <c r="AD22" s="95"/>
      <c r="AE22" s="96"/>
      <c r="AF22" s="96"/>
      <c r="AG22" s="96"/>
      <c r="AH22" s="96"/>
      <c r="AI22" s="96"/>
      <c r="AJ22" s="19">
        <f t="shared" si="2"/>
        <v>1</v>
      </c>
      <c r="AK22" s="339">
        <f t="shared" si="3"/>
        <v>0</v>
      </c>
      <c r="AL22" s="339">
        <f t="shared" si="4"/>
        <v>0</v>
      </c>
      <c r="AM22" s="177"/>
      <c r="AN22" s="177"/>
      <c r="AO22" s="177"/>
    </row>
    <row r="23" spans="1:41" s="145" customFormat="1" ht="21" customHeight="1">
      <c r="A23" s="34">
        <v>17</v>
      </c>
      <c r="B23" s="73" t="s">
        <v>2293</v>
      </c>
      <c r="C23" s="74" t="s">
        <v>2264</v>
      </c>
      <c r="D23" s="75" t="s">
        <v>21</v>
      </c>
      <c r="E23" s="326"/>
      <c r="F23" s="96"/>
      <c r="G23" s="96"/>
      <c r="H23" s="96"/>
      <c r="I23" s="95"/>
      <c r="J23" s="96"/>
      <c r="K23" s="96"/>
      <c r="L23" s="96"/>
      <c r="M23" s="96"/>
      <c r="N23" s="96"/>
      <c r="O23" s="96"/>
      <c r="P23" s="95"/>
      <c r="Q23" s="96"/>
      <c r="R23" s="95"/>
      <c r="S23" s="96"/>
      <c r="T23" s="96"/>
      <c r="U23" s="96"/>
      <c r="V23" s="95"/>
      <c r="W23" s="95"/>
      <c r="X23" s="96"/>
      <c r="Y23" s="96"/>
      <c r="Z23" s="96"/>
      <c r="AA23" s="96"/>
      <c r="AB23" s="96"/>
      <c r="AC23" s="96"/>
      <c r="AD23" s="95"/>
      <c r="AE23" s="96"/>
      <c r="AF23" s="96"/>
      <c r="AG23" s="96"/>
      <c r="AH23" s="96"/>
      <c r="AI23" s="96"/>
      <c r="AJ23" s="19">
        <f t="shared" si="2"/>
        <v>0</v>
      </c>
      <c r="AK23" s="339">
        <f t="shared" si="3"/>
        <v>0</v>
      </c>
      <c r="AL23" s="339">
        <f t="shared" si="4"/>
        <v>0</v>
      </c>
      <c r="AM23" s="177"/>
      <c r="AN23" s="177"/>
      <c r="AO23" s="177"/>
    </row>
    <row r="24" spans="1:41" s="145" customFormat="1" ht="21" customHeight="1">
      <c r="A24" s="34">
        <v>18</v>
      </c>
      <c r="B24" s="73" t="s">
        <v>2294</v>
      </c>
      <c r="C24" s="74" t="s">
        <v>2218</v>
      </c>
      <c r="D24" s="75" t="s">
        <v>78</v>
      </c>
      <c r="E24" s="326"/>
      <c r="F24" s="96"/>
      <c r="G24" s="96"/>
      <c r="H24" s="96"/>
      <c r="I24" s="95"/>
      <c r="J24" s="96"/>
      <c r="K24" s="96"/>
      <c r="L24" s="96"/>
      <c r="M24" s="96"/>
      <c r="N24" s="96"/>
      <c r="O24" s="96"/>
      <c r="P24" s="95"/>
      <c r="Q24" s="96"/>
      <c r="R24" s="95"/>
      <c r="S24" s="96"/>
      <c r="T24" s="96"/>
      <c r="U24" s="96"/>
      <c r="V24" s="95"/>
      <c r="W24" s="95"/>
      <c r="X24" s="96"/>
      <c r="Y24" s="96"/>
      <c r="Z24" s="96"/>
      <c r="AA24" s="96"/>
      <c r="AB24" s="96"/>
      <c r="AC24" s="96"/>
      <c r="AD24" s="95"/>
      <c r="AE24" s="96"/>
      <c r="AF24" s="96"/>
      <c r="AG24" s="96"/>
      <c r="AH24" s="96"/>
      <c r="AI24" s="96"/>
      <c r="AJ24" s="19">
        <f t="shared" si="2"/>
        <v>0</v>
      </c>
      <c r="AK24" s="339">
        <f t="shared" si="3"/>
        <v>0</v>
      </c>
      <c r="AL24" s="339">
        <f t="shared" si="4"/>
        <v>0</v>
      </c>
      <c r="AM24" s="177"/>
      <c r="AN24" s="177"/>
      <c r="AO24" s="177"/>
    </row>
    <row r="25" spans="1:41" s="145" customFormat="1" ht="21" customHeight="1">
      <c r="A25" s="34">
        <v>19</v>
      </c>
      <c r="B25" s="73" t="s">
        <v>2295</v>
      </c>
      <c r="C25" s="74" t="s">
        <v>18</v>
      </c>
      <c r="D25" s="75" t="s">
        <v>1246</v>
      </c>
      <c r="E25" s="326"/>
      <c r="F25" s="96"/>
      <c r="G25" s="96"/>
      <c r="H25" s="96"/>
      <c r="I25" s="95"/>
      <c r="J25" s="96"/>
      <c r="K25" s="96"/>
      <c r="L25" s="96"/>
      <c r="M25" s="96"/>
      <c r="N25" s="96"/>
      <c r="O25" s="96"/>
      <c r="P25" s="95"/>
      <c r="Q25" s="96"/>
      <c r="R25" s="95"/>
      <c r="S25" s="96"/>
      <c r="T25" s="96"/>
      <c r="U25" s="96"/>
      <c r="V25" s="95"/>
      <c r="W25" s="95"/>
      <c r="X25" s="96"/>
      <c r="Y25" s="96"/>
      <c r="Z25" s="96"/>
      <c r="AA25" s="96"/>
      <c r="AB25" s="96"/>
      <c r="AC25" s="96"/>
      <c r="AD25" s="95"/>
      <c r="AE25" s="96"/>
      <c r="AF25" s="96"/>
      <c r="AG25" s="96"/>
      <c r="AH25" s="96"/>
      <c r="AI25" s="96"/>
      <c r="AJ25" s="19">
        <f t="shared" si="2"/>
        <v>0</v>
      </c>
      <c r="AK25" s="339">
        <f t="shared" si="3"/>
        <v>0</v>
      </c>
      <c r="AL25" s="339">
        <f t="shared" si="4"/>
        <v>0</v>
      </c>
      <c r="AM25" s="177"/>
      <c r="AN25" s="177"/>
      <c r="AO25" s="177"/>
    </row>
    <row r="26" spans="1:41" s="145" customFormat="1" ht="21" customHeight="1">
      <c r="A26" s="34">
        <v>20</v>
      </c>
      <c r="B26" s="73" t="s">
        <v>2296</v>
      </c>
      <c r="C26" s="74" t="s">
        <v>80</v>
      </c>
      <c r="D26" s="75" t="s">
        <v>98</v>
      </c>
      <c r="E26" s="326"/>
      <c r="F26" s="96"/>
      <c r="G26" s="96"/>
      <c r="H26" s="96"/>
      <c r="I26" s="95"/>
      <c r="J26" s="96"/>
      <c r="K26" s="96"/>
      <c r="L26" s="96"/>
      <c r="M26" s="96"/>
      <c r="N26" s="96"/>
      <c r="O26" s="96"/>
      <c r="P26" s="95"/>
      <c r="Q26" s="96"/>
      <c r="R26" s="95"/>
      <c r="S26" s="96"/>
      <c r="T26" s="96"/>
      <c r="U26" s="96"/>
      <c r="V26" s="95"/>
      <c r="W26" s="95"/>
      <c r="X26" s="96"/>
      <c r="Y26" s="96"/>
      <c r="Z26" s="96"/>
      <c r="AA26" s="96"/>
      <c r="AB26" s="96"/>
      <c r="AC26" s="96"/>
      <c r="AD26" s="95"/>
      <c r="AE26" s="96"/>
      <c r="AF26" s="96"/>
      <c r="AG26" s="96"/>
      <c r="AH26" s="96"/>
      <c r="AI26" s="96"/>
      <c r="AJ26" s="19">
        <f t="shared" si="2"/>
        <v>0</v>
      </c>
      <c r="AK26" s="339">
        <f t="shared" si="3"/>
        <v>0</v>
      </c>
      <c r="AL26" s="339">
        <f t="shared" si="4"/>
        <v>0</v>
      </c>
      <c r="AM26" s="177"/>
      <c r="AN26" s="177"/>
      <c r="AO26" s="177"/>
    </row>
    <row r="27" spans="1:41" s="145" customFormat="1" ht="21" customHeight="1">
      <c r="A27" s="34">
        <v>21</v>
      </c>
      <c r="B27" s="73" t="s">
        <v>2297</v>
      </c>
      <c r="C27" s="74" t="s">
        <v>2298</v>
      </c>
      <c r="D27" s="75" t="s">
        <v>58</v>
      </c>
      <c r="E27" s="326"/>
      <c r="F27" s="96"/>
      <c r="G27" s="96"/>
      <c r="H27" s="96"/>
      <c r="I27" s="95"/>
      <c r="J27" s="96"/>
      <c r="K27" s="96"/>
      <c r="L27" s="96"/>
      <c r="M27" s="96"/>
      <c r="N27" s="96"/>
      <c r="O27" s="96"/>
      <c r="P27" s="95"/>
      <c r="Q27" s="96"/>
      <c r="R27" s="95"/>
      <c r="S27" s="96"/>
      <c r="T27" s="96"/>
      <c r="U27" s="96"/>
      <c r="V27" s="95"/>
      <c r="W27" s="95"/>
      <c r="X27" s="96"/>
      <c r="Y27" s="96"/>
      <c r="Z27" s="96"/>
      <c r="AA27" s="96"/>
      <c r="AB27" s="96"/>
      <c r="AC27" s="96"/>
      <c r="AD27" s="95"/>
      <c r="AE27" s="96"/>
      <c r="AF27" s="96"/>
      <c r="AG27" s="96"/>
      <c r="AH27" s="96"/>
      <c r="AI27" s="96"/>
      <c r="AJ27" s="19">
        <f t="shared" si="2"/>
        <v>0</v>
      </c>
      <c r="AK27" s="339">
        <f t="shared" si="3"/>
        <v>0</v>
      </c>
      <c r="AL27" s="339">
        <f t="shared" si="4"/>
        <v>0</v>
      </c>
      <c r="AM27" s="177"/>
      <c r="AN27" s="177"/>
      <c r="AO27" s="177"/>
    </row>
    <row r="28" spans="1:41" s="145" customFormat="1" ht="21" customHeight="1">
      <c r="A28" s="34">
        <v>22</v>
      </c>
      <c r="B28" s="73" t="s">
        <v>2299</v>
      </c>
      <c r="C28" s="74" t="s">
        <v>2300</v>
      </c>
      <c r="D28" s="75" t="s">
        <v>72</v>
      </c>
      <c r="E28" s="326"/>
      <c r="F28" s="96"/>
      <c r="G28" s="96"/>
      <c r="H28" s="96"/>
      <c r="I28" s="95"/>
      <c r="J28" s="96"/>
      <c r="K28" s="96"/>
      <c r="L28" s="96"/>
      <c r="M28" s="96"/>
      <c r="N28" s="96"/>
      <c r="O28" s="96"/>
      <c r="P28" s="95"/>
      <c r="Q28" s="96"/>
      <c r="R28" s="95"/>
      <c r="S28" s="96"/>
      <c r="T28" s="96"/>
      <c r="U28" s="96"/>
      <c r="V28" s="95"/>
      <c r="W28" s="95"/>
      <c r="X28" s="96"/>
      <c r="Y28" s="96"/>
      <c r="Z28" s="96"/>
      <c r="AA28" s="96"/>
      <c r="AB28" s="96"/>
      <c r="AC28" s="96"/>
      <c r="AD28" s="95"/>
      <c r="AE28" s="96"/>
      <c r="AF28" s="96"/>
      <c r="AG28" s="96"/>
      <c r="AH28" s="96"/>
      <c r="AI28" s="96"/>
      <c r="AJ28" s="19">
        <f t="shared" si="2"/>
        <v>0</v>
      </c>
      <c r="AK28" s="339">
        <f t="shared" si="3"/>
        <v>0</v>
      </c>
      <c r="AL28" s="339">
        <f t="shared" si="4"/>
        <v>0</v>
      </c>
      <c r="AM28" s="177"/>
      <c r="AN28" s="177"/>
      <c r="AO28" s="177"/>
    </row>
    <row r="29" spans="1:41" s="145" customFormat="1" ht="21" customHeight="1">
      <c r="A29" s="34">
        <v>23</v>
      </c>
      <c r="B29" s="39" t="s">
        <v>2301</v>
      </c>
      <c r="C29" s="40" t="s">
        <v>1545</v>
      </c>
      <c r="D29" s="41" t="s">
        <v>81</v>
      </c>
      <c r="E29" s="326"/>
      <c r="F29" s="96"/>
      <c r="G29" s="96"/>
      <c r="H29" s="96"/>
      <c r="I29" s="95"/>
      <c r="J29" s="96"/>
      <c r="K29" s="96"/>
      <c r="L29" s="96"/>
      <c r="M29" s="96"/>
      <c r="N29" s="96"/>
      <c r="O29" s="96"/>
      <c r="P29" s="95"/>
      <c r="Q29" s="96"/>
      <c r="R29" s="95"/>
      <c r="S29" s="96"/>
      <c r="T29" s="96"/>
      <c r="U29" s="96"/>
      <c r="V29" s="95"/>
      <c r="W29" s="95"/>
      <c r="X29" s="96"/>
      <c r="Y29" s="96"/>
      <c r="Z29" s="96"/>
      <c r="AA29" s="96"/>
      <c r="AB29" s="96"/>
      <c r="AC29" s="96"/>
      <c r="AD29" s="95"/>
      <c r="AE29" s="96"/>
      <c r="AF29" s="96"/>
      <c r="AG29" s="96"/>
      <c r="AH29" s="96"/>
      <c r="AI29" s="96"/>
      <c r="AJ29" s="19">
        <f t="shared" si="2"/>
        <v>0</v>
      </c>
      <c r="AK29" s="339">
        <f t="shared" si="3"/>
        <v>0</v>
      </c>
      <c r="AL29" s="339">
        <f t="shared" si="4"/>
        <v>0</v>
      </c>
      <c r="AM29" s="177"/>
      <c r="AN29" s="177"/>
      <c r="AO29" s="177"/>
    </row>
    <row r="30" spans="1:41" s="145" customFormat="1" ht="21" customHeight="1">
      <c r="A30" s="34">
        <v>24</v>
      </c>
      <c r="B30" s="73">
        <v>2010010039</v>
      </c>
      <c r="C30" s="74" t="s">
        <v>2302</v>
      </c>
      <c r="D30" s="75" t="s">
        <v>100</v>
      </c>
      <c r="E30" s="326"/>
      <c r="F30" s="96"/>
      <c r="G30" s="96"/>
      <c r="H30" s="96"/>
      <c r="I30" s="95"/>
      <c r="J30" s="96"/>
      <c r="K30" s="96"/>
      <c r="L30" s="96"/>
      <c r="M30" s="96"/>
      <c r="N30" s="96"/>
      <c r="O30" s="96"/>
      <c r="P30" s="95"/>
      <c r="Q30" s="96"/>
      <c r="R30" s="95"/>
      <c r="S30" s="96"/>
      <c r="T30" s="96"/>
      <c r="U30" s="96"/>
      <c r="V30" s="95"/>
      <c r="W30" s="95"/>
      <c r="X30" s="96"/>
      <c r="Y30" s="96"/>
      <c r="Z30" s="96"/>
      <c r="AA30" s="96"/>
      <c r="AB30" s="96"/>
      <c r="AC30" s="96"/>
      <c r="AD30" s="95"/>
      <c r="AE30" s="96"/>
      <c r="AF30" s="96"/>
      <c r="AG30" s="96"/>
      <c r="AH30" s="96"/>
      <c r="AI30" s="96"/>
      <c r="AJ30" s="19">
        <f t="shared" si="2"/>
        <v>0</v>
      </c>
      <c r="AK30" s="339">
        <f t="shared" si="3"/>
        <v>0</v>
      </c>
      <c r="AL30" s="339">
        <f t="shared" si="4"/>
        <v>0</v>
      </c>
      <c r="AM30" s="177"/>
      <c r="AN30" s="177"/>
      <c r="AO30" s="177"/>
    </row>
    <row r="31" spans="1:41" s="25" customFormat="1" ht="21" customHeight="1">
      <c r="A31" s="439" t="s">
        <v>10</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19">
        <f>SUM(AJ7:AJ28)</f>
        <v>2</v>
      </c>
      <c r="AK31" s="19">
        <f>SUM(AK7:AK28)</f>
        <v>0</v>
      </c>
      <c r="AL31" s="19">
        <f>SUM(AL7:AL28)</f>
        <v>1</v>
      </c>
    </row>
    <row r="32" spans="1:41"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row>
  </sheetData>
  <mergeCells count="18">
    <mergeCell ref="I4:L4"/>
    <mergeCell ref="M4:N4"/>
    <mergeCell ref="O4:Q4"/>
    <mergeCell ref="R4:T4"/>
    <mergeCell ref="A5:A6"/>
    <mergeCell ref="B5:B6"/>
    <mergeCell ref="C5:D6"/>
    <mergeCell ref="A1:P1"/>
    <mergeCell ref="Q1:AL1"/>
    <mergeCell ref="A2:P2"/>
    <mergeCell ref="Q2:AL2"/>
    <mergeCell ref="A3:AL3"/>
    <mergeCell ref="A32:AL32"/>
    <mergeCell ref="AJ5:AJ6"/>
    <mergeCell ref="AK5:AK6"/>
    <mergeCell ref="AL5:AL6"/>
    <mergeCell ref="AM20:AN20"/>
    <mergeCell ref="A31:AI31"/>
  </mergeCells>
  <conditionalFormatting sqref="E6:AI30">
    <cfRule type="expression" dxfId="3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topLeftCell="A5" zoomScale="85" zoomScaleNormal="85" workbookViewId="0">
      <selection activeCell="V5" sqref="V5"/>
    </sheetView>
  </sheetViews>
  <sheetFormatPr defaultColWidth="9.33203125" defaultRowHeight="18"/>
  <cols>
    <col min="1" max="1" width="6.6640625" style="24" customWidth="1"/>
    <col min="2" max="2" width="18" style="24" customWidth="1"/>
    <col min="3" max="3" width="23.6640625" style="24" customWidth="1"/>
    <col min="4" max="4" width="9.33203125" style="24" customWidth="1"/>
    <col min="5" max="35" width="4" style="24" customWidth="1"/>
    <col min="36" max="38" width="6.8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2803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2303</v>
      </c>
      <c r="C7" s="40" t="s">
        <v>2304</v>
      </c>
      <c r="D7" s="41" t="s">
        <v>1047</v>
      </c>
      <c r="E7" s="97"/>
      <c r="F7" s="96"/>
      <c r="G7" s="96"/>
      <c r="H7" s="96"/>
      <c r="I7" s="96"/>
      <c r="J7" s="96"/>
      <c r="K7" s="96"/>
      <c r="L7" s="96"/>
      <c r="M7" s="96"/>
      <c r="N7" s="96"/>
      <c r="O7" s="95"/>
      <c r="P7" s="96"/>
      <c r="Q7" s="96"/>
      <c r="R7" s="95"/>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2305</v>
      </c>
      <c r="C8" s="40" t="s">
        <v>2306</v>
      </c>
      <c r="D8" s="41" t="s">
        <v>37</v>
      </c>
      <c r="E8" s="238"/>
      <c r="F8" s="119"/>
      <c r="G8" s="119"/>
      <c r="H8" s="119" t="s">
        <v>6</v>
      </c>
      <c r="I8" s="119" t="s">
        <v>6</v>
      </c>
      <c r="J8" s="119"/>
      <c r="K8" s="119" t="s">
        <v>6</v>
      </c>
      <c r="L8" s="119"/>
      <c r="M8" s="119" t="s">
        <v>8</v>
      </c>
      <c r="N8" s="119"/>
      <c r="O8" s="95"/>
      <c r="P8" s="295"/>
      <c r="Q8" s="119"/>
      <c r="R8" s="95" t="s">
        <v>6</v>
      </c>
      <c r="S8" s="119"/>
      <c r="T8" s="119" t="s">
        <v>6</v>
      </c>
      <c r="U8" s="119"/>
      <c r="V8" s="119"/>
      <c r="W8" s="119"/>
      <c r="X8" s="119"/>
      <c r="Y8" s="119"/>
      <c r="Z8" s="119"/>
      <c r="AA8" s="119"/>
      <c r="AB8" s="119"/>
      <c r="AC8" s="119"/>
      <c r="AD8" s="119"/>
      <c r="AE8" s="119"/>
      <c r="AF8" s="119"/>
      <c r="AG8" s="119"/>
      <c r="AH8" s="119"/>
      <c r="AI8" s="119"/>
      <c r="AJ8" s="19">
        <f t="shared" ref="AJ8:AJ41" si="2">COUNTIF(E8:AI8,"K")+2*COUNTIF(E8:AI8,"2K")+COUNTIF(E8:AI8,"TK")+COUNTIF(E8:AI8,"KT")+COUNTIF(E8:AI8,"PK")+COUNTIF(E8:AI8,"KP")+2*COUNTIF(E8:AI8,"K2")</f>
        <v>5</v>
      </c>
      <c r="AK8" s="339">
        <f t="shared" ref="AK8:AK41" si="3">COUNTIF(F8:AJ8,"P")+2*COUNTIF(F8:AJ8,"2P")+COUNTIF(F8:AJ8,"TP")+COUNTIF(F8:AJ8,"PT")+COUNTIF(F8:AJ8,"PK")+COUNTIF(F8:AJ8,"KP")+2*COUNTIF(F8:AJ8,"P2")</f>
        <v>0</v>
      </c>
      <c r="AL8" s="339">
        <f t="shared" ref="AL8:AL41" si="4">COUNTIF(E8:AI8,"T")+2*COUNTIF(E8:AI8,"2T")+2*COUNTIF(E8:AI8,"T2")+COUNTIF(E8:AI8,"PT")+COUNTIF(E8:AI8,"TP")</f>
        <v>1</v>
      </c>
      <c r="AM8" s="153"/>
      <c r="AN8" s="153"/>
      <c r="AO8" s="153"/>
    </row>
    <row r="9" spans="1:41" s="25" customFormat="1" ht="21" customHeight="1">
      <c r="A9" s="5">
        <v>3</v>
      </c>
      <c r="B9" s="39" t="s">
        <v>2307</v>
      </c>
      <c r="C9" s="40" t="s">
        <v>2308</v>
      </c>
      <c r="D9" s="41" t="s">
        <v>37</v>
      </c>
      <c r="E9" s="97"/>
      <c r="F9" s="96"/>
      <c r="G9" s="96"/>
      <c r="H9" s="96"/>
      <c r="I9" s="96"/>
      <c r="J9" s="96"/>
      <c r="K9" s="96"/>
      <c r="L9" s="96"/>
      <c r="M9" s="96"/>
      <c r="N9" s="96"/>
      <c r="O9" s="95"/>
      <c r="P9" s="295"/>
      <c r="Q9" s="96"/>
      <c r="R9" s="95" t="s">
        <v>6</v>
      </c>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53"/>
      <c r="AN9" s="153"/>
      <c r="AO9" s="153"/>
    </row>
    <row r="10" spans="1:41" s="25" customFormat="1" ht="21" customHeight="1">
      <c r="A10" s="5">
        <v>4</v>
      </c>
      <c r="B10" s="39" t="s">
        <v>2309</v>
      </c>
      <c r="C10" s="40" t="s">
        <v>1850</v>
      </c>
      <c r="D10" s="41" t="s">
        <v>37</v>
      </c>
      <c r="E10" s="97"/>
      <c r="F10" s="96" t="s">
        <v>6</v>
      </c>
      <c r="G10" s="96"/>
      <c r="H10" s="96"/>
      <c r="I10" s="96"/>
      <c r="J10" s="96"/>
      <c r="K10" s="96" t="s">
        <v>8</v>
      </c>
      <c r="L10" s="96"/>
      <c r="M10" s="96"/>
      <c r="N10" s="96"/>
      <c r="O10" s="95"/>
      <c r="P10" s="295"/>
      <c r="Q10" s="96"/>
      <c r="R10" s="95" t="s">
        <v>6</v>
      </c>
      <c r="S10" s="96" t="s">
        <v>6</v>
      </c>
      <c r="T10" s="96"/>
      <c r="U10" s="96"/>
      <c r="V10" s="96"/>
      <c r="W10" s="96"/>
      <c r="X10" s="96"/>
      <c r="Y10" s="96"/>
      <c r="Z10" s="96"/>
      <c r="AA10" s="96"/>
      <c r="AB10" s="96"/>
      <c r="AC10" s="96"/>
      <c r="AD10" s="96"/>
      <c r="AE10" s="96"/>
      <c r="AF10" s="96"/>
      <c r="AG10" s="96"/>
      <c r="AH10" s="96"/>
      <c r="AI10" s="96"/>
      <c r="AJ10" s="19">
        <f t="shared" si="2"/>
        <v>3</v>
      </c>
      <c r="AK10" s="339">
        <f t="shared" si="3"/>
        <v>0</v>
      </c>
      <c r="AL10" s="339">
        <f t="shared" si="4"/>
        <v>1</v>
      </c>
      <c r="AM10" s="153"/>
      <c r="AN10" s="153"/>
      <c r="AO10" s="153"/>
    </row>
    <row r="11" spans="1:41" s="25" customFormat="1" ht="21" customHeight="1">
      <c r="A11" s="5">
        <v>5</v>
      </c>
      <c r="B11" s="39" t="s">
        <v>2310</v>
      </c>
      <c r="C11" s="40" t="s">
        <v>2311</v>
      </c>
      <c r="D11" s="41" t="s">
        <v>37</v>
      </c>
      <c r="E11" s="238"/>
      <c r="F11" s="119" t="s">
        <v>6</v>
      </c>
      <c r="G11" s="119"/>
      <c r="H11" s="119"/>
      <c r="I11" s="119"/>
      <c r="J11" s="119"/>
      <c r="K11" s="119" t="s">
        <v>6</v>
      </c>
      <c r="L11" s="119"/>
      <c r="M11" s="119" t="s">
        <v>6</v>
      </c>
      <c r="N11" s="119"/>
      <c r="O11" s="95" t="s">
        <v>8</v>
      </c>
      <c r="P11" s="295"/>
      <c r="Q11" s="119"/>
      <c r="R11" s="95" t="s">
        <v>6</v>
      </c>
      <c r="S11" s="119" t="s">
        <v>6</v>
      </c>
      <c r="T11" s="119"/>
      <c r="U11" s="119"/>
      <c r="V11" s="119" t="s">
        <v>6</v>
      </c>
      <c r="W11" s="119"/>
      <c r="X11" s="119"/>
      <c r="Y11" s="119"/>
      <c r="Z11" s="119"/>
      <c r="AA11" s="119"/>
      <c r="AB11" s="119"/>
      <c r="AC11" s="119"/>
      <c r="AD11" s="119"/>
      <c r="AE11" s="119"/>
      <c r="AF11" s="119"/>
      <c r="AG11" s="119"/>
      <c r="AH11" s="119"/>
      <c r="AI11" s="119"/>
      <c r="AJ11" s="19">
        <f t="shared" si="2"/>
        <v>6</v>
      </c>
      <c r="AK11" s="339">
        <f t="shared" si="3"/>
        <v>0</v>
      </c>
      <c r="AL11" s="339">
        <f t="shared" si="4"/>
        <v>1</v>
      </c>
      <c r="AM11" s="153"/>
      <c r="AN11" s="153"/>
      <c r="AO11" s="153"/>
    </row>
    <row r="12" spans="1:41" s="25" customFormat="1" ht="21" customHeight="1">
      <c r="A12" s="5">
        <v>6</v>
      </c>
      <c r="B12" s="39" t="s">
        <v>2312</v>
      </c>
      <c r="C12" s="40" t="s">
        <v>723</v>
      </c>
      <c r="D12" s="41" t="s">
        <v>37</v>
      </c>
      <c r="E12" s="97"/>
      <c r="F12" s="96"/>
      <c r="G12" s="96"/>
      <c r="H12" s="96"/>
      <c r="I12" s="96"/>
      <c r="J12" s="96" t="s">
        <v>8</v>
      </c>
      <c r="K12" s="96"/>
      <c r="L12" s="96"/>
      <c r="M12" s="96"/>
      <c r="N12" s="96"/>
      <c r="O12" s="95"/>
      <c r="P12" s="295"/>
      <c r="Q12" s="96"/>
      <c r="R12" s="95"/>
      <c r="S12" s="96" t="s">
        <v>6</v>
      </c>
      <c r="T12" s="96"/>
      <c r="U12" s="96"/>
      <c r="V12" s="96"/>
      <c r="W12" s="96"/>
      <c r="X12" s="96"/>
      <c r="Y12" s="96"/>
      <c r="Z12" s="96"/>
      <c r="AA12" s="96"/>
      <c r="AB12" s="96"/>
      <c r="AC12" s="96"/>
      <c r="AD12" s="96"/>
      <c r="AE12" s="96"/>
      <c r="AF12" s="96"/>
      <c r="AG12" s="96"/>
      <c r="AH12" s="96"/>
      <c r="AI12" s="96"/>
      <c r="AJ12" s="19">
        <f t="shared" si="2"/>
        <v>1</v>
      </c>
      <c r="AK12" s="339">
        <f t="shared" si="3"/>
        <v>0</v>
      </c>
      <c r="AL12" s="339">
        <f t="shared" si="4"/>
        <v>1</v>
      </c>
      <c r="AM12" s="153"/>
      <c r="AN12" s="153"/>
      <c r="AO12" s="153"/>
    </row>
    <row r="13" spans="1:41" s="25" customFormat="1" ht="21" customHeight="1">
      <c r="A13" s="5">
        <v>7</v>
      </c>
      <c r="B13" s="39" t="s">
        <v>2313</v>
      </c>
      <c r="C13" s="40" t="s">
        <v>2314</v>
      </c>
      <c r="D13" s="41" t="s">
        <v>250</v>
      </c>
      <c r="E13" s="97"/>
      <c r="F13" s="96"/>
      <c r="G13" s="96"/>
      <c r="H13" s="96"/>
      <c r="I13" s="96" t="s">
        <v>6</v>
      </c>
      <c r="J13" s="96"/>
      <c r="K13" s="96" t="s">
        <v>6</v>
      </c>
      <c r="L13" s="96"/>
      <c r="M13" s="96"/>
      <c r="N13" s="96"/>
      <c r="O13" s="95" t="s">
        <v>8</v>
      </c>
      <c r="P13" s="295"/>
      <c r="Q13" s="96"/>
      <c r="R13" s="95" t="s">
        <v>6</v>
      </c>
      <c r="S13" s="96" t="s">
        <v>6</v>
      </c>
      <c r="T13" s="96"/>
      <c r="U13" s="96"/>
      <c r="V13" s="96"/>
      <c r="W13" s="96"/>
      <c r="X13" s="96"/>
      <c r="Y13" s="96"/>
      <c r="Z13" s="96"/>
      <c r="AA13" s="96"/>
      <c r="AB13" s="96"/>
      <c r="AC13" s="96"/>
      <c r="AD13" s="96"/>
      <c r="AE13" s="96"/>
      <c r="AF13" s="96"/>
      <c r="AG13" s="96"/>
      <c r="AH13" s="96"/>
      <c r="AI13" s="96"/>
      <c r="AJ13" s="19">
        <f t="shared" si="2"/>
        <v>4</v>
      </c>
      <c r="AK13" s="339">
        <f t="shared" si="3"/>
        <v>0</v>
      </c>
      <c r="AL13" s="339">
        <f t="shared" si="4"/>
        <v>1</v>
      </c>
      <c r="AM13" s="153"/>
      <c r="AN13" s="153"/>
      <c r="AO13" s="153"/>
    </row>
    <row r="14" spans="1:41" s="25" customFormat="1" ht="21" customHeight="1">
      <c r="A14" s="5">
        <v>8</v>
      </c>
      <c r="B14" s="39" t="s">
        <v>2315</v>
      </c>
      <c r="C14" s="40" t="s">
        <v>1923</v>
      </c>
      <c r="D14" s="41" t="s">
        <v>19</v>
      </c>
      <c r="E14" s="97"/>
      <c r="F14" s="96"/>
      <c r="G14" s="96"/>
      <c r="H14" s="96"/>
      <c r="I14" s="96"/>
      <c r="J14" s="96"/>
      <c r="K14" s="96"/>
      <c r="L14" s="96"/>
      <c r="M14" s="96"/>
      <c r="N14" s="96"/>
      <c r="O14" s="95"/>
      <c r="P14" s="295"/>
      <c r="Q14" s="96"/>
      <c r="R14" s="95" t="s">
        <v>6</v>
      </c>
      <c r="S14" s="96"/>
      <c r="T14" s="96"/>
      <c r="U14" s="96"/>
      <c r="V14" s="96"/>
      <c r="W14" s="96"/>
      <c r="X14" s="96"/>
      <c r="Y14" s="96"/>
      <c r="Z14" s="96"/>
      <c r="AA14" s="96"/>
      <c r="AB14" s="96"/>
      <c r="AC14" s="96"/>
      <c r="AD14" s="96"/>
      <c r="AE14" s="96"/>
      <c r="AF14" s="96"/>
      <c r="AG14" s="96"/>
      <c r="AH14" s="96"/>
      <c r="AI14" s="96"/>
      <c r="AJ14" s="19">
        <f t="shared" si="2"/>
        <v>1</v>
      </c>
      <c r="AK14" s="339">
        <f t="shared" si="3"/>
        <v>0</v>
      </c>
      <c r="AL14" s="339">
        <f t="shared" si="4"/>
        <v>0</v>
      </c>
      <c r="AM14" s="153"/>
      <c r="AN14" s="153"/>
      <c r="AO14" s="153"/>
    </row>
    <row r="15" spans="1:41" s="25" customFormat="1" ht="21" customHeight="1">
      <c r="A15" s="5">
        <v>9</v>
      </c>
      <c r="B15" s="39" t="s">
        <v>2316</v>
      </c>
      <c r="C15" s="40" t="s">
        <v>2317</v>
      </c>
      <c r="D15" s="41" t="s">
        <v>2318</v>
      </c>
      <c r="E15" s="238"/>
      <c r="F15" s="119"/>
      <c r="G15" s="119"/>
      <c r="H15" s="119"/>
      <c r="I15" s="119"/>
      <c r="J15" s="119"/>
      <c r="K15" s="119"/>
      <c r="L15" s="119"/>
      <c r="M15" s="119"/>
      <c r="N15" s="119"/>
      <c r="O15" s="95"/>
      <c r="P15" s="295"/>
      <c r="Q15" s="119"/>
      <c r="R15" s="95"/>
      <c r="S15" s="119"/>
      <c r="T15" s="119"/>
      <c r="U15" s="119"/>
      <c r="V15" s="119"/>
      <c r="W15" s="119"/>
      <c r="X15" s="119"/>
      <c r="Y15" s="119"/>
      <c r="Z15" s="119"/>
      <c r="AA15" s="119"/>
      <c r="AB15" s="119"/>
      <c r="AC15" s="119"/>
      <c r="AD15" s="119"/>
      <c r="AE15" s="119"/>
      <c r="AF15" s="119"/>
      <c r="AG15" s="119"/>
      <c r="AH15" s="119"/>
      <c r="AI15" s="119"/>
      <c r="AJ15" s="19">
        <f t="shared" si="2"/>
        <v>0</v>
      </c>
      <c r="AK15" s="339">
        <f t="shared" si="3"/>
        <v>0</v>
      </c>
      <c r="AL15" s="339">
        <f t="shared" si="4"/>
        <v>0</v>
      </c>
      <c r="AM15" s="153"/>
      <c r="AN15" s="153"/>
      <c r="AO15" s="153"/>
    </row>
    <row r="16" spans="1:41" s="25" customFormat="1" ht="21" customHeight="1">
      <c r="A16" s="5">
        <v>10</v>
      </c>
      <c r="B16" s="39" t="s">
        <v>2319</v>
      </c>
      <c r="C16" s="40" t="s">
        <v>2320</v>
      </c>
      <c r="D16" s="41" t="s">
        <v>49</v>
      </c>
      <c r="E16" s="97"/>
      <c r="F16" s="96" t="s">
        <v>8</v>
      </c>
      <c r="G16" s="96"/>
      <c r="H16" s="96"/>
      <c r="I16" s="96"/>
      <c r="J16" s="96"/>
      <c r="K16" s="96"/>
      <c r="L16" s="96"/>
      <c r="M16" s="96"/>
      <c r="N16" s="96"/>
      <c r="O16" s="95"/>
      <c r="P16" s="295"/>
      <c r="Q16" s="96"/>
      <c r="R16" s="95" t="s">
        <v>6</v>
      </c>
      <c r="S16" s="96"/>
      <c r="T16" s="96"/>
      <c r="U16" s="96"/>
      <c r="V16" s="96"/>
      <c r="W16" s="96"/>
      <c r="X16" s="96"/>
      <c r="Y16" s="96"/>
      <c r="Z16" s="96"/>
      <c r="AA16" s="96"/>
      <c r="AB16" s="96"/>
      <c r="AC16" s="96"/>
      <c r="AD16" s="96"/>
      <c r="AE16" s="96"/>
      <c r="AF16" s="96"/>
      <c r="AG16" s="96"/>
      <c r="AH16" s="96"/>
      <c r="AI16" s="96"/>
      <c r="AJ16" s="19">
        <f t="shared" si="2"/>
        <v>1</v>
      </c>
      <c r="AK16" s="339">
        <f t="shared" si="3"/>
        <v>0</v>
      </c>
      <c r="AL16" s="339">
        <f t="shared" si="4"/>
        <v>1</v>
      </c>
      <c r="AM16" s="153"/>
      <c r="AN16" s="153"/>
      <c r="AO16" s="153"/>
    </row>
    <row r="17" spans="1:41" s="25" customFormat="1" ht="21" customHeight="1">
      <c r="A17" s="5">
        <v>11</v>
      </c>
      <c r="B17" s="39" t="s">
        <v>2321</v>
      </c>
      <c r="C17" s="40" t="s">
        <v>91</v>
      </c>
      <c r="D17" s="41" t="s">
        <v>2136</v>
      </c>
      <c r="E17" s="97"/>
      <c r="F17" s="96" t="s">
        <v>6</v>
      </c>
      <c r="G17" s="96"/>
      <c r="H17" s="96" t="s">
        <v>7</v>
      </c>
      <c r="I17" s="96"/>
      <c r="J17" s="96"/>
      <c r="K17" s="96"/>
      <c r="L17" s="96"/>
      <c r="M17" s="96"/>
      <c r="N17" s="96"/>
      <c r="O17" s="95"/>
      <c r="P17" s="295"/>
      <c r="Q17" s="96"/>
      <c r="R17" s="95"/>
      <c r="S17" s="96" t="s">
        <v>6</v>
      </c>
      <c r="T17" s="96"/>
      <c r="U17" s="96"/>
      <c r="V17" s="96"/>
      <c r="W17" s="96"/>
      <c r="X17" s="96"/>
      <c r="Y17" s="96"/>
      <c r="Z17" s="96"/>
      <c r="AA17" s="96"/>
      <c r="AB17" s="96"/>
      <c r="AC17" s="96"/>
      <c r="AD17" s="96"/>
      <c r="AE17" s="96"/>
      <c r="AF17" s="96"/>
      <c r="AG17" s="96"/>
      <c r="AH17" s="96"/>
      <c r="AI17" s="96"/>
      <c r="AJ17" s="19">
        <f t="shared" si="2"/>
        <v>2</v>
      </c>
      <c r="AK17" s="339">
        <f t="shared" si="3"/>
        <v>1</v>
      </c>
      <c r="AL17" s="339">
        <f t="shared" si="4"/>
        <v>0</v>
      </c>
      <c r="AM17" s="153"/>
      <c r="AN17" s="153"/>
      <c r="AO17" s="153"/>
    </row>
    <row r="18" spans="1:41" s="25" customFormat="1" ht="21" customHeight="1">
      <c r="A18" s="5">
        <v>12</v>
      </c>
      <c r="B18" s="39" t="s">
        <v>2322</v>
      </c>
      <c r="C18" s="40" t="s">
        <v>2323</v>
      </c>
      <c r="D18" s="41" t="s">
        <v>2278</v>
      </c>
      <c r="E18" s="97"/>
      <c r="F18" s="96" t="s">
        <v>6</v>
      </c>
      <c r="G18" s="96"/>
      <c r="H18" s="96"/>
      <c r="I18" s="96"/>
      <c r="J18" s="96" t="s">
        <v>6</v>
      </c>
      <c r="K18" s="96" t="s">
        <v>6</v>
      </c>
      <c r="L18" s="96"/>
      <c r="M18" s="96" t="s">
        <v>6</v>
      </c>
      <c r="N18" s="96"/>
      <c r="O18" s="95"/>
      <c r="P18" s="295"/>
      <c r="Q18" s="96"/>
      <c r="R18" s="95" t="s">
        <v>6</v>
      </c>
      <c r="S18" s="96" t="s">
        <v>6</v>
      </c>
      <c r="T18" s="96" t="s">
        <v>6</v>
      </c>
      <c r="U18" s="96"/>
      <c r="V18" s="96" t="s">
        <v>6</v>
      </c>
      <c r="W18" s="96"/>
      <c r="X18" s="96"/>
      <c r="Y18" s="96"/>
      <c r="Z18" s="96"/>
      <c r="AA18" s="96"/>
      <c r="AB18" s="96"/>
      <c r="AC18" s="96"/>
      <c r="AD18" s="96"/>
      <c r="AE18" s="96"/>
      <c r="AF18" s="96"/>
      <c r="AG18" s="96"/>
      <c r="AH18" s="96"/>
      <c r="AI18" s="96"/>
      <c r="AJ18" s="19">
        <f t="shared" si="2"/>
        <v>8</v>
      </c>
      <c r="AK18" s="339">
        <f t="shared" si="3"/>
        <v>0</v>
      </c>
      <c r="AL18" s="339">
        <f t="shared" si="4"/>
        <v>0</v>
      </c>
      <c r="AM18" s="153"/>
      <c r="AN18" s="153"/>
      <c r="AO18" s="153"/>
    </row>
    <row r="19" spans="1:41" s="25" customFormat="1" ht="21" customHeight="1">
      <c r="A19" s="5">
        <v>13</v>
      </c>
      <c r="B19" s="39" t="s">
        <v>2324</v>
      </c>
      <c r="C19" s="40" t="s">
        <v>574</v>
      </c>
      <c r="D19" s="41" t="s">
        <v>2325</v>
      </c>
      <c r="E19" s="97"/>
      <c r="F19" s="97"/>
      <c r="G19" s="97"/>
      <c r="H19" s="97"/>
      <c r="I19" s="97" t="s">
        <v>6</v>
      </c>
      <c r="J19" s="97"/>
      <c r="K19" s="97" t="s">
        <v>6</v>
      </c>
      <c r="L19" s="97"/>
      <c r="M19" s="97"/>
      <c r="N19" s="97"/>
      <c r="O19" s="95"/>
      <c r="P19" s="295"/>
      <c r="Q19" s="97"/>
      <c r="R19" s="95" t="s">
        <v>6</v>
      </c>
      <c r="S19" s="97"/>
      <c r="T19" s="97"/>
      <c r="U19" s="97"/>
      <c r="V19" s="97"/>
      <c r="W19" s="97"/>
      <c r="X19" s="97"/>
      <c r="Y19" s="97"/>
      <c r="Z19" s="97"/>
      <c r="AA19" s="97"/>
      <c r="AB19" s="97"/>
      <c r="AC19" s="97"/>
      <c r="AD19" s="97"/>
      <c r="AE19" s="97"/>
      <c r="AF19" s="97"/>
      <c r="AG19" s="97"/>
      <c r="AH19" s="97"/>
      <c r="AI19" s="97"/>
      <c r="AJ19" s="19">
        <f t="shared" si="2"/>
        <v>3</v>
      </c>
      <c r="AK19" s="339">
        <f t="shared" si="3"/>
        <v>0</v>
      </c>
      <c r="AL19" s="339">
        <f t="shared" si="4"/>
        <v>0</v>
      </c>
      <c r="AM19" s="153"/>
      <c r="AN19" s="153"/>
      <c r="AO19" s="153"/>
    </row>
    <row r="20" spans="1:41" s="25" customFormat="1" ht="21" customHeight="1">
      <c r="A20" s="5">
        <v>14</v>
      </c>
      <c r="B20" s="39" t="s">
        <v>2326</v>
      </c>
      <c r="C20" s="40" t="s">
        <v>2327</v>
      </c>
      <c r="D20" s="41" t="s">
        <v>1103</v>
      </c>
      <c r="E20" s="97"/>
      <c r="F20" s="96"/>
      <c r="G20" s="96"/>
      <c r="H20" s="96"/>
      <c r="I20" s="96"/>
      <c r="J20" s="96"/>
      <c r="K20" s="96"/>
      <c r="L20" s="96"/>
      <c r="M20" s="96" t="s">
        <v>7</v>
      </c>
      <c r="N20" s="96"/>
      <c r="O20" s="95"/>
      <c r="P20" s="295"/>
      <c r="Q20" s="96"/>
      <c r="R20" s="95" t="s">
        <v>6</v>
      </c>
      <c r="S20" s="96" t="s">
        <v>6</v>
      </c>
      <c r="T20" s="96"/>
      <c r="U20" s="96"/>
      <c r="V20" s="96"/>
      <c r="W20" s="96"/>
      <c r="X20" s="96"/>
      <c r="Y20" s="96"/>
      <c r="Z20" s="96"/>
      <c r="AA20" s="96"/>
      <c r="AB20" s="96"/>
      <c r="AC20" s="96"/>
      <c r="AD20" s="96"/>
      <c r="AE20" s="96"/>
      <c r="AF20" s="96"/>
      <c r="AG20" s="96"/>
      <c r="AH20" s="96"/>
      <c r="AI20" s="96"/>
      <c r="AJ20" s="19">
        <f t="shared" si="2"/>
        <v>2</v>
      </c>
      <c r="AK20" s="339">
        <f t="shared" si="3"/>
        <v>1</v>
      </c>
      <c r="AL20" s="339">
        <f t="shared" si="4"/>
        <v>0</v>
      </c>
      <c r="AM20" s="437"/>
      <c r="AN20" s="438"/>
      <c r="AO20" s="153"/>
    </row>
    <row r="21" spans="1:41" s="25" customFormat="1" ht="21" customHeight="1">
      <c r="A21" s="5">
        <v>15</v>
      </c>
      <c r="B21" s="39" t="s">
        <v>2328</v>
      </c>
      <c r="C21" s="40" t="s">
        <v>2329</v>
      </c>
      <c r="D21" s="41" t="s">
        <v>1191</v>
      </c>
      <c r="E21" s="97"/>
      <c r="F21" s="96"/>
      <c r="G21" s="96"/>
      <c r="H21" s="96"/>
      <c r="I21" s="96"/>
      <c r="J21" s="96"/>
      <c r="K21" s="96"/>
      <c r="L21" s="96"/>
      <c r="M21" s="96"/>
      <c r="N21" s="96"/>
      <c r="O21" s="95" t="s">
        <v>6</v>
      </c>
      <c r="P21" s="295"/>
      <c r="Q21" s="96"/>
      <c r="R21" s="95" t="s">
        <v>2868</v>
      </c>
      <c r="S21" s="96" t="s">
        <v>6</v>
      </c>
      <c r="T21" s="96" t="s">
        <v>6</v>
      </c>
      <c r="U21" s="96"/>
      <c r="V21" s="96" t="s">
        <v>6</v>
      </c>
      <c r="W21" s="96"/>
      <c r="X21" s="96"/>
      <c r="Y21" s="96"/>
      <c r="Z21" s="96"/>
      <c r="AA21" s="96"/>
      <c r="AB21" s="96"/>
      <c r="AC21" s="96"/>
      <c r="AD21" s="96"/>
      <c r="AE21" s="96"/>
      <c r="AF21" s="96"/>
      <c r="AG21" s="96"/>
      <c r="AH21" s="96"/>
      <c r="AI21" s="96"/>
      <c r="AJ21" s="19">
        <f t="shared" si="2"/>
        <v>5</v>
      </c>
      <c r="AK21" s="339">
        <f t="shared" si="3"/>
        <v>1</v>
      </c>
      <c r="AL21" s="339">
        <f t="shared" si="4"/>
        <v>0</v>
      </c>
      <c r="AM21" s="153"/>
      <c r="AN21" s="153"/>
      <c r="AO21" s="153"/>
    </row>
    <row r="22" spans="1:41" s="25" customFormat="1" ht="21" customHeight="1">
      <c r="A22" s="5">
        <v>16</v>
      </c>
      <c r="B22" s="39" t="s">
        <v>2330</v>
      </c>
      <c r="C22" s="40" t="s">
        <v>2331</v>
      </c>
      <c r="D22" s="41" t="s">
        <v>28</v>
      </c>
      <c r="E22" s="97"/>
      <c r="F22" s="96"/>
      <c r="G22" s="96"/>
      <c r="H22" s="96"/>
      <c r="I22" s="96" t="s">
        <v>6</v>
      </c>
      <c r="J22" s="96"/>
      <c r="K22" s="96" t="s">
        <v>6</v>
      </c>
      <c r="L22" s="96"/>
      <c r="M22" s="96"/>
      <c r="N22" s="96"/>
      <c r="O22" s="95"/>
      <c r="P22" s="295"/>
      <c r="Q22" s="96"/>
      <c r="R22" s="95" t="s">
        <v>6</v>
      </c>
      <c r="S22" s="96" t="s">
        <v>6</v>
      </c>
      <c r="T22" s="96"/>
      <c r="U22" s="96"/>
      <c r="V22" s="96"/>
      <c r="W22" s="96"/>
      <c r="X22" s="96"/>
      <c r="Y22" s="96"/>
      <c r="Z22" s="96"/>
      <c r="AA22" s="96"/>
      <c r="AB22" s="96"/>
      <c r="AC22" s="96"/>
      <c r="AD22" s="96"/>
      <c r="AE22" s="96"/>
      <c r="AF22" s="96"/>
      <c r="AG22" s="96"/>
      <c r="AH22" s="96"/>
      <c r="AI22" s="96"/>
      <c r="AJ22" s="19">
        <f t="shared" si="2"/>
        <v>4</v>
      </c>
      <c r="AK22" s="339">
        <f t="shared" si="3"/>
        <v>0</v>
      </c>
      <c r="AL22" s="339">
        <f t="shared" si="4"/>
        <v>0</v>
      </c>
      <c r="AM22" s="153"/>
      <c r="AN22" s="153"/>
      <c r="AO22" s="153"/>
    </row>
    <row r="23" spans="1:41" s="25" customFormat="1" ht="21" customHeight="1">
      <c r="A23" s="5">
        <v>17</v>
      </c>
      <c r="B23" s="39" t="s">
        <v>2332</v>
      </c>
      <c r="C23" s="40" t="s">
        <v>296</v>
      </c>
      <c r="D23" s="41" t="s">
        <v>55</v>
      </c>
      <c r="E23" s="97"/>
      <c r="F23" s="96"/>
      <c r="G23" s="96"/>
      <c r="H23" s="96"/>
      <c r="I23" s="96"/>
      <c r="J23" s="96"/>
      <c r="K23" s="96"/>
      <c r="L23" s="96"/>
      <c r="M23" s="96"/>
      <c r="N23" s="96"/>
      <c r="O23" s="95"/>
      <c r="P23" s="295"/>
      <c r="Q23" s="96"/>
      <c r="R23" s="95"/>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53"/>
      <c r="AN23" s="153"/>
      <c r="AO23" s="153"/>
    </row>
    <row r="24" spans="1:41" s="25" customFormat="1" ht="21" customHeight="1">
      <c r="A24" s="5">
        <v>18</v>
      </c>
      <c r="B24" s="39" t="s">
        <v>2333</v>
      </c>
      <c r="C24" s="40" t="s">
        <v>2334</v>
      </c>
      <c r="D24" s="41" t="s">
        <v>55</v>
      </c>
      <c r="E24" s="97"/>
      <c r="F24" s="96"/>
      <c r="G24" s="96"/>
      <c r="H24" s="96"/>
      <c r="I24" s="96"/>
      <c r="J24" s="96"/>
      <c r="K24" s="96"/>
      <c r="L24" s="96"/>
      <c r="M24" s="96"/>
      <c r="N24" s="96"/>
      <c r="O24" s="95"/>
      <c r="P24" s="295"/>
      <c r="Q24" s="96"/>
      <c r="R24" s="95"/>
      <c r="S24" s="96" t="s">
        <v>6</v>
      </c>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53"/>
      <c r="AN24" s="153"/>
      <c r="AO24" s="153"/>
    </row>
    <row r="25" spans="1:41" s="25" customFormat="1" ht="21" customHeight="1">
      <c r="A25" s="5">
        <v>19</v>
      </c>
      <c r="B25" s="39" t="s">
        <v>2335</v>
      </c>
      <c r="C25" s="40" t="s">
        <v>76</v>
      </c>
      <c r="D25" s="41" t="s">
        <v>78</v>
      </c>
      <c r="E25" s="97"/>
      <c r="F25" s="96" t="s">
        <v>6</v>
      </c>
      <c r="G25" s="96"/>
      <c r="H25" s="96" t="s">
        <v>8</v>
      </c>
      <c r="I25" s="96" t="s">
        <v>6</v>
      </c>
      <c r="J25" s="96"/>
      <c r="K25" s="96" t="s">
        <v>6</v>
      </c>
      <c r="L25" s="96" t="s">
        <v>6</v>
      </c>
      <c r="M25" s="96" t="s">
        <v>6</v>
      </c>
      <c r="N25" s="96"/>
      <c r="O25" s="95" t="s">
        <v>6</v>
      </c>
      <c r="P25" s="295" t="s">
        <v>6</v>
      </c>
      <c r="Q25" s="96" t="s">
        <v>6</v>
      </c>
      <c r="R25" s="95" t="s">
        <v>6</v>
      </c>
      <c r="S25" s="96" t="s">
        <v>2806</v>
      </c>
      <c r="T25" s="96" t="s">
        <v>6</v>
      </c>
      <c r="U25" s="96"/>
      <c r="V25" s="96" t="s">
        <v>6</v>
      </c>
      <c r="W25" s="96"/>
      <c r="X25" s="96"/>
      <c r="Y25" s="96"/>
      <c r="Z25" s="96"/>
      <c r="AA25" s="96"/>
      <c r="AB25" s="96"/>
      <c r="AC25" s="96"/>
      <c r="AD25" s="96"/>
      <c r="AE25" s="96"/>
      <c r="AF25" s="96"/>
      <c r="AG25" s="96"/>
      <c r="AH25" s="96"/>
      <c r="AI25" s="96"/>
      <c r="AJ25" s="19">
        <f t="shared" si="2"/>
        <v>13</v>
      </c>
      <c r="AK25" s="339">
        <f t="shared" si="3"/>
        <v>0</v>
      </c>
      <c r="AL25" s="339">
        <f t="shared" si="4"/>
        <v>1</v>
      </c>
      <c r="AM25" s="153"/>
      <c r="AN25" s="153"/>
      <c r="AO25" s="153"/>
    </row>
    <row r="26" spans="1:41" s="25" customFormat="1" ht="21" customHeight="1">
      <c r="A26" s="5">
        <v>20</v>
      </c>
      <c r="B26" s="39" t="s">
        <v>2336</v>
      </c>
      <c r="C26" s="40" t="s">
        <v>745</v>
      </c>
      <c r="D26" s="41" t="s">
        <v>2261</v>
      </c>
      <c r="E26" s="97"/>
      <c r="F26" s="96"/>
      <c r="G26" s="96"/>
      <c r="H26" s="96"/>
      <c r="I26" s="96"/>
      <c r="J26" s="96"/>
      <c r="K26" s="96"/>
      <c r="L26" s="96"/>
      <c r="M26" s="96"/>
      <c r="N26" s="96"/>
      <c r="O26" s="95"/>
      <c r="P26" s="295"/>
      <c r="Q26" s="96"/>
      <c r="R26" s="95"/>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53"/>
      <c r="AN26" s="153"/>
      <c r="AO26" s="153"/>
    </row>
    <row r="27" spans="1:41" s="25" customFormat="1" ht="21" customHeight="1">
      <c r="A27" s="5">
        <v>21</v>
      </c>
      <c r="B27" s="39" t="s">
        <v>2337</v>
      </c>
      <c r="C27" s="40" t="s">
        <v>1932</v>
      </c>
      <c r="D27" s="41" t="s">
        <v>43</v>
      </c>
      <c r="E27" s="97"/>
      <c r="F27" s="96" t="s">
        <v>6</v>
      </c>
      <c r="G27" s="96"/>
      <c r="H27" s="96" t="s">
        <v>6</v>
      </c>
      <c r="I27" s="96" t="s">
        <v>6</v>
      </c>
      <c r="J27" s="96" t="s">
        <v>6</v>
      </c>
      <c r="K27" s="96" t="s">
        <v>6</v>
      </c>
      <c r="L27" s="96"/>
      <c r="M27" s="96" t="s">
        <v>6</v>
      </c>
      <c r="N27" s="96"/>
      <c r="O27" s="95" t="s">
        <v>6</v>
      </c>
      <c r="P27" s="295" t="s">
        <v>6</v>
      </c>
      <c r="Q27" s="96" t="s">
        <v>6</v>
      </c>
      <c r="R27" s="95" t="s">
        <v>2806</v>
      </c>
      <c r="S27" s="96" t="s">
        <v>2806</v>
      </c>
      <c r="T27" s="96" t="s">
        <v>6</v>
      </c>
      <c r="U27" s="96"/>
      <c r="V27" s="96" t="s">
        <v>6</v>
      </c>
      <c r="W27" s="96"/>
      <c r="X27" s="96"/>
      <c r="Y27" s="96"/>
      <c r="Z27" s="96"/>
      <c r="AA27" s="96"/>
      <c r="AB27" s="96"/>
      <c r="AC27" s="96"/>
      <c r="AD27" s="96"/>
      <c r="AE27" s="96"/>
      <c r="AF27" s="96"/>
      <c r="AG27" s="96"/>
      <c r="AH27" s="96"/>
      <c r="AI27" s="96"/>
      <c r="AJ27" s="19">
        <f t="shared" si="2"/>
        <v>15</v>
      </c>
      <c r="AK27" s="339">
        <f t="shared" si="3"/>
        <v>0</v>
      </c>
      <c r="AL27" s="339">
        <f t="shared" si="4"/>
        <v>0</v>
      </c>
      <c r="AM27" s="153"/>
      <c r="AN27" s="153"/>
      <c r="AO27" s="153"/>
    </row>
    <row r="28" spans="1:41" s="25" customFormat="1" ht="21" customHeight="1">
      <c r="A28" s="5">
        <v>22</v>
      </c>
      <c r="B28" s="39" t="s">
        <v>2338</v>
      </c>
      <c r="C28" s="40" t="s">
        <v>287</v>
      </c>
      <c r="D28" s="41" t="s">
        <v>745</v>
      </c>
      <c r="E28" s="97"/>
      <c r="F28" s="96"/>
      <c r="G28" s="96"/>
      <c r="H28" s="96"/>
      <c r="I28" s="96"/>
      <c r="J28" s="96"/>
      <c r="K28" s="96" t="s">
        <v>6</v>
      </c>
      <c r="L28" s="96"/>
      <c r="M28" s="96"/>
      <c r="N28" s="96"/>
      <c r="O28" s="95"/>
      <c r="P28" s="295" t="s">
        <v>7</v>
      </c>
      <c r="Q28" s="96"/>
      <c r="R28" s="95"/>
      <c r="S28" s="96"/>
      <c r="T28" s="96"/>
      <c r="U28" s="96"/>
      <c r="V28" s="96"/>
      <c r="W28" s="96"/>
      <c r="X28" s="96"/>
      <c r="Y28" s="96"/>
      <c r="Z28" s="96"/>
      <c r="AA28" s="96"/>
      <c r="AB28" s="96"/>
      <c r="AC28" s="96"/>
      <c r="AD28" s="96"/>
      <c r="AE28" s="96"/>
      <c r="AF28" s="96"/>
      <c r="AG28" s="96"/>
      <c r="AH28" s="96"/>
      <c r="AI28" s="96"/>
      <c r="AJ28" s="19">
        <f t="shared" si="2"/>
        <v>1</v>
      </c>
      <c r="AK28" s="339">
        <f t="shared" si="3"/>
        <v>1</v>
      </c>
      <c r="AL28" s="339">
        <f t="shared" si="4"/>
        <v>0</v>
      </c>
      <c r="AM28" s="153"/>
      <c r="AN28" s="153"/>
      <c r="AO28" s="153"/>
    </row>
    <row r="29" spans="1:41" s="25" customFormat="1" ht="21" customHeight="1">
      <c r="A29" s="5">
        <v>23</v>
      </c>
      <c r="B29" s="39" t="s">
        <v>2339</v>
      </c>
      <c r="C29" s="40" t="s">
        <v>673</v>
      </c>
      <c r="D29" s="41" t="s">
        <v>112</v>
      </c>
      <c r="E29" s="97"/>
      <c r="F29" s="96" t="s">
        <v>6</v>
      </c>
      <c r="G29" s="96"/>
      <c r="H29" s="96"/>
      <c r="I29" s="96"/>
      <c r="J29" s="96"/>
      <c r="K29" s="96"/>
      <c r="L29" s="96"/>
      <c r="M29" s="96"/>
      <c r="N29" s="96"/>
      <c r="O29" s="95"/>
      <c r="P29" s="295"/>
      <c r="Q29" s="96"/>
      <c r="R29" s="95"/>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53"/>
      <c r="AN29" s="153"/>
      <c r="AO29" s="153"/>
    </row>
    <row r="30" spans="1:41" s="25" customFormat="1" ht="21" customHeight="1">
      <c r="A30" s="5">
        <v>24</v>
      </c>
      <c r="B30" s="39" t="s">
        <v>2340</v>
      </c>
      <c r="C30" s="40" t="s">
        <v>2341</v>
      </c>
      <c r="D30" s="41" t="s">
        <v>112</v>
      </c>
      <c r="E30" s="97"/>
      <c r="F30" s="96"/>
      <c r="G30" s="96"/>
      <c r="H30" s="96"/>
      <c r="I30" s="96" t="s">
        <v>6</v>
      </c>
      <c r="J30" s="96"/>
      <c r="K30" s="96" t="s">
        <v>2806</v>
      </c>
      <c r="L30" s="96"/>
      <c r="M30" s="96" t="s">
        <v>6</v>
      </c>
      <c r="N30" s="96"/>
      <c r="O30" s="95"/>
      <c r="P30" s="295" t="s">
        <v>6</v>
      </c>
      <c r="Q30" s="96" t="s">
        <v>6</v>
      </c>
      <c r="R30" s="95" t="s">
        <v>2806</v>
      </c>
      <c r="S30" s="96" t="s">
        <v>6</v>
      </c>
      <c r="T30" s="96" t="s">
        <v>6</v>
      </c>
      <c r="U30" s="96"/>
      <c r="V30" s="96" t="s">
        <v>6</v>
      </c>
      <c r="W30" s="96"/>
      <c r="X30" s="96"/>
      <c r="Y30" s="96"/>
      <c r="Z30" s="96"/>
      <c r="AA30" s="96"/>
      <c r="AB30" s="96"/>
      <c r="AC30" s="96"/>
      <c r="AD30" s="96"/>
      <c r="AE30" s="96"/>
      <c r="AF30" s="96"/>
      <c r="AG30" s="96"/>
      <c r="AH30" s="96"/>
      <c r="AI30" s="96"/>
      <c r="AJ30" s="19">
        <f t="shared" si="2"/>
        <v>11</v>
      </c>
      <c r="AK30" s="339">
        <f t="shared" si="3"/>
        <v>0</v>
      </c>
      <c r="AL30" s="339">
        <f t="shared" si="4"/>
        <v>0</v>
      </c>
      <c r="AM30" s="153"/>
      <c r="AN30" s="153"/>
      <c r="AO30" s="153"/>
    </row>
    <row r="31" spans="1:41" s="25" customFormat="1" ht="21" customHeight="1">
      <c r="A31" s="5">
        <v>25</v>
      </c>
      <c r="B31" s="39" t="s">
        <v>2342</v>
      </c>
      <c r="C31" s="40" t="s">
        <v>2343</v>
      </c>
      <c r="D31" s="41" t="s">
        <v>22</v>
      </c>
      <c r="E31" s="150"/>
      <c r="F31" s="96"/>
      <c r="G31" s="96"/>
      <c r="H31" s="96"/>
      <c r="I31" s="96"/>
      <c r="J31" s="96"/>
      <c r="K31" s="96"/>
      <c r="L31" s="96"/>
      <c r="M31" s="96"/>
      <c r="N31" s="96"/>
      <c r="O31" s="95"/>
      <c r="P31" s="295"/>
      <c r="Q31" s="96"/>
      <c r="R31" s="95"/>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53"/>
      <c r="AN31" s="153"/>
      <c r="AO31" s="153"/>
    </row>
    <row r="32" spans="1:41" s="25" customFormat="1" ht="21" customHeight="1">
      <c r="A32" s="5">
        <v>26</v>
      </c>
      <c r="B32" s="39" t="s">
        <v>2344</v>
      </c>
      <c r="C32" s="40" t="s">
        <v>1219</v>
      </c>
      <c r="D32" s="41" t="s">
        <v>22</v>
      </c>
      <c r="E32" s="150"/>
      <c r="F32" s="96" t="s">
        <v>8</v>
      </c>
      <c r="G32" s="96"/>
      <c r="H32" s="96"/>
      <c r="I32" s="96"/>
      <c r="J32" s="96"/>
      <c r="K32" s="96"/>
      <c r="L32" s="96"/>
      <c r="M32" s="96"/>
      <c r="N32" s="96"/>
      <c r="O32" s="95"/>
      <c r="P32" s="295"/>
      <c r="Q32" s="96"/>
      <c r="R32" s="95"/>
      <c r="S32" s="96" t="s">
        <v>7</v>
      </c>
      <c r="T32" s="96"/>
      <c r="U32" s="96"/>
      <c r="V32" s="96"/>
      <c r="W32" s="96"/>
      <c r="X32" s="96"/>
      <c r="Y32" s="96"/>
      <c r="Z32" s="96"/>
      <c r="AA32" s="96"/>
      <c r="AB32" s="96"/>
      <c r="AC32" s="96"/>
      <c r="AD32" s="96"/>
      <c r="AE32" s="96"/>
      <c r="AF32" s="96"/>
      <c r="AG32" s="96"/>
      <c r="AH32" s="96"/>
      <c r="AI32" s="96"/>
      <c r="AJ32" s="19">
        <f t="shared" si="2"/>
        <v>0</v>
      </c>
      <c r="AK32" s="339">
        <f t="shared" si="3"/>
        <v>1</v>
      </c>
      <c r="AL32" s="339">
        <f t="shared" si="4"/>
        <v>1</v>
      </c>
      <c r="AM32" s="153"/>
      <c r="AN32" s="153"/>
      <c r="AO32" s="153"/>
    </row>
    <row r="33" spans="1:44" s="25" customFormat="1" ht="21" customHeight="1">
      <c r="A33" s="5">
        <v>27</v>
      </c>
      <c r="B33" s="39" t="s">
        <v>2345</v>
      </c>
      <c r="C33" s="40" t="s">
        <v>723</v>
      </c>
      <c r="D33" s="41" t="s">
        <v>46</v>
      </c>
      <c r="E33" s="150"/>
      <c r="F33" s="96"/>
      <c r="G33" s="96"/>
      <c r="H33" s="96"/>
      <c r="I33" s="96"/>
      <c r="J33" s="96"/>
      <c r="K33" s="96" t="s">
        <v>6</v>
      </c>
      <c r="L33" s="96"/>
      <c r="M33" s="96"/>
      <c r="N33" s="96"/>
      <c r="O33" s="95"/>
      <c r="P33" s="295"/>
      <c r="Q33" s="96"/>
      <c r="R33" s="95" t="s">
        <v>6</v>
      </c>
      <c r="S33" s="96"/>
      <c r="T33" s="96"/>
      <c r="U33" s="96"/>
      <c r="V33" s="96"/>
      <c r="W33" s="96"/>
      <c r="X33" s="96"/>
      <c r="Y33" s="96"/>
      <c r="Z33" s="96"/>
      <c r="AA33" s="96"/>
      <c r="AB33" s="96"/>
      <c r="AC33" s="96"/>
      <c r="AD33" s="96"/>
      <c r="AE33" s="96"/>
      <c r="AF33" s="96"/>
      <c r="AG33" s="96"/>
      <c r="AH33" s="96"/>
      <c r="AI33" s="96"/>
      <c r="AJ33" s="19">
        <f t="shared" si="2"/>
        <v>2</v>
      </c>
      <c r="AK33" s="339">
        <f t="shared" si="3"/>
        <v>0</v>
      </c>
      <c r="AL33" s="339">
        <f t="shared" si="4"/>
        <v>0</v>
      </c>
      <c r="AM33" s="153"/>
      <c r="AN33" s="153"/>
      <c r="AO33" s="153"/>
    </row>
    <row r="34" spans="1:44" s="25" customFormat="1" ht="21" customHeight="1">
      <c r="A34" s="5">
        <v>28</v>
      </c>
      <c r="B34" s="39" t="s">
        <v>2346</v>
      </c>
      <c r="C34" s="40" t="s">
        <v>1125</v>
      </c>
      <c r="D34" s="41" t="s">
        <v>17</v>
      </c>
      <c r="E34" s="150"/>
      <c r="F34" s="96"/>
      <c r="G34" s="96"/>
      <c r="H34" s="96"/>
      <c r="I34" s="96"/>
      <c r="J34" s="96"/>
      <c r="K34" s="96"/>
      <c r="L34" s="96"/>
      <c r="M34" s="96"/>
      <c r="N34" s="96"/>
      <c r="O34" s="95"/>
      <c r="P34" s="295"/>
      <c r="Q34" s="96"/>
      <c r="R34" s="95"/>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53"/>
      <c r="AN34" s="153"/>
      <c r="AO34" s="153"/>
    </row>
    <row r="35" spans="1:44" s="25" customFormat="1" ht="21" customHeight="1">
      <c r="A35" s="5">
        <v>29</v>
      </c>
      <c r="B35" s="39" t="s">
        <v>2347</v>
      </c>
      <c r="C35" s="40" t="s">
        <v>335</v>
      </c>
      <c r="D35" s="41" t="s">
        <v>67</v>
      </c>
      <c r="E35" s="150"/>
      <c r="F35" s="96" t="s">
        <v>6</v>
      </c>
      <c r="G35" s="96"/>
      <c r="H35" s="96"/>
      <c r="I35" s="96"/>
      <c r="J35" s="96"/>
      <c r="K35" s="96" t="s">
        <v>6</v>
      </c>
      <c r="L35" s="96" t="s">
        <v>8</v>
      </c>
      <c r="M35" s="96"/>
      <c r="N35" s="96"/>
      <c r="O35" s="95" t="s">
        <v>8</v>
      </c>
      <c r="P35" s="295"/>
      <c r="Q35" s="96"/>
      <c r="R35" s="95" t="s">
        <v>6</v>
      </c>
      <c r="S35" s="96" t="s">
        <v>2866</v>
      </c>
      <c r="T35" s="96" t="s">
        <v>6</v>
      </c>
      <c r="U35" s="96"/>
      <c r="V35" s="96" t="s">
        <v>6</v>
      </c>
      <c r="W35" s="96"/>
      <c r="X35" s="96"/>
      <c r="Y35" s="96"/>
      <c r="Z35" s="96"/>
      <c r="AA35" s="96"/>
      <c r="AB35" s="96"/>
      <c r="AC35" s="96"/>
      <c r="AD35" s="96"/>
      <c r="AE35" s="96"/>
      <c r="AF35" s="96"/>
      <c r="AG35" s="96"/>
      <c r="AH35" s="96"/>
      <c r="AI35" s="96"/>
      <c r="AJ35" s="19">
        <f t="shared" si="2"/>
        <v>6</v>
      </c>
      <c r="AK35" s="339">
        <f t="shared" si="3"/>
        <v>0</v>
      </c>
      <c r="AL35" s="339">
        <f t="shared" si="4"/>
        <v>2</v>
      </c>
      <c r="AM35" s="153"/>
      <c r="AN35" s="153"/>
      <c r="AO35" s="153"/>
    </row>
    <row r="36" spans="1:44" s="25" customFormat="1" ht="21" customHeight="1">
      <c r="A36" s="5">
        <v>30</v>
      </c>
      <c r="B36" s="39" t="s">
        <v>2348</v>
      </c>
      <c r="C36" s="40" t="s">
        <v>2349</v>
      </c>
      <c r="D36" s="41" t="s">
        <v>81</v>
      </c>
      <c r="E36" s="150"/>
      <c r="F36" s="96"/>
      <c r="G36" s="96"/>
      <c r="H36" s="96"/>
      <c r="I36" s="96"/>
      <c r="J36" s="96"/>
      <c r="K36" s="96"/>
      <c r="L36" s="96"/>
      <c r="M36" s="96"/>
      <c r="N36" s="96"/>
      <c r="O36" s="95"/>
      <c r="P36" s="295"/>
      <c r="Q36" s="96"/>
      <c r="R36" s="95"/>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c r="AM36" s="153"/>
      <c r="AN36" s="153"/>
      <c r="AO36" s="153"/>
    </row>
    <row r="37" spans="1:44" s="25" customFormat="1" ht="21" customHeight="1">
      <c r="A37" s="5">
        <v>31</v>
      </c>
      <c r="B37" s="39" t="s">
        <v>2350</v>
      </c>
      <c r="C37" s="40" t="s">
        <v>38</v>
      </c>
      <c r="D37" s="41" t="s">
        <v>81</v>
      </c>
      <c r="E37" s="150"/>
      <c r="F37" s="96"/>
      <c r="G37" s="96"/>
      <c r="H37" s="96"/>
      <c r="I37" s="96"/>
      <c r="J37" s="96"/>
      <c r="K37" s="96"/>
      <c r="L37" s="96"/>
      <c r="M37" s="96"/>
      <c r="N37" s="96"/>
      <c r="O37" s="95"/>
      <c r="P37" s="295"/>
      <c r="Q37" s="96"/>
      <c r="R37" s="95" t="s">
        <v>6</v>
      </c>
      <c r="S37" s="96"/>
      <c r="T37" s="96"/>
      <c r="U37" s="96"/>
      <c r="V37" s="96" t="s">
        <v>6</v>
      </c>
      <c r="W37" s="96"/>
      <c r="X37" s="96"/>
      <c r="Y37" s="96"/>
      <c r="Z37" s="96"/>
      <c r="AA37" s="96"/>
      <c r="AB37" s="96"/>
      <c r="AC37" s="96"/>
      <c r="AD37" s="96"/>
      <c r="AE37" s="96"/>
      <c r="AF37" s="96"/>
      <c r="AG37" s="96"/>
      <c r="AH37" s="96"/>
      <c r="AI37" s="96"/>
      <c r="AJ37" s="19">
        <f t="shared" si="2"/>
        <v>2</v>
      </c>
      <c r="AK37" s="339">
        <f t="shared" si="3"/>
        <v>0</v>
      </c>
      <c r="AL37" s="339">
        <f t="shared" si="4"/>
        <v>0</v>
      </c>
      <c r="AM37" s="153"/>
      <c r="AN37" s="153"/>
      <c r="AO37" s="153"/>
    </row>
    <row r="38" spans="1:44" s="25" customFormat="1" ht="21" customHeight="1">
      <c r="A38" s="5">
        <v>32</v>
      </c>
      <c r="B38" s="39" t="s">
        <v>2351</v>
      </c>
      <c r="C38" s="40" t="s">
        <v>2352</v>
      </c>
      <c r="D38" s="41" t="s">
        <v>23</v>
      </c>
      <c r="E38" s="150"/>
      <c r="F38" s="96"/>
      <c r="G38" s="96"/>
      <c r="H38" s="96"/>
      <c r="I38" s="96"/>
      <c r="J38" s="96"/>
      <c r="K38" s="96"/>
      <c r="L38" s="96"/>
      <c r="M38" s="96"/>
      <c r="N38" s="96"/>
      <c r="O38" s="95"/>
      <c r="P38" s="295"/>
      <c r="Q38" s="96"/>
      <c r="R38" s="95" t="s">
        <v>6</v>
      </c>
      <c r="S38" s="96"/>
      <c r="T38" s="96"/>
      <c r="U38" s="96"/>
      <c r="V38" s="96"/>
      <c r="W38" s="96"/>
      <c r="X38" s="96"/>
      <c r="Y38" s="96"/>
      <c r="Z38" s="96"/>
      <c r="AA38" s="96"/>
      <c r="AB38" s="96"/>
      <c r="AC38" s="96"/>
      <c r="AD38" s="96"/>
      <c r="AE38" s="96"/>
      <c r="AF38" s="96"/>
      <c r="AG38" s="96"/>
      <c r="AH38" s="96"/>
      <c r="AI38" s="96"/>
      <c r="AJ38" s="19">
        <f t="shared" si="2"/>
        <v>1</v>
      </c>
      <c r="AK38" s="339">
        <f t="shared" si="3"/>
        <v>0</v>
      </c>
      <c r="AL38" s="339">
        <f t="shared" si="4"/>
        <v>0</v>
      </c>
      <c r="AM38" s="153"/>
      <c r="AN38" s="13"/>
      <c r="AO38" s="13"/>
      <c r="AP38" s="24"/>
      <c r="AQ38" s="24"/>
      <c r="AR38" s="24"/>
    </row>
    <row r="39" spans="1:44" s="25" customFormat="1" ht="21" customHeight="1">
      <c r="A39" s="5">
        <v>33</v>
      </c>
      <c r="B39" s="39" t="s">
        <v>2353</v>
      </c>
      <c r="C39" s="40" t="s">
        <v>2354</v>
      </c>
      <c r="D39" s="41" t="s">
        <v>68</v>
      </c>
      <c r="E39" s="150"/>
      <c r="F39" s="96"/>
      <c r="G39" s="96"/>
      <c r="H39" s="96"/>
      <c r="I39" s="96"/>
      <c r="J39" s="96"/>
      <c r="K39" s="96"/>
      <c r="L39" s="96"/>
      <c r="M39" s="96"/>
      <c r="N39" s="96"/>
      <c r="O39" s="95"/>
      <c r="P39" s="295"/>
      <c r="Q39" s="96"/>
      <c r="R39" s="95"/>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153"/>
      <c r="AN39" s="153"/>
      <c r="AO39" s="153"/>
    </row>
    <row r="40" spans="1:44" s="25" customFormat="1" ht="21" customHeight="1">
      <c r="A40" s="5">
        <v>34</v>
      </c>
      <c r="B40" s="39" t="s">
        <v>2355</v>
      </c>
      <c r="C40" s="40" t="s">
        <v>2356</v>
      </c>
      <c r="D40" s="41" t="s">
        <v>68</v>
      </c>
      <c r="E40" s="150"/>
      <c r="F40" s="96"/>
      <c r="G40" s="96"/>
      <c r="H40" s="96"/>
      <c r="I40" s="96"/>
      <c r="J40" s="96"/>
      <c r="K40" s="96"/>
      <c r="L40" s="96"/>
      <c r="M40" s="96"/>
      <c r="N40" s="96"/>
      <c r="O40" s="95"/>
      <c r="P40" s="295"/>
      <c r="Q40" s="96"/>
      <c r="R40" s="95"/>
      <c r="S40" s="96"/>
      <c r="T40" s="96"/>
      <c r="U40" s="96"/>
      <c r="V40" s="96"/>
      <c r="W40" s="96"/>
      <c r="X40" s="96"/>
      <c r="Y40" s="96"/>
      <c r="Z40" s="96"/>
      <c r="AA40" s="96"/>
      <c r="AB40" s="96"/>
      <c r="AC40" s="96"/>
      <c r="AD40" s="96"/>
      <c r="AE40" s="96"/>
      <c r="AF40" s="96"/>
      <c r="AG40" s="96"/>
      <c r="AH40" s="96"/>
      <c r="AI40" s="96"/>
      <c r="AJ40" s="19">
        <f t="shared" si="2"/>
        <v>0</v>
      </c>
      <c r="AK40" s="339">
        <f t="shared" si="3"/>
        <v>0</v>
      </c>
      <c r="AL40" s="339">
        <f t="shared" si="4"/>
        <v>0</v>
      </c>
    </row>
    <row r="41" spans="1:44" s="25" customFormat="1" ht="21" customHeight="1">
      <c r="A41" s="5">
        <v>35</v>
      </c>
      <c r="B41" s="39" t="s">
        <v>2357</v>
      </c>
      <c r="C41" s="40" t="s">
        <v>2358</v>
      </c>
      <c r="D41" s="41" t="s">
        <v>60</v>
      </c>
      <c r="E41" s="150"/>
      <c r="F41" s="96" t="s">
        <v>7</v>
      </c>
      <c r="G41" s="96"/>
      <c r="H41" s="96"/>
      <c r="I41" s="96"/>
      <c r="J41" s="96" t="s">
        <v>6</v>
      </c>
      <c r="K41" s="96" t="s">
        <v>8</v>
      </c>
      <c r="L41" s="96"/>
      <c r="M41" s="96"/>
      <c r="N41" s="96"/>
      <c r="O41" s="95"/>
      <c r="P41" s="295"/>
      <c r="Q41" s="96"/>
      <c r="R41" s="95" t="s">
        <v>6</v>
      </c>
      <c r="S41" s="96" t="s">
        <v>6</v>
      </c>
      <c r="T41" s="96"/>
      <c r="U41" s="96"/>
      <c r="V41" s="96" t="s">
        <v>6</v>
      </c>
      <c r="W41" s="96"/>
      <c r="X41" s="96"/>
      <c r="Y41" s="96"/>
      <c r="Z41" s="96"/>
      <c r="AA41" s="96"/>
      <c r="AB41" s="96"/>
      <c r="AC41" s="96"/>
      <c r="AD41" s="96"/>
      <c r="AE41" s="96"/>
      <c r="AF41" s="96"/>
      <c r="AG41" s="96"/>
      <c r="AH41" s="96"/>
      <c r="AI41" s="96"/>
      <c r="AJ41" s="19">
        <f t="shared" si="2"/>
        <v>4</v>
      </c>
      <c r="AK41" s="339">
        <f t="shared" si="3"/>
        <v>1</v>
      </c>
      <c r="AL41" s="339">
        <f t="shared" si="4"/>
        <v>1</v>
      </c>
    </row>
    <row r="42" spans="1:44" s="25" customFormat="1" ht="21" customHeight="1">
      <c r="A42" s="439" t="s">
        <v>10</v>
      </c>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19">
        <f>SUM(AJ7:AJ41)</f>
        <v>103</v>
      </c>
      <c r="AK42" s="19">
        <f>SUM(AK7:AK41)</f>
        <v>6</v>
      </c>
      <c r="AL42" s="19">
        <f>SUM(AL7:AL41)</f>
        <v>11</v>
      </c>
    </row>
    <row r="43" spans="1:44" s="25" customFormat="1" ht="21" customHeight="1">
      <c r="A43" s="440" t="s">
        <v>2804</v>
      </c>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2"/>
      <c r="AM43" s="338"/>
      <c r="AN43" s="338"/>
    </row>
    <row r="44" spans="1:44">
      <c r="C44" s="443"/>
      <c r="D44" s="443"/>
      <c r="E44" s="44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4">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0">
    <mergeCell ref="A1:P1"/>
    <mergeCell ref="Q1:AL1"/>
    <mergeCell ref="A2:P2"/>
    <mergeCell ref="Q2:AL2"/>
    <mergeCell ref="A3:AL3"/>
    <mergeCell ref="AK5:AK6"/>
    <mergeCell ref="AL5:AL6"/>
    <mergeCell ref="A43:AL43"/>
    <mergeCell ref="C45:D45"/>
    <mergeCell ref="AM20:AN20"/>
    <mergeCell ref="A42:AI42"/>
    <mergeCell ref="C44:E44"/>
    <mergeCell ref="A5:A6"/>
    <mergeCell ref="B5:B6"/>
    <mergeCell ref="C5:D6"/>
    <mergeCell ref="I4:L4"/>
    <mergeCell ref="M4:N4"/>
    <mergeCell ref="O4:Q4"/>
    <mergeCell ref="R4:T4"/>
    <mergeCell ref="AJ5:AJ6"/>
  </mergeCells>
  <conditionalFormatting sqref="E6:AI41">
    <cfRule type="expression" dxfId="3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tabSelected="1" topLeftCell="A4" zoomScale="80" zoomScaleNormal="80" workbookViewId="0">
      <selection activeCell="X24" sqref="X24"/>
    </sheetView>
  </sheetViews>
  <sheetFormatPr defaultColWidth="9.33203125" defaultRowHeight="18"/>
  <cols>
    <col min="1" max="1" width="8.6640625" style="24" customWidth="1"/>
    <col min="2" max="2" width="17.6640625" style="24" customWidth="1"/>
    <col min="3" max="3" width="24.6640625" style="24" customWidth="1"/>
    <col min="4" max="4" width="9.16406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2359</v>
      </c>
      <c r="C7" s="40" t="s">
        <v>2360</v>
      </c>
      <c r="D7" s="41" t="s">
        <v>36</v>
      </c>
      <c r="E7" s="97"/>
      <c r="F7" s="96"/>
      <c r="G7" s="96"/>
      <c r="H7" s="96"/>
      <c r="I7" s="96"/>
      <c r="J7" s="96"/>
      <c r="K7" s="96"/>
      <c r="L7" s="96"/>
      <c r="M7" s="96" t="s">
        <v>7</v>
      </c>
      <c r="N7" s="96"/>
      <c r="O7" s="95"/>
      <c r="P7" s="96"/>
      <c r="Q7" s="96"/>
      <c r="R7" s="96"/>
      <c r="S7" s="96"/>
      <c r="T7" s="96"/>
      <c r="U7" s="96"/>
      <c r="V7" s="96"/>
      <c r="W7" s="96"/>
      <c r="X7" s="96"/>
      <c r="Y7" s="96"/>
      <c r="Z7" s="96"/>
      <c r="AA7" s="96"/>
      <c r="AB7" s="96"/>
      <c r="AC7" s="96"/>
      <c r="AD7" s="96"/>
      <c r="AE7" s="95"/>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6"/>
      <c r="AN7" s="27"/>
      <c r="AO7" s="153"/>
    </row>
    <row r="8" spans="1:41" s="25" customFormat="1" ht="21" customHeight="1">
      <c r="A8" s="5">
        <v>2</v>
      </c>
      <c r="B8" s="39" t="s">
        <v>2361</v>
      </c>
      <c r="C8" s="40" t="s">
        <v>2362</v>
      </c>
      <c r="D8" s="41" t="s">
        <v>36</v>
      </c>
      <c r="E8" s="97"/>
      <c r="F8" s="96"/>
      <c r="G8" s="96"/>
      <c r="H8" s="96"/>
      <c r="I8" s="96"/>
      <c r="J8" s="96"/>
      <c r="K8" s="96"/>
      <c r="L8" s="96"/>
      <c r="M8" s="96"/>
      <c r="N8" s="96"/>
      <c r="O8" s="95"/>
      <c r="P8" s="96"/>
      <c r="Q8" s="96"/>
      <c r="R8" s="96"/>
      <c r="S8" s="96"/>
      <c r="T8" s="96"/>
      <c r="U8" s="96"/>
      <c r="V8" s="96"/>
      <c r="W8" s="96"/>
      <c r="X8" s="96"/>
      <c r="Y8" s="96"/>
      <c r="Z8" s="96"/>
      <c r="AA8" s="96"/>
      <c r="AB8" s="96"/>
      <c r="AC8" s="96"/>
      <c r="AD8" s="96"/>
      <c r="AE8" s="95"/>
      <c r="AF8" s="96"/>
      <c r="AG8" s="96"/>
      <c r="AH8" s="96"/>
      <c r="AI8" s="96"/>
      <c r="AJ8" s="19">
        <f t="shared" ref="AJ8:AJ39" si="2">COUNTIF(E8:AI8,"K")+2*COUNTIF(E8:AI8,"2K")+COUNTIF(E8:AI8,"TK")+COUNTIF(E8:AI8,"KT")+COUNTIF(E8:AI8,"PK")+COUNTIF(E8:AI8,"KP")+2*COUNTIF(E8:AI8,"K2")</f>
        <v>0</v>
      </c>
      <c r="AK8" s="339">
        <f t="shared" ref="AK8:AK39" si="3">COUNTIF(F8:AJ8,"P")+2*COUNTIF(F8:AJ8,"2P")+COUNTIF(F8:AJ8,"TP")+COUNTIF(F8:AJ8,"PT")+COUNTIF(F8:AJ8,"PK")+COUNTIF(F8:AJ8,"KP")+2*COUNTIF(F8:AJ8,"P2")</f>
        <v>0</v>
      </c>
      <c r="AL8" s="339">
        <f t="shared" ref="AL8:AL39" si="4">COUNTIF(E8:AI8,"T")+2*COUNTIF(E8:AI8,"2T")+2*COUNTIF(E8:AI8,"T2")+COUNTIF(E8:AI8,"PT")+COUNTIF(E8:AI8,"TP")</f>
        <v>0</v>
      </c>
      <c r="AM8" s="153"/>
      <c r="AN8" s="153"/>
      <c r="AO8" s="153"/>
    </row>
    <row r="9" spans="1:41" s="25" customFormat="1" ht="21" customHeight="1">
      <c r="A9" s="5">
        <v>3</v>
      </c>
      <c r="B9" s="39" t="s">
        <v>2363</v>
      </c>
      <c r="C9" s="40" t="s">
        <v>2364</v>
      </c>
      <c r="D9" s="41" t="s">
        <v>61</v>
      </c>
      <c r="E9" s="97"/>
      <c r="F9" s="96" t="s">
        <v>6</v>
      </c>
      <c r="G9" s="96"/>
      <c r="H9" s="96" t="s">
        <v>6</v>
      </c>
      <c r="I9" s="96" t="s">
        <v>6</v>
      </c>
      <c r="J9" s="96" t="s">
        <v>6</v>
      </c>
      <c r="K9" s="96" t="s">
        <v>2806</v>
      </c>
      <c r="L9" s="96"/>
      <c r="M9" s="96" t="s">
        <v>6</v>
      </c>
      <c r="N9" s="96"/>
      <c r="O9" s="95"/>
      <c r="P9" s="96" t="s">
        <v>8</v>
      </c>
      <c r="Q9" s="96"/>
      <c r="R9" s="96"/>
      <c r="S9" s="96"/>
      <c r="T9" s="96"/>
      <c r="U9" s="96"/>
      <c r="V9" s="96"/>
      <c r="W9" s="96"/>
      <c r="X9" s="96"/>
      <c r="Y9" s="96"/>
      <c r="Z9" s="96"/>
      <c r="AA9" s="96"/>
      <c r="AB9" s="96"/>
      <c r="AC9" s="96"/>
      <c r="AD9" s="96"/>
      <c r="AE9" s="95"/>
      <c r="AF9" s="96"/>
      <c r="AG9" s="96"/>
      <c r="AH9" s="96"/>
      <c r="AI9" s="96"/>
      <c r="AJ9" s="19">
        <f t="shared" si="2"/>
        <v>7</v>
      </c>
      <c r="AK9" s="339">
        <f t="shared" si="3"/>
        <v>0</v>
      </c>
      <c r="AL9" s="339">
        <f t="shared" si="4"/>
        <v>1</v>
      </c>
      <c r="AM9" s="153"/>
      <c r="AN9" s="153"/>
      <c r="AO9" s="153"/>
    </row>
    <row r="10" spans="1:41" s="25" customFormat="1" ht="21" customHeight="1">
      <c r="A10" s="5">
        <v>4</v>
      </c>
      <c r="B10" s="39" t="s">
        <v>2365</v>
      </c>
      <c r="C10" s="40" t="s">
        <v>24</v>
      </c>
      <c r="D10" s="41" t="s">
        <v>37</v>
      </c>
      <c r="E10" s="97"/>
      <c r="F10" s="96"/>
      <c r="G10" s="96"/>
      <c r="H10" s="96"/>
      <c r="I10" s="96"/>
      <c r="J10" s="96"/>
      <c r="K10" s="96"/>
      <c r="L10" s="96"/>
      <c r="M10" s="96"/>
      <c r="N10" s="96"/>
      <c r="O10" s="95"/>
      <c r="P10" s="96"/>
      <c r="Q10" s="96"/>
      <c r="R10" s="96"/>
      <c r="S10" s="96"/>
      <c r="T10" s="96"/>
      <c r="U10" s="96"/>
      <c r="V10" s="96"/>
      <c r="W10" s="96"/>
      <c r="X10" s="96"/>
      <c r="Y10" s="96"/>
      <c r="Z10" s="96"/>
      <c r="AA10" s="96"/>
      <c r="AB10" s="96"/>
      <c r="AC10" s="96"/>
      <c r="AD10" s="96"/>
      <c r="AE10" s="95"/>
      <c r="AF10" s="96"/>
      <c r="AG10" s="96"/>
      <c r="AH10" s="96"/>
      <c r="AI10" s="96"/>
      <c r="AJ10" s="19">
        <f t="shared" si="2"/>
        <v>0</v>
      </c>
      <c r="AK10" s="339">
        <f t="shared" si="3"/>
        <v>0</v>
      </c>
      <c r="AL10" s="339">
        <f t="shared" si="4"/>
        <v>0</v>
      </c>
      <c r="AM10" s="153"/>
      <c r="AN10" s="153"/>
      <c r="AO10" s="153"/>
    </row>
    <row r="11" spans="1:41" s="25" customFormat="1" ht="21" customHeight="1">
      <c r="A11" s="5">
        <v>5</v>
      </c>
      <c r="B11" s="39" t="s">
        <v>2366</v>
      </c>
      <c r="C11" s="40" t="s">
        <v>2367</v>
      </c>
      <c r="D11" s="41" t="s">
        <v>82</v>
      </c>
      <c r="E11" s="97"/>
      <c r="F11" s="96" t="s">
        <v>6</v>
      </c>
      <c r="G11" s="96"/>
      <c r="H11" s="96"/>
      <c r="I11" s="96"/>
      <c r="J11" s="96"/>
      <c r="K11" s="96" t="s">
        <v>6</v>
      </c>
      <c r="L11" s="96"/>
      <c r="M11" s="96"/>
      <c r="N11" s="96"/>
      <c r="O11" s="95" t="s">
        <v>7</v>
      </c>
      <c r="P11" s="96"/>
      <c r="Q11" s="96" t="s">
        <v>8</v>
      </c>
      <c r="R11" s="96" t="s">
        <v>8</v>
      </c>
      <c r="S11" s="96"/>
      <c r="T11" s="96"/>
      <c r="U11" s="96"/>
      <c r="V11" s="96" t="s">
        <v>6</v>
      </c>
      <c r="W11" s="96"/>
      <c r="X11" s="96"/>
      <c r="Y11" s="96"/>
      <c r="Z11" s="96"/>
      <c r="AA11" s="96"/>
      <c r="AB11" s="96"/>
      <c r="AC11" s="96"/>
      <c r="AD11" s="96"/>
      <c r="AE11" s="95"/>
      <c r="AF11" s="96"/>
      <c r="AG11" s="96"/>
      <c r="AH11" s="96"/>
      <c r="AI11" s="96"/>
      <c r="AJ11" s="19">
        <f t="shared" si="2"/>
        <v>3</v>
      </c>
      <c r="AK11" s="339">
        <f t="shared" si="3"/>
        <v>1</v>
      </c>
      <c r="AL11" s="339">
        <f t="shared" si="4"/>
        <v>2</v>
      </c>
      <c r="AM11" s="153"/>
      <c r="AN11" s="153"/>
      <c r="AO11" s="153"/>
    </row>
    <row r="12" spans="1:41" s="25" customFormat="1" ht="21" customHeight="1">
      <c r="A12" s="5">
        <v>6</v>
      </c>
      <c r="B12" s="39" t="s">
        <v>2368</v>
      </c>
      <c r="C12" s="40" t="s">
        <v>2369</v>
      </c>
      <c r="D12" s="41" t="s">
        <v>1572</v>
      </c>
      <c r="E12" s="97"/>
      <c r="F12" s="96" t="s">
        <v>6</v>
      </c>
      <c r="G12" s="96"/>
      <c r="H12" s="96"/>
      <c r="I12" s="96" t="s">
        <v>8</v>
      </c>
      <c r="J12" s="96" t="s">
        <v>6</v>
      </c>
      <c r="K12" s="96" t="s">
        <v>8</v>
      </c>
      <c r="L12" s="96"/>
      <c r="M12" s="96" t="s">
        <v>6</v>
      </c>
      <c r="N12" s="96"/>
      <c r="O12" s="95"/>
      <c r="P12" s="96"/>
      <c r="Q12" s="96"/>
      <c r="R12" s="96"/>
      <c r="S12" s="96"/>
      <c r="T12" s="96" t="s">
        <v>6</v>
      </c>
      <c r="U12" s="96"/>
      <c r="V12" s="96" t="s">
        <v>8</v>
      </c>
      <c r="W12" s="96"/>
      <c r="X12" s="96"/>
      <c r="Y12" s="96"/>
      <c r="Z12" s="96"/>
      <c r="AA12" s="96"/>
      <c r="AB12" s="96"/>
      <c r="AC12" s="96"/>
      <c r="AD12" s="96"/>
      <c r="AE12" s="95"/>
      <c r="AF12" s="96"/>
      <c r="AG12" s="96"/>
      <c r="AH12" s="96"/>
      <c r="AI12" s="96"/>
      <c r="AJ12" s="19">
        <f t="shared" si="2"/>
        <v>4</v>
      </c>
      <c r="AK12" s="339">
        <f t="shared" si="3"/>
        <v>0</v>
      </c>
      <c r="AL12" s="339">
        <f t="shared" si="4"/>
        <v>3</v>
      </c>
      <c r="AM12" s="153"/>
      <c r="AN12" s="153"/>
      <c r="AO12" s="153"/>
    </row>
    <row r="13" spans="1:41" s="25" customFormat="1" ht="21" customHeight="1">
      <c r="A13" s="5">
        <v>7</v>
      </c>
      <c r="B13" s="39" t="s">
        <v>2370</v>
      </c>
      <c r="C13" s="40" t="s">
        <v>2371</v>
      </c>
      <c r="D13" s="41" t="s">
        <v>83</v>
      </c>
      <c r="E13" s="97"/>
      <c r="F13" s="96"/>
      <c r="G13" s="96"/>
      <c r="H13" s="96"/>
      <c r="I13" s="96"/>
      <c r="J13" s="96"/>
      <c r="K13" s="96"/>
      <c r="L13" s="96"/>
      <c r="M13" s="96"/>
      <c r="N13" s="96"/>
      <c r="O13" s="95" t="s">
        <v>6</v>
      </c>
      <c r="P13" s="96"/>
      <c r="Q13" s="96"/>
      <c r="R13" s="96"/>
      <c r="S13" s="96"/>
      <c r="T13" s="96"/>
      <c r="U13" s="96"/>
      <c r="V13" s="96"/>
      <c r="W13" s="96"/>
      <c r="X13" s="96"/>
      <c r="Y13" s="96"/>
      <c r="Z13" s="96"/>
      <c r="AA13" s="96"/>
      <c r="AB13" s="96"/>
      <c r="AC13" s="96"/>
      <c r="AD13" s="96"/>
      <c r="AE13" s="95"/>
      <c r="AF13" s="96"/>
      <c r="AG13" s="96"/>
      <c r="AH13" s="96"/>
      <c r="AI13" s="96"/>
      <c r="AJ13" s="19">
        <f t="shared" si="2"/>
        <v>1</v>
      </c>
      <c r="AK13" s="339">
        <f t="shared" si="3"/>
        <v>0</v>
      </c>
      <c r="AL13" s="339">
        <f t="shared" si="4"/>
        <v>0</v>
      </c>
      <c r="AM13" s="153"/>
      <c r="AN13" s="153"/>
      <c r="AO13" s="153"/>
    </row>
    <row r="14" spans="1:41" s="25" customFormat="1" ht="21" customHeight="1">
      <c r="A14" s="5">
        <v>8</v>
      </c>
      <c r="B14" s="39" t="s">
        <v>2372</v>
      </c>
      <c r="C14" s="40" t="s">
        <v>2373</v>
      </c>
      <c r="D14" s="41" t="s">
        <v>40</v>
      </c>
      <c r="E14" s="97"/>
      <c r="F14" s="96"/>
      <c r="G14" s="96"/>
      <c r="H14" s="96"/>
      <c r="I14" s="96"/>
      <c r="J14" s="96"/>
      <c r="K14" s="96" t="s">
        <v>6</v>
      </c>
      <c r="L14" s="96"/>
      <c r="M14" s="96"/>
      <c r="N14" s="96"/>
      <c r="O14" s="95"/>
      <c r="P14" s="96"/>
      <c r="Q14" s="96"/>
      <c r="R14" s="96"/>
      <c r="S14" s="96"/>
      <c r="T14" s="96"/>
      <c r="U14" s="96"/>
      <c r="V14" s="96"/>
      <c r="W14" s="96"/>
      <c r="X14" s="96"/>
      <c r="Y14" s="96"/>
      <c r="Z14" s="96"/>
      <c r="AA14" s="96"/>
      <c r="AB14" s="96"/>
      <c r="AC14" s="96"/>
      <c r="AD14" s="96"/>
      <c r="AE14" s="95"/>
      <c r="AF14" s="96"/>
      <c r="AG14" s="96"/>
      <c r="AH14" s="96"/>
      <c r="AI14" s="96"/>
      <c r="AJ14" s="19">
        <f t="shared" si="2"/>
        <v>1</v>
      </c>
      <c r="AK14" s="339">
        <f t="shared" si="3"/>
        <v>0</v>
      </c>
      <c r="AL14" s="339">
        <f t="shared" si="4"/>
        <v>0</v>
      </c>
      <c r="AM14" s="153"/>
      <c r="AN14" s="153"/>
      <c r="AO14" s="153"/>
    </row>
    <row r="15" spans="1:41" s="25" customFormat="1" ht="21" customHeight="1">
      <c r="A15" s="5">
        <v>9</v>
      </c>
      <c r="B15" s="39" t="s">
        <v>2374</v>
      </c>
      <c r="C15" s="40" t="s">
        <v>2375</v>
      </c>
      <c r="D15" s="41" t="s">
        <v>40</v>
      </c>
      <c r="E15" s="97"/>
      <c r="F15" s="96"/>
      <c r="G15" s="96"/>
      <c r="H15" s="96"/>
      <c r="I15" s="96"/>
      <c r="J15" s="96"/>
      <c r="K15" s="96"/>
      <c r="L15" s="96"/>
      <c r="M15" s="96"/>
      <c r="N15" s="96"/>
      <c r="O15" s="95"/>
      <c r="P15" s="96"/>
      <c r="Q15" s="96"/>
      <c r="R15" s="96"/>
      <c r="S15" s="96"/>
      <c r="T15" s="96"/>
      <c r="U15" s="96"/>
      <c r="V15" s="96"/>
      <c r="W15" s="96"/>
      <c r="X15" s="96"/>
      <c r="Y15" s="96"/>
      <c r="Z15" s="96"/>
      <c r="AA15" s="96"/>
      <c r="AB15" s="96"/>
      <c r="AC15" s="96"/>
      <c r="AD15" s="96"/>
      <c r="AE15" s="95"/>
      <c r="AF15" s="96"/>
      <c r="AG15" s="96"/>
      <c r="AH15" s="96"/>
      <c r="AI15" s="96"/>
      <c r="AJ15" s="19">
        <f t="shared" si="2"/>
        <v>0</v>
      </c>
      <c r="AK15" s="339">
        <f t="shared" si="3"/>
        <v>0</v>
      </c>
      <c r="AL15" s="339">
        <f t="shared" si="4"/>
        <v>0</v>
      </c>
      <c r="AM15" s="153"/>
      <c r="AN15" s="153"/>
      <c r="AO15" s="153"/>
    </row>
    <row r="16" spans="1:41" s="25" customFormat="1" ht="21" customHeight="1">
      <c r="A16" s="5">
        <v>10</v>
      </c>
      <c r="B16" s="39" t="s">
        <v>2376</v>
      </c>
      <c r="C16" s="40" t="s">
        <v>987</v>
      </c>
      <c r="D16" s="41" t="s">
        <v>2325</v>
      </c>
      <c r="E16" s="97"/>
      <c r="F16" s="96" t="s">
        <v>7</v>
      </c>
      <c r="G16" s="96"/>
      <c r="H16" s="96"/>
      <c r="I16" s="96"/>
      <c r="J16" s="96"/>
      <c r="K16" s="96"/>
      <c r="L16" s="96"/>
      <c r="M16" s="96" t="s">
        <v>7</v>
      </c>
      <c r="N16" s="96"/>
      <c r="O16" s="95"/>
      <c r="P16" s="96"/>
      <c r="Q16" s="96"/>
      <c r="R16" s="96"/>
      <c r="S16" s="96"/>
      <c r="T16" s="96"/>
      <c r="U16" s="96"/>
      <c r="V16" s="96"/>
      <c r="W16" s="96"/>
      <c r="X16" s="96"/>
      <c r="Y16" s="96"/>
      <c r="Z16" s="96"/>
      <c r="AA16" s="96"/>
      <c r="AB16" s="96"/>
      <c r="AC16" s="96"/>
      <c r="AD16" s="96"/>
      <c r="AE16" s="95"/>
      <c r="AF16" s="96"/>
      <c r="AG16" s="96"/>
      <c r="AH16" s="96"/>
      <c r="AI16" s="96"/>
      <c r="AJ16" s="19">
        <f t="shared" si="2"/>
        <v>0</v>
      </c>
      <c r="AK16" s="339">
        <f t="shared" si="3"/>
        <v>2</v>
      </c>
      <c r="AL16" s="339">
        <f t="shared" si="4"/>
        <v>0</v>
      </c>
      <c r="AM16" s="153"/>
      <c r="AN16" s="153"/>
      <c r="AO16" s="153"/>
    </row>
    <row r="17" spans="1:41" s="25" customFormat="1" ht="21" customHeight="1">
      <c r="A17" s="5">
        <v>11</v>
      </c>
      <c r="B17" s="39" t="s">
        <v>2377</v>
      </c>
      <c r="C17" s="40" t="s">
        <v>2378</v>
      </c>
      <c r="D17" s="41" t="s">
        <v>1543</v>
      </c>
      <c r="E17" s="473" t="s">
        <v>2864</v>
      </c>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5"/>
      <c r="AJ17" s="19">
        <f>COUNTIF(E17:AI17,"K")+2*COUNTIF(E17:AI17,"2K")+COUNTIF(E17:AI17,"TK")+COUNTIF(E17:AI17,"KT")+COUNTIF(E17:AI17,"PK")+COUNTIF(E17:AI17,"KP")+2*COUNTIF(E17:AI17,"K2")</f>
        <v>0</v>
      </c>
      <c r="AK17" s="339">
        <f t="shared" si="3"/>
        <v>0</v>
      </c>
      <c r="AL17" s="339">
        <f>COUNTIF(E17:AI17,"T")+2*COUNTIF(E17:AI17,"2T")+2*COUNTIF(E17:AI17,"T2")+COUNTIF(E17:AI17,"PT")+COUNTIF(E17:AI17,"TP")</f>
        <v>0</v>
      </c>
      <c r="AM17" s="153"/>
      <c r="AN17" s="153"/>
      <c r="AO17" s="153"/>
    </row>
    <row r="18" spans="1:41" s="25" customFormat="1" ht="21" customHeight="1">
      <c r="A18" s="5">
        <v>12</v>
      </c>
      <c r="B18" s="39" t="s">
        <v>2379</v>
      </c>
      <c r="C18" s="40" t="s">
        <v>2352</v>
      </c>
      <c r="D18" s="41" t="s">
        <v>14</v>
      </c>
      <c r="E18" s="97"/>
      <c r="F18" s="96"/>
      <c r="G18" s="96"/>
      <c r="H18" s="96"/>
      <c r="I18" s="96"/>
      <c r="J18" s="96"/>
      <c r="K18" s="96"/>
      <c r="L18" s="96"/>
      <c r="M18" s="96"/>
      <c r="N18" s="96"/>
      <c r="O18" s="95"/>
      <c r="P18" s="96"/>
      <c r="Q18" s="96"/>
      <c r="R18" s="96"/>
      <c r="S18" s="96"/>
      <c r="T18" s="96"/>
      <c r="U18" s="96"/>
      <c r="V18" s="96"/>
      <c r="W18" s="96"/>
      <c r="X18" s="96"/>
      <c r="Y18" s="96"/>
      <c r="Z18" s="96"/>
      <c r="AA18" s="96"/>
      <c r="AB18" s="96"/>
      <c r="AC18" s="96"/>
      <c r="AD18" s="96"/>
      <c r="AE18" s="95"/>
      <c r="AF18" s="96"/>
      <c r="AG18" s="96"/>
      <c r="AH18" s="96"/>
      <c r="AI18" s="96"/>
      <c r="AJ18" s="19">
        <f t="shared" si="2"/>
        <v>0</v>
      </c>
      <c r="AK18" s="339">
        <f t="shared" si="3"/>
        <v>0</v>
      </c>
      <c r="AL18" s="339">
        <f t="shared" si="4"/>
        <v>0</v>
      </c>
      <c r="AM18" s="153"/>
      <c r="AN18" s="153"/>
      <c r="AO18" s="153"/>
    </row>
    <row r="19" spans="1:41" s="25" customFormat="1" ht="21" customHeight="1">
      <c r="A19" s="5">
        <v>13</v>
      </c>
      <c r="B19" s="39" t="s">
        <v>2380</v>
      </c>
      <c r="C19" s="40" t="s">
        <v>2381</v>
      </c>
      <c r="D19" s="41" t="s">
        <v>14</v>
      </c>
      <c r="E19" s="97"/>
      <c r="F19" s="97" t="s">
        <v>6</v>
      </c>
      <c r="G19" s="97"/>
      <c r="H19" s="97"/>
      <c r="I19" s="97"/>
      <c r="J19" s="97"/>
      <c r="K19" s="97"/>
      <c r="L19" s="97"/>
      <c r="M19" s="97" t="s">
        <v>6</v>
      </c>
      <c r="N19" s="97"/>
      <c r="O19" s="95"/>
      <c r="P19" s="97"/>
      <c r="Q19" s="97"/>
      <c r="R19" s="97"/>
      <c r="S19" s="97"/>
      <c r="T19" s="97" t="s">
        <v>6</v>
      </c>
      <c r="U19" s="97"/>
      <c r="V19" s="97"/>
      <c r="W19" s="97"/>
      <c r="X19" s="97"/>
      <c r="Y19" s="97"/>
      <c r="Z19" s="97"/>
      <c r="AA19" s="97"/>
      <c r="AB19" s="97"/>
      <c r="AC19" s="97"/>
      <c r="AD19" s="97"/>
      <c r="AE19" s="95"/>
      <c r="AF19" s="97"/>
      <c r="AG19" s="97"/>
      <c r="AH19" s="97"/>
      <c r="AI19" s="97"/>
      <c r="AJ19" s="19">
        <f t="shared" si="2"/>
        <v>3</v>
      </c>
      <c r="AK19" s="339">
        <f t="shared" si="3"/>
        <v>0</v>
      </c>
      <c r="AL19" s="339">
        <f t="shared" si="4"/>
        <v>0</v>
      </c>
      <c r="AM19" s="153"/>
      <c r="AN19" s="153"/>
      <c r="AO19" s="153"/>
    </row>
    <row r="20" spans="1:41" s="25" customFormat="1" ht="21" customHeight="1">
      <c r="A20" s="5">
        <v>14</v>
      </c>
      <c r="B20" s="39" t="s">
        <v>2382</v>
      </c>
      <c r="C20" s="40" t="s">
        <v>101</v>
      </c>
      <c r="D20" s="41" t="s">
        <v>14</v>
      </c>
      <c r="E20" s="97"/>
      <c r="F20" s="96"/>
      <c r="G20" s="96"/>
      <c r="H20" s="96"/>
      <c r="I20" s="96"/>
      <c r="J20" s="96"/>
      <c r="K20" s="96"/>
      <c r="L20" s="96"/>
      <c r="M20" s="96"/>
      <c r="N20" s="96"/>
      <c r="O20" s="95"/>
      <c r="P20" s="96"/>
      <c r="Q20" s="96"/>
      <c r="R20" s="96"/>
      <c r="S20" s="96"/>
      <c r="T20" s="96"/>
      <c r="U20" s="96"/>
      <c r="V20" s="96"/>
      <c r="W20" s="96"/>
      <c r="X20" s="96"/>
      <c r="Y20" s="96"/>
      <c r="Z20" s="96"/>
      <c r="AA20" s="96"/>
      <c r="AB20" s="96"/>
      <c r="AC20" s="96"/>
      <c r="AD20" s="96"/>
      <c r="AE20" s="95"/>
      <c r="AF20" s="96"/>
      <c r="AG20" s="96"/>
      <c r="AH20" s="96"/>
      <c r="AI20" s="96"/>
      <c r="AJ20" s="19">
        <f t="shared" si="2"/>
        <v>0</v>
      </c>
      <c r="AK20" s="339">
        <f t="shared" si="3"/>
        <v>0</v>
      </c>
      <c r="AL20" s="339">
        <f t="shared" si="4"/>
        <v>0</v>
      </c>
      <c r="AM20" s="437"/>
      <c r="AN20" s="438"/>
      <c r="AO20" s="153"/>
    </row>
    <row r="21" spans="1:41" s="25" customFormat="1" ht="21" customHeight="1">
      <c r="A21" s="5">
        <v>15</v>
      </c>
      <c r="B21" s="39" t="s">
        <v>2383</v>
      </c>
      <c r="C21" s="40" t="s">
        <v>2384</v>
      </c>
      <c r="D21" s="41" t="s">
        <v>41</v>
      </c>
      <c r="E21" s="97"/>
      <c r="F21" s="96"/>
      <c r="G21" s="96"/>
      <c r="H21" s="96"/>
      <c r="I21" s="96"/>
      <c r="J21" s="96"/>
      <c r="K21" s="96"/>
      <c r="L21" s="96"/>
      <c r="M21" s="96"/>
      <c r="N21" s="96"/>
      <c r="O21" s="95"/>
      <c r="P21" s="96"/>
      <c r="Q21" s="96"/>
      <c r="R21" s="96"/>
      <c r="S21" s="96"/>
      <c r="T21" s="96"/>
      <c r="U21" s="96"/>
      <c r="V21" s="96"/>
      <c r="W21" s="96"/>
      <c r="X21" s="96"/>
      <c r="Y21" s="96"/>
      <c r="Z21" s="96"/>
      <c r="AA21" s="96"/>
      <c r="AB21" s="96"/>
      <c r="AC21" s="96"/>
      <c r="AD21" s="96"/>
      <c r="AE21" s="95"/>
      <c r="AF21" s="96"/>
      <c r="AG21" s="96"/>
      <c r="AH21" s="96"/>
      <c r="AI21" s="96"/>
      <c r="AJ21" s="19">
        <f t="shared" si="2"/>
        <v>0</v>
      </c>
      <c r="AK21" s="339">
        <f t="shared" si="3"/>
        <v>0</v>
      </c>
      <c r="AL21" s="339">
        <f t="shared" si="4"/>
        <v>0</v>
      </c>
      <c r="AM21" s="153"/>
      <c r="AN21" s="153"/>
      <c r="AO21" s="153"/>
    </row>
    <row r="22" spans="1:41" s="25" customFormat="1" ht="21" customHeight="1">
      <c r="A22" s="5">
        <v>16</v>
      </c>
      <c r="B22" s="39" t="s">
        <v>2385</v>
      </c>
      <c r="C22" s="40" t="s">
        <v>69</v>
      </c>
      <c r="D22" s="41" t="s">
        <v>62</v>
      </c>
      <c r="E22" s="97"/>
      <c r="F22" s="96" t="s">
        <v>6</v>
      </c>
      <c r="G22" s="96"/>
      <c r="H22" s="96"/>
      <c r="I22" s="96"/>
      <c r="J22" s="96" t="s">
        <v>6</v>
      </c>
      <c r="K22" s="96"/>
      <c r="L22" s="96"/>
      <c r="M22" s="96" t="s">
        <v>6</v>
      </c>
      <c r="N22" s="96"/>
      <c r="O22" s="95"/>
      <c r="P22" s="96"/>
      <c r="Q22" s="96"/>
      <c r="R22" s="96" t="s">
        <v>6</v>
      </c>
      <c r="S22" s="96"/>
      <c r="T22" s="96"/>
      <c r="U22" s="96"/>
      <c r="V22" s="96"/>
      <c r="W22" s="96"/>
      <c r="X22" s="96"/>
      <c r="Y22" s="96"/>
      <c r="Z22" s="96"/>
      <c r="AA22" s="96"/>
      <c r="AB22" s="96"/>
      <c r="AC22" s="96"/>
      <c r="AD22" s="96"/>
      <c r="AE22" s="95"/>
      <c r="AF22" s="96"/>
      <c r="AG22" s="96"/>
      <c r="AH22" s="96"/>
      <c r="AI22" s="96"/>
      <c r="AJ22" s="19">
        <f t="shared" si="2"/>
        <v>4</v>
      </c>
      <c r="AK22" s="339">
        <f t="shared" si="3"/>
        <v>0</v>
      </c>
      <c r="AL22" s="339">
        <f t="shared" si="4"/>
        <v>0</v>
      </c>
      <c r="AM22" s="153"/>
      <c r="AN22" s="153"/>
      <c r="AO22" s="153"/>
    </row>
    <row r="23" spans="1:41" s="25" customFormat="1" ht="21" customHeight="1">
      <c r="A23" s="5">
        <v>17</v>
      </c>
      <c r="B23" s="39" t="s">
        <v>2386</v>
      </c>
      <c r="C23" s="40" t="s">
        <v>64</v>
      </c>
      <c r="D23" s="41" t="s">
        <v>1461</v>
      </c>
      <c r="E23" s="97"/>
      <c r="F23" s="96" t="s">
        <v>6</v>
      </c>
      <c r="G23" s="96"/>
      <c r="H23" s="96"/>
      <c r="I23" s="96" t="s">
        <v>8</v>
      </c>
      <c r="J23" s="96" t="s">
        <v>6</v>
      </c>
      <c r="K23" s="96" t="s">
        <v>6</v>
      </c>
      <c r="L23" s="96"/>
      <c r="M23" s="96" t="s">
        <v>6</v>
      </c>
      <c r="N23" s="96"/>
      <c r="O23" s="95" t="s">
        <v>6</v>
      </c>
      <c r="P23" s="96" t="s">
        <v>8</v>
      </c>
      <c r="Q23" s="96"/>
      <c r="R23" s="96" t="s">
        <v>7</v>
      </c>
      <c r="S23" s="96"/>
      <c r="T23" s="96"/>
      <c r="U23" s="96"/>
      <c r="V23" s="96"/>
      <c r="W23" s="96"/>
      <c r="X23" s="96"/>
      <c r="Y23" s="96"/>
      <c r="Z23" s="96"/>
      <c r="AA23" s="96"/>
      <c r="AB23" s="96"/>
      <c r="AC23" s="96"/>
      <c r="AD23" s="96"/>
      <c r="AE23" s="95"/>
      <c r="AF23" s="96"/>
      <c r="AG23" s="96"/>
      <c r="AH23" s="96"/>
      <c r="AI23" s="96"/>
      <c r="AJ23" s="19">
        <f t="shared" si="2"/>
        <v>5</v>
      </c>
      <c r="AK23" s="339">
        <f t="shared" si="3"/>
        <v>1</v>
      </c>
      <c r="AL23" s="339">
        <f t="shared" si="4"/>
        <v>2</v>
      </c>
      <c r="AM23" s="153"/>
      <c r="AN23" s="153"/>
      <c r="AO23" s="153"/>
    </row>
    <row r="24" spans="1:41" s="25" customFormat="1" ht="21" customHeight="1">
      <c r="A24" s="5">
        <v>18</v>
      </c>
      <c r="B24" s="39" t="s">
        <v>2387</v>
      </c>
      <c r="C24" s="40" t="s">
        <v>38</v>
      </c>
      <c r="D24" s="41" t="s">
        <v>28</v>
      </c>
      <c r="E24" s="97"/>
      <c r="F24" s="96"/>
      <c r="G24" s="96"/>
      <c r="H24" s="96"/>
      <c r="I24" s="96"/>
      <c r="J24" s="96"/>
      <c r="K24" s="96"/>
      <c r="L24" s="96"/>
      <c r="M24" s="96"/>
      <c r="N24" s="96"/>
      <c r="O24" s="95"/>
      <c r="P24" s="96"/>
      <c r="Q24" s="96"/>
      <c r="R24" s="96"/>
      <c r="S24" s="96"/>
      <c r="T24" s="96"/>
      <c r="U24" s="96"/>
      <c r="V24" s="96" t="s">
        <v>8</v>
      </c>
      <c r="W24" s="96"/>
      <c r="X24" s="96"/>
      <c r="Y24" s="96"/>
      <c r="Z24" s="96"/>
      <c r="AA24" s="96"/>
      <c r="AB24" s="96"/>
      <c r="AC24" s="96"/>
      <c r="AD24" s="96"/>
      <c r="AE24" s="95"/>
      <c r="AF24" s="96"/>
      <c r="AG24" s="96"/>
      <c r="AH24" s="96"/>
      <c r="AI24" s="96"/>
      <c r="AJ24" s="19">
        <f t="shared" si="2"/>
        <v>0</v>
      </c>
      <c r="AK24" s="339">
        <f t="shared" si="3"/>
        <v>0</v>
      </c>
      <c r="AL24" s="339">
        <f t="shared" si="4"/>
        <v>1</v>
      </c>
      <c r="AM24" s="153"/>
      <c r="AN24" s="153"/>
      <c r="AO24" s="153"/>
    </row>
    <row r="25" spans="1:41" s="25" customFormat="1" ht="21" customHeight="1">
      <c r="A25" s="5">
        <v>19</v>
      </c>
      <c r="B25" s="39" t="s">
        <v>2388</v>
      </c>
      <c r="C25" s="40" t="s">
        <v>2389</v>
      </c>
      <c r="D25" s="41" t="s">
        <v>55</v>
      </c>
      <c r="E25" s="97"/>
      <c r="F25" s="96" t="s">
        <v>6</v>
      </c>
      <c r="G25" s="96"/>
      <c r="H25" s="96"/>
      <c r="I25" s="96"/>
      <c r="J25" s="96"/>
      <c r="K25" s="96" t="s">
        <v>6</v>
      </c>
      <c r="L25" s="96"/>
      <c r="M25" s="96" t="s">
        <v>6</v>
      </c>
      <c r="N25" s="96"/>
      <c r="O25" s="95"/>
      <c r="P25" s="96"/>
      <c r="Q25" s="96"/>
      <c r="R25" s="96"/>
      <c r="S25" s="96"/>
      <c r="T25" s="96"/>
      <c r="U25" s="96"/>
      <c r="V25" s="96"/>
      <c r="W25" s="96"/>
      <c r="X25" s="96"/>
      <c r="Y25" s="96"/>
      <c r="Z25" s="96"/>
      <c r="AA25" s="96"/>
      <c r="AB25" s="96"/>
      <c r="AC25" s="96"/>
      <c r="AD25" s="96"/>
      <c r="AE25" s="95"/>
      <c r="AF25" s="96"/>
      <c r="AG25" s="96"/>
      <c r="AH25" s="96"/>
      <c r="AI25" s="96"/>
      <c r="AJ25" s="19">
        <f t="shared" si="2"/>
        <v>3</v>
      </c>
      <c r="AK25" s="339">
        <f t="shared" si="3"/>
        <v>0</v>
      </c>
      <c r="AL25" s="339">
        <f t="shared" si="4"/>
        <v>0</v>
      </c>
      <c r="AM25" s="153"/>
      <c r="AN25" s="153"/>
      <c r="AO25" s="153"/>
    </row>
    <row r="26" spans="1:41" s="25" customFormat="1" ht="21" customHeight="1">
      <c r="A26" s="5">
        <v>20</v>
      </c>
      <c r="B26" s="39" t="s">
        <v>2390</v>
      </c>
      <c r="C26" s="40" t="s">
        <v>2391</v>
      </c>
      <c r="D26" s="41" t="s">
        <v>78</v>
      </c>
      <c r="E26" s="97"/>
      <c r="F26" s="96"/>
      <c r="G26" s="96"/>
      <c r="H26" s="96"/>
      <c r="I26" s="96"/>
      <c r="J26" s="96"/>
      <c r="K26" s="96"/>
      <c r="L26" s="96"/>
      <c r="M26" s="96"/>
      <c r="N26" s="96"/>
      <c r="O26" s="95"/>
      <c r="P26" s="96"/>
      <c r="Q26" s="96"/>
      <c r="R26" s="96"/>
      <c r="S26" s="96"/>
      <c r="T26" s="96"/>
      <c r="U26" s="96"/>
      <c r="V26" s="96"/>
      <c r="W26" s="96"/>
      <c r="X26" s="96"/>
      <c r="Y26" s="96"/>
      <c r="Z26" s="96"/>
      <c r="AA26" s="96"/>
      <c r="AB26" s="96"/>
      <c r="AC26" s="96"/>
      <c r="AD26" s="96"/>
      <c r="AE26" s="95"/>
      <c r="AF26" s="96"/>
      <c r="AG26" s="96"/>
      <c r="AH26" s="96"/>
      <c r="AI26" s="96"/>
      <c r="AJ26" s="19">
        <f t="shared" si="2"/>
        <v>0</v>
      </c>
      <c r="AK26" s="339">
        <f t="shared" si="3"/>
        <v>0</v>
      </c>
      <c r="AL26" s="339">
        <f t="shared" si="4"/>
        <v>0</v>
      </c>
      <c r="AM26" s="153"/>
      <c r="AN26" s="153"/>
      <c r="AO26" s="153"/>
    </row>
    <row r="27" spans="1:41" s="25" customFormat="1" ht="21" customHeight="1">
      <c r="A27" s="5">
        <v>21</v>
      </c>
      <c r="B27" s="39" t="s">
        <v>2392</v>
      </c>
      <c r="C27" s="40" t="s">
        <v>95</v>
      </c>
      <c r="D27" s="41" t="s">
        <v>2261</v>
      </c>
      <c r="E27" s="97"/>
      <c r="F27" s="96" t="s">
        <v>7</v>
      </c>
      <c r="G27" s="96"/>
      <c r="H27" s="96"/>
      <c r="I27" s="96"/>
      <c r="J27" s="96"/>
      <c r="K27" s="96" t="s">
        <v>7</v>
      </c>
      <c r="L27" s="96"/>
      <c r="M27" s="96"/>
      <c r="N27" s="96"/>
      <c r="O27" s="95"/>
      <c r="P27" s="96"/>
      <c r="Q27" s="96"/>
      <c r="R27" s="96"/>
      <c r="S27" s="96"/>
      <c r="T27" s="96"/>
      <c r="U27" s="96"/>
      <c r="V27" s="96"/>
      <c r="W27" s="96"/>
      <c r="X27" s="96"/>
      <c r="Y27" s="96"/>
      <c r="Z27" s="96"/>
      <c r="AA27" s="96"/>
      <c r="AB27" s="96"/>
      <c r="AC27" s="96"/>
      <c r="AD27" s="96"/>
      <c r="AE27" s="95"/>
      <c r="AF27" s="96"/>
      <c r="AG27" s="96"/>
      <c r="AH27" s="96"/>
      <c r="AI27" s="96"/>
      <c r="AJ27" s="19">
        <f t="shared" si="2"/>
        <v>0</v>
      </c>
      <c r="AK27" s="339">
        <f t="shared" si="3"/>
        <v>2</v>
      </c>
      <c r="AL27" s="339">
        <f t="shared" si="4"/>
        <v>0</v>
      </c>
      <c r="AM27" s="153"/>
      <c r="AN27" s="153"/>
      <c r="AO27" s="153"/>
    </row>
    <row r="28" spans="1:41" s="25" customFormat="1" ht="21" customHeight="1">
      <c r="A28" s="5">
        <v>22</v>
      </c>
      <c r="B28" s="39" t="s">
        <v>2393</v>
      </c>
      <c r="C28" s="40" t="s">
        <v>16</v>
      </c>
      <c r="D28" s="41" t="s">
        <v>43</v>
      </c>
      <c r="E28" s="97"/>
      <c r="F28" s="96" t="s">
        <v>6</v>
      </c>
      <c r="G28" s="96"/>
      <c r="H28" s="96"/>
      <c r="I28" s="96"/>
      <c r="J28" s="96"/>
      <c r="K28" s="96"/>
      <c r="L28" s="96"/>
      <c r="M28" s="96"/>
      <c r="N28" s="96"/>
      <c r="O28" s="95"/>
      <c r="P28" s="96"/>
      <c r="Q28" s="96"/>
      <c r="R28" s="96"/>
      <c r="S28" s="96"/>
      <c r="T28" s="96"/>
      <c r="U28" s="96"/>
      <c r="V28" s="96"/>
      <c r="W28" s="96"/>
      <c r="X28" s="96"/>
      <c r="Y28" s="96"/>
      <c r="Z28" s="96"/>
      <c r="AA28" s="96"/>
      <c r="AB28" s="96"/>
      <c r="AC28" s="96"/>
      <c r="AD28" s="96"/>
      <c r="AE28" s="95"/>
      <c r="AF28" s="96"/>
      <c r="AG28" s="96"/>
      <c r="AH28" s="96"/>
      <c r="AI28" s="96"/>
      <c r="AJ28" s="19">
        <f t="shared" si="2"/>
        <v>1</v>
      </c>
      <c r="AK28" s="339">
        <f t="shared" si="3"/>
        <v>0</v>
      </c>
      <c r="AL28" s="339">
        <f t="shared" si="4"/>
        <v>0</v>
      </c>
      <c r="AM28" s="153"/>
      <c r="AN28" s="153"/>
      <c r="AO28" s="153"/>
    </row>
    <row r="29" spans="1:41" s="25" customFormat="1" ht="21" customHeight="1">
      <c r="A29" s="5">
        <v>23</v>
      </c>
      <c r="B29" s="39" t="s">
        <v>2394</v>
      </c>
      <c r="C29" s="40" t="s">
        <v>310</v>
      </c>
      <c r="D29" s="41" t="s">
        <v>745</v>
      </c>
      <c r="E29" s="97"/>
      <c r="F29" s="96"/>
      <c r="G29" s="96"/>
      <c r="H29" s="96"/>
      <c r="I29" s="96"/>
      <c r="J29" s="96"/>
      <c r="K29" s="96"/>
      <c r="L29" s="96"/>
      <c r="M29" s="96"/>
      <c r="N29" s="96"/>
      <c r="O29" s="95"/>
      <c r="P29" s="96"/>
      <c r="Q29" s="96"/>
      <c r="R29" s="96"/>
      <c r="S29" s="96"/>
      <c r="T29" s="96"/>
      <c r="U29" s="96"/>
      <c r="V29" s="96"/>
      <c r="W29" s="96"/>
      <c r="X29" s="96"/>
      <c r="Y29" s="96"/>
      <c r="Z29" s="96"/>
      <c r="AA29" s="96"/>
      <c r="AB29" s="96"/>
      <c r="AC29" s="96"/>
      <c r="AD29" s="96"/>
      <c r="AE29" s="95"/>
      <c r="AF29" s="96"/>
      <c r="AG29" s="96"/>
      <c r="AH29" s="96"/>
      <c r="AI29" s="96"/>
      <c r="AJ29" s="19">
        <f t="shared" si="2"/>
        <v>0</v>
      </c>
      <c r="AK29" s="339">
        <f t="shared" si="3"/>
        <v>0</v>
      </c>
      <c r="AL29" s="339">
        <f t="shared" si="4"/>
        <v>0</v>
      </c>
      <c r="AM29" s="153"/>
      <c r="AN29" s="153"/>
      <c r="AO29" s="153"/>
    </row>
    <row r="30" spans="1:41" s="25" customFormat="1" ht="21" customHeight="1">
      <c r="A30" s="5">
        <v>24</v>
      </c>
      <c r="B30" s="39" t="s">
        <v>2395</v>
      </c>
      <c r="C30" s="40" t="s">
        <v>2396</v>
      </c>
      <c r="D30" s="41" t="s">
        <v>9</v>
      </c>
      <c r="E30" s="97"/>
      <c r="F30" s="96" t="s">
        <v>6</v>
      </c>
      <c r="G30" s="96"/>
      <c r="H30" s="96" t="s">
        <v>6</v>
      </c>
      <c r="I30" s="96" t="s">
        <v>6</v>
      </c>
      <c r="J30" s="96"/>
      <c r="K30" s="96" t="s">
        <v>6</v>
      </c>
      <c r="L30" s="96"/>
      <c r="M30" s="96" t="s">
        <v>6</v>
      </c>
      <c r="N30" s="96"/>
      <c r="O30" s="95" t="s">
        <v>7</v>
      </c>
      <c r="P30" s="96"/>
      <c r="Q30" s="96"/>
      <c r="R30" s="96"/>
      <c r="S30" s="96"/>
      <c r="T30" s="96"/>
      <c r="U30" s="96"/>
      <c r="V30" s="96" t="s">
        <v>6</v>
      </c>
      <c r="W30" s="96"/>
      <c r="X30" s="96"/>
      <c r="Y30" s="96"/>
      <c r="Z30" s="96"/>
      <c r="AA30" s="96"/>
      <c r="AB30" s="96"/>
      <c r="AC30" s="96"/>
      <c r="AD30" s="96"/>
      <c r="AE30" s="95"/>
      <c r="AF30" s="96"/>
      <c r="AG30" s="96"/>
      <c r="AH30" s="96"/>
      <c r="AI30" s="96"/>
      <c r="AJ30" s="19">
        <f t="shared" si="2"/>
        <v>6</v>
      </c>
      <c r="AK30" s="339">
        <f t="shared" si="3"/>
        <v>1</v>
      </c>
      <c r="AL30" s="339">
        <f t="shared" si="4"/>
        <v>0</v>
      </c>
      <c r="AM30" s="153"/>
      <c r="AN30" s="153"/>
      <c r="AO30" s="153"/>
    </row>
    <row r="31" spans="1:41" s="25" customFormat="1" ht="21" customHeight="1">
      <c r="A31" s="5">
        <v>25</v>
      </c>
      <c r="B31" s="39" t="s">
        <v>2397</v>
      </c>
      <c r="C31" s="40" t="s">
        <v>54</v>
      </c>
      <c r="D31" s="41" t="s">
        <v>9</v>
      </c>
      <c r="E31" s="97"/>
      <c r="F31" s="96"/>
      <c r="G31" s="96"/>
      <c r="H31" s="96"/>
      <c r="I31" s="96"/>
      <c r="J31" s="96"/>
      <c r="K31" s="96"/>
      <c r="L31" s="96"/>
      <c r="M31" s="96"/>
      <c r="N31" s="96"/>
      <c r="O31" s="95"/>
      <c r="P31" s="96"/>
      <c r="Q31" s="96"/>
      <c r="R31" s="96"/>
      <c r="S31" s="96"/>
      <c r="T31" s="96" t="s">
        <v>7</v>
      </c>
      <c r="U31" s="96"/>
      <c r="V31" s="96"/>
      <c r="W31" s="96"/>
      <c r="X31" s="96"/>
      <c r="Y31" s="96"/>
      <c r="Z31" s="96"/>
      <c r="AA31" s="96"/>
      <c r="AB31" s="96"/>
      <c r="AC31" s="96"/>
      <c r="AD31" s="96"/>
      <c r="AE31" s="95"/>
      <c r="AF31" s="96"/>
      <c r="AG31" s="96"/>
      <c r="AH31" s="96"/>
      <c r="AI31" s="96"/>
      <c r="AJ31" s="19">
        <f t="shared" si="2"/>
        <v>0</v>
      </c>
      <c r="AK31" s="339">
        <f t="shared" si="3"/>
        <v>1</v>
      </c>
      <c r="AL31" s="339">
        <f t="shared" si="4"/>
        <v>0</v>
      </c>
      <c r="AM31" s="153"/>
      <c r="AN31" s="153"/>
      <c r="AO31" s="153"/>
    </row>
    <row r="32" spans="1:41" s="25" customFormat="1" ht="21" customHeight="1">
      <c r="A32" s="5">
        <v>26</v>
      </c>
      <c r="B32" s="39" t="s">
        <v>2398</v>
      </c>
      <c r="C32" s="40" t="s">
        <v>2399</v>
      </c>
      <c r="D32" s="41" t="s">
        <v>825</v>
      </c>
      <c r="E32" s="97"/>
      <c r="F32" s="96"/>
      <c r="G32" s="96"/>
      <c r="H32" s="96"/>
      <c r="I32" s="96"/>
      <c r="J32" s="96"/>
      <c r="K32" s="96"/>
      <c r="L32" s="96"/>
      <c r="M32" s="96"/>
      <c r="N32" s="96"/>
      <c r="O32" s="95"/>
      <c r="P32" s="96"/>
      <c r="Q32" s="96"/>
      <c r="R32" s="96"/>
      <c r="S32" s="96"/>
      <c r="T32" s="96" t="s">
        <v>6</v>
      </c>
      <c r="U32" s="96"/>
      <c r="V32" s="96"/>
      <c r="W32" s="96"/>
      <c r="X32" s="96"/>
      <c r="Y32" s="96"/>
      <c r="Z32" s="96"/>
      <c r="AA32" s="96"/>
      <c r="AB32" s="96"/>
      <c r="AC32" s="96"/>
      <c r="AD32" s="96"/>
      <c r="AE32" s="95"/>
      <c r="AF32" s="96"/>
      <c r="AG32" s="96"/>
      <c r="AH32" s="96"/>
      <c r="AI32" s="96"/>
      <c r="AJ32" s="19">
        <f t="shared" si="2"/>
        <v>1</v>
      </c>
      <c r="AK32" s="339">
        <f t="shared" si="3"/>
        <v>0</v>
      </c>
      <c r="AL32" s="339">
        <f t="shared" si="4"/>
        <v>0</v>
      </c>
      <c r="AM32" s="153"/>
      <c r="AN32" s="153"/>
      <c r="AO32" s="153"/>
    </row>
    <row r="33" spans="1:44" s="25" customFormat="1" ht="21" customHeight="1">
      <c r="A33" s="5">
        <v>27</v>
      </c>
      <c r="B33" s="39" t="s">
        <v>2400</v>
      </c>
      <c r="C33" s="40" t="s">
        <v>2401</v>
      </c>
      <c r="D33" s="41" t="s">
        <v>84</v>
      </c>
      <c r="E33" s="97"/>
      <c r="F33" s="96" t="s">
        <v>6</v>
      </c>
      <c r="G33" s="96"/>
      <c r="H33" s="96"/>
      <c r="I33" s="96"/>
      <c r="J33" s="96"/>
      <c r="K33" s="96"/>
      <c r="L33" s="96"/>
      <c r="M33" s="96" t="s">
        <v>6</v>
      </c>
      <c r="N33" s="96"/>
      <c r="O33" s="95"/>
      <c r="P33" s="96"/>
      <c r="Q33" s="96"/>
      <c r="R33" s="96"/>
      <c r="S33" s="96" t="s">
        <v>7</v>
      </c>
      <c r="T33" s="96" t="s">
        <v>7</v>
      </c>
      <c r="U33" s="96"/>
      <c r="V33" s="96"/>
      <c r="W33" s="96"/>
      <c r="X33" s="96"/>
      <c r="Y33" s="96"/>
      <c r="Z33" s="96"/>
      <c r="AA33" s="96"/>
      <c r="AB33" s="96"/>
      <c r="AC33" s="96"/>
      <c r="AD33" s="96"/>
      <c r="AE33" s="95"/>
      <c r="AF33" s="96"/>
      <c r="AG33" s="96"/>
      <c r="AH33" s="96"/>
      <c r="AI33" s="96"/>
      <c r="AJ33" s="19">
        <f t="shared" si="2"/>
        <v>2</v>
      </c>
      <c r="AK33" s="339">
        <f t="shared" si="3"/>
        <v>2</v>
      </c>
      <c r="AL33" s="339">
        <f t="shared" si="4"/>
        <v>0</v>
      </c>
      <c r="AM33" s="153"/>
      <c r="AN33" s="153"/>
      <c r="AO33" s="153"/>
    </row>
    <row r="34" spans="1:44" s="25" customFormat="1" ht="21" customHeight="1">
      <c r="A34" s="5">
        <v>28</v>
      </c>
      <c r="B34" s="39" t="s">
        <v>2402</v>
      </c>
      <c r="C34" s="40" t="s">
        <v>335</v>
      </c>
      <c r="D34" s="41" t="s">
        <v>67</v>
      </c>
      <c r="E34" s="97"/>
      <c r="F34" s="96" t="s">
        <v>6</v>
      </c>
      <c r="G34" s="96"/>
      <c r="H34" s="96"/>
      <c r="I34" s="96"/>
      <c r="J34" s="96"/>
      <c r="K34" s="96" t="s">
        <v>2805</v>
      </c>
      <c r="L34" s="96"/>
      <c r="M34" s="96" t="s">
        <v>6</v>
      </c>
      <c r="N34" s="96"/>
      <c r="O34" s="95"/>
      <c r="P34" s="96"/>
      <c r="Q34" s="96"/>
      <c r="R34" s="96"/>
      <c r="S34" s="96"/>
      <c r="T34" s="96"/>
      <c r="U34" s="96"/>
      <c r="V34" s="96" t="s">
        <v>6</v>
      </c>
      <c r="W34" s="96"/>
      <c r="X34" s="96"/>
      <c r="Y34" s="96"/>
      <c r="Z34" s="96"/>
      <c r="AA34" s="96"/>
      <c r="AB34" s="96"/>
      <c r="AC34" s="96"/>
      <c r="AD34" s="96"/>
      <c r="AE34" s="95"/>
      <c r="AF34" s="96"/>
      <c r="AG34" s="96"/>
      <c r="AH34" s="96"/>
      <c r="AI34" s="96"/>
      <c r="AJ34" s="19">
        <f t="shared" si="2"/>
        <v>3</v>
      </c>
      <c r="AK34" s="339">
        <f t="shared" si="3"/>
        <v>2</v>
      </c>
      <c r="AL34" s="339">
        <f t="shared" si="4"/>
        <v>0</v>
      </c>
      <c r="AM34" s="153"/>
      <c r="AN34" s="153"/>
      <c r="AO34" s="153"/>
    </row>
    <row r="35" spans="1:44" s="25" customFormat="1" ht="21" customHeight="1">
      <c r="A35" s="5">
        <v>29</v>
      </c>
      <c r="B35" s="39" t="s">
        <v>2403</v>
      </c>
      <c r="C35" s="40" t="s">
        <v>312</v>
      </c>
      <c r="D35" s="41" t="s">
        <v>81</v>
      </c>
      <c r="E35" s="97"/>
      <c r="F35" s="96" t="s">
        <v>6</v>
      </c>
      <c r="G35" s="96"/>
      <c r="H35" s="96" t="s">
        <v>8</v>
      </c>
      <c r="I35" s="96" t="s">
        <v>6</v>
      </c>
      <c r="J35" s="96"/>
      <c r="K35" s="96" t="s">
        <v>6</v>
      </c>
      <c r="L35" s="96"/>
      <c r="M35" s="96" t="s">
        <v>6</v>
      </c>
      <c r="N35" s="96"/>
      <c r="O35" s="95"/>
      <c r="P35" s="96" t="s">
        <v>7</v>
      </c>
      <c r="Q35" s="96"/>
      <c r="R35" s="96"/>
      <c r="S35" s="96"/>
      <c r="T35" s="96" t="s">
        <v>6</v>
      </c>
      <c r="U35" s="96"/>
      <c r="V35" s="96"/>
      <c r="W35" s="96"/>
      <c r="X35" s="96"/>
      <c r="Y35" s="96"/>
      <c r="Z35" s="96"/>
      <c r="AA35" s="96"/>
      <c r="AB35" s="96"/>
      <c r="AC35" s="96"/>
      <c r="AD35" s="96"/>
      <c r="AE35" s="95"/>
      <c r="AF35" s="96"/>
      <c r="AG35" s="96"/>
      <c r="AH35" s="96"/>
      <c r="AI35" s="96"/>
      <c r="AJ35" s="19">
        <f t="shared" si="2"/>
        <v>5</v>
      </c>
      <c r="AK35" s="339">
        <f t="shared" si="3"/>
        <v>1</v>
      </c>
      <c r="AL35" s="339">
        <f t="shared" si="4"/>
        <v>1</v>
      </c>
      <c r="AM35" s="153"/>
      <c r="AN35" s="153"/>
      <c r="AO35" s="153"/>
    </row>
    <row r="36" spans="1:44" s="25" customFormat="1" ht="21" customHeight="1">
      <c r="A36" s="5">
        <v>30</v>
      </c>
      <c r="B36" s="39" t="s">
        <v>2404</v>
      </c>
      <c r="C36" s="40" t="s">
        <v>2405</v>
      </c>
      <c r="D36" s="41" t="s">
        <v>59</v>
      </c>
      <c r="E36" s="97"/>
      <c r="F36" s="96"/>
      <c r="G36" s="96"/>
      <c r="H36" s="96"/>
      <c r="I36" s="96"/>
      <c r="J36" s="96"/>
      <c r="K36" s="96"/>
      <c r="L36" s="96"/>
      <c r="M36" s="96"/>
      <c r="N36" s="96"/>
      <c r="O36" s="95"/>
      <c r="P36" s="96"/>
      <c r="Q36" s="96"/>
      <c r="R36" s="96"/>
      <c r="S36" s="96"/>
      <c r="T36" s="96"/>
      <c r="U36" s="96"/>
      <c r="V36" s="96"/>
      <c r="W36" s="96"/>
      <c r="X36" s="96"/>
      <c r="Y36" s="96"/>
      <c r="Z36" s="96"/>
      <c r="AA36" s="96"/>
      <c r="AB36" s="96"/>
      <c r="AC36" s="96"/>
      <c r="AD36" s="96"/>
      <c r="AE36" s="95"/>
      <c r="AF36" s="96"/>
      <c r="AG36" s="96"/>
      <c r="AH36" s="96"/>
      <c r="AI36" s="96"/>
      <c r="AJ36" s="19">
        <f t="shared" si="2"/>
        <v>0</v>
      </c>
      <c r="AK36" s="339">
        <f t="shared" si="3"/>
        <v>0</v>
      </c>
      <c r="AL36" s="339">
        <f t="shared" si="4"/>
        <v>0</v>
      </c>
      <c r="AM36" s="153"/>
      <c r="AN36" s="13"/>
      <c r="AO36" s="13"/>
      <c r="AP36" s="24"/>
      <c r="AQ36" s="24"/>
      <c r="AR36" s="24"/>
    </row>
    <row r="37" spans="1:44" s="25" customFormat="1" ht="21" customHeight="1">
      <c r="A37" s="5">
        <v>31</v>
      </c>
      <c r="B37" s="39" t="s">
        <v>2406</v>
      </c>
      <c r="C37" s="40" t="s">
        <v>1566</v>
      </c>
      <c r="D37" s="41" t="s">
        <v>68</v>
      </c>
      <c r="E37" s="97"/>
      <c r="F37" s="96"/>
      <c r="G37" s="96"/>
      <c r="H37" s="96"/>
      <c r="I37" s="96"/>
      <c r="J37" s="96"/>
      <c r="K37" s="96"/>
      <c r="L37" s="96"/>
      <c r="M37" s="96"/>
      <c r="N37" s="96"/>
      <c r="O37" s="95"/>
      <c r="P37" s="96"/>
      <c r="Q37" s="96"/>
      <c r="R37" s="96"/>
      <c r="S37" s="96"/>
      <c r="T37" s="96"/>
      <c r="U37" s="96"/>
      <c r="V37" s="96"/>
      <c r="W37" s="96"/>
      <c r="X37" s="96"/>
      <c r="Y37" s="96"/>
      <c r="Z37" s="96"/>
      <c r="AA37" s="96"/>
      <c r="AB37" s="96"/>
      <c r="AC37" s="96"/>
      <c r="AD37" s="96"/>
      <c r="AE37" s="95"/>
      <c r="AF37" s="96"/>
      <c r="AG37" s="96"/>
      <c r="AH37" s="96"/>
      <c r="AI37" s="96"/>
      <c r="AJ37" s="19">
        <f t="shared" si="2"/>
        <v>0</v>
      </c>
      <c r="AK37" s="339">
        <f t="shared" si="3"/>
        <v>0</v>
      </c>
      <c r="AL37" s="339">
        <f t="shared" si="4"/>
        <v>0</v>
      </c>
      <c r="AM37" s="153"/>
      <c r="AN37" s="153"/>
      <c r="AO37" s="153"/>
    </row>
    <row r="38" spans="1:44" s="25" customFormat="1" ht="21" customHeight="1">
      <c r="A38" s="5">
        <v>32</v>
      </c>
      <c r="B38" s="39" t="s">
        <v>2407</v>
      </c>
      <c r="C38" s="40" t="s">
        <v>1283</v>
      </c>
      <c r="D38" s="41" t="s">
        <v>100</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5"/>
      <c r="AF38" s="96"/>
      <c r="AG38" s="96"/>
      <c r="AH38" s="96"/>
      <c r="AI38" s="96"/>
      <c r="AJ38" s="19">
        <f t="shared" si="2"/>
        <v>0</v>
      </c>
      <c r="AK38" s="339">
        <f t="shared" si="3"/>
        <v>0</v>
      </c>
      <c r="AL38" s="339">
        <f t="shared" si="4"/>
        <v>0</v>
      </c>
      <c r="AM38" s="268"/>
      <c r="AN38" s="268"/>
      <c r="AO38" s="268"/>
    </row>
    <row r="39" spans="1:44" s="25" customFormat="1" ht="21" customHeight="1">
      <c r="A39" s="5">
        <v>33</v>
      </c>
      <c r="B39" s="39" t="s">
        <v>2408</v>
      </c>
      <c r="C39" s="40" t="s">
        <v>2409</v>
      </c>
      <c r="D39" s="41" t="s">
        <v>1969</v>
      </c>
      <c r="E39" s="150"/>
      <c r="F39" s="96"/>
      <c r="G39" s="96"/>
      <c r="H39" s="96"/>
      <c r="I39" s="96"/>
      <c r="J39" s="96"/>
      <c r="K39" s="96"/>
      <c r="L39" s="96"/>
      <c r="M39" s="96"/>
      <c r="N39" s="96"/>
      <c r="O39" s="95"/>
      <c r="P39" s="96"/>
      <c r="Q39" s="96"/>
      <c r="R39" s="96"/>
      <c r="S39" s="96" t="s">
        <v>7</v>
      </c>
      <c r="T39" s="96"/>
      <c r="U39" s="96"/>
      <c r="V39" s="96"/>
      <c r="W39" s="96"/>
      <c r="X39" s="96"/>
      <c r="Y39" s="96"/>
      <c r="Z39" s="96"/>
      <c r="AA39" s="96"/>
      <c r="AB39" s="96"/>
      <c r="AC39" s="96"/>
      <c r="AD39" s="96"/>
      <c r="AE39" s="95"/>
      <c r="AF39" s="96"/>
      <c r="AG39" s="96"/>
      <c r="AH39" s="96"/>
      <c r="AI39" s="96"/>
      <c r="AJ39" s="19">
        <f t="shared" si="2"/>
        <v>0</v>
      </c>
      <c r="AK39" s="339">
        <f t="shared" si="3"/>
        <v>1</v>
      </c>
      <c r="AL39" s="339">
        <f t="shared" si="4"/>
        <v>0</v>
      </c>
      <c r="AM39" s="269"/>
      <c r="AN39" s="270"/>
      <c r="AO39" s="270"/>
    </row>
    <row r="40" spans="1:44"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SUM(AJ7:AJ39)</f>
        <v>49</v>
      </c>
      <c r="AK40" s="19">
        <f>SUM(AK7:AK39)</f>
        <v>15</v>
      </c>
      <c r="AL40" s="19">
        <f>SUM(AL7:AL39)</f>
        <v>10</v>
      </c>
      <c r="AM40" s="153"/>
      <c r="AN40" s="153"/>
    </row>
    <row r="41" spans="1:44"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42" spans="1:44">
      <c r="C42" s="443"/>
      <c r="D42" s="443"/>
      <c r="E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4">
      <c r="C43" s="443"/>
      <c r="D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A1:P1"/>
    <mergeCell ref="Q1:AL1"/>
    <mergeCell ref="A2:P2"/>
    <mergeCell ref="Q2:AL2"/>
    <mergeCell ref="A3:AL3"/>
    <mergeCell ref="AK5:AK6"/>
    <mergeCell ref="AL5:AL6"/>
    <mergeCell ref="A41:AL41"/>
    <mergeCell ref="C43:D43"/>
    <mergeCell ref="AM20:AN20"/>
    <mergeCell ref="A40:AI40"/>
    <mergeCell ref="C42:E42"/>
    <mergeCell ref="A5:A6"/>
    <mergeCell ref="B5:B6"/>
    <mergeCell ref="C5:D6"/>
    <mergeCell ref="E17:AI17"/>
    <mergeCell ref="I4:L4"/>
    <mergeCell ref="M4:N4"/>
    <mergeCell ref="O4:Q4"/>
    <mergeCell ref="R4:T4"/>
    <mergeCell ref="AJ5:AJ6"/>
  </mergeCells>
  <conditionalFormatting sqref="E6:AI16 E18:AI39">
    <cfRule type="expression" dxfId="33" priority="1">
      <formula>IF(E$6="CN",1,0)</formula>
    </cfRule>
  </conditionalFormatting>
  <conditionalFormatting sqref="E17">
    <cfRule type="expression" dxfId="32" priority="275">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6"/>
  <sheetViews>
    <sheetView topLeftCell="A12" zoomScale="98" zoomScaleNormal="98" workbookViewId="0">
      <selection activeCell="V37" sqref="V37"/>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898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39" t="s">
        <v>836</v>
      </c>
      <c r="C7" s="40" t="s">
        <v>16</v>
      </c>
      <c r="D7" s="41" t="s">
        <v>37</v>
      </c>
      <c r="E7" s="135"/>
      <c r="F7" s="136" t="s">
        <v>7</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5">
        <f>COUNTIF(F7:AJ7,"P")+2*COUNTIF(F7:AJ7,"2P")+COUNTIF(F7:AJ7,"TP")+COUNTIF(F7:AJ7,"PT")+COUNTIF(F7:AJ7,"PK")+COUNTIF(F7:AJ7,"KP")+2*COUNTIF(F7:AJ7,"P2")</f>
        <v>1</v>
      </c>
      <c r="AL7" s="335">
        <f>COUNTIF(E7:AI7,"T")+2*COUNTIF(E7:AI7,"2T")+2*COUNTIF(E7:AI7,"T2")+COUNTIF(E7:AI7,"PT")+COUNTIF(E7:AI7,"TP")</f>
        <v>0</v>
      </c>
    </row>
    <row r="8" spans="1:38" s="1" customFormat="1" ht="21" customHeight="1">
      <c r="A8" s="5">
        <v>2</v>
      </c>
      <c r="B8" s="39" t="s">
        <v>713</v>
      </c>
      <c r="C8" s="40" t="s">
        <v>714</v>
      </c>
      <c r="D8" s="41" t="s">
        <v>715</v>
      </c>
      <c r="E8" s="135"/>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1" customFormat="1" ht="21" customHeight="1">
      <c r="A9" s="5">
        <v>3</v>
      </c>
      <c r="B9" s="39" t="s">
        <v>716</v>
      </c>
      <c r="C9" s="40" t="s">
        <v>717</v>
      </c>
      <c r="D9" s="41" t="s">
        <v>113</v>
      </c>
      <c r="E9" s="135"/>
      <c r="F9" s="136" t="s">
        <v>7</v>
      </c>
      <c r="G9" s="136"/>
      <c r="H9" s="136"/>
      <c r="I9" s="136"/>
      <c r="J9" s="136"/>
      <c r="K9" s="136"/>
      <c r="L9" s="136"/>
      <c r="M9" s="136"/>
      <c r="N9" s="136"/>
      <c r="O9" s="136" t="s">
        <v>6</v>
      </c>
      <c r="P9" s="136"/>
      <c r="Q9" s="136" t="s">
        <v>6</v>
      </c>
      <c r="R9" s="136"/>
      <c r="S9" s="136"/>
      <c r="T9" s="136"/>
      <c r="U9" s="136"/>
      <c r="V9" s="136" t="s">
        <v>6</v>
      </c>
      <c r="W9" s="136"/>
      <c r="X9" s="136"/>
      <c r="Y9" s="136"/>
      <c r="Z9" s="136"/>
      <c r="AA9" s="136"/>
      <c r="AB9" s="136"/>
      <c r="AC9" s="136"/>
      <c r="AD9" s="136"/>
      <c r="AE9" s="136"/>
      <c r="AF9" s="136"/>
      <c r="AG9" s="136"/>
      <c r="AH9" s="136"/>
      <c r="AI9" s="136"/>
      <c r="AJ9" s="19">
        <f t="shared" si="2"/>
        <v>3</v>
      </c>
      <c r="AK9" s="335">
        <f t="shared" si="3"/>
        <v>1</v>
      </c>
      <c r="AL9" s="335">
        <f t="shared" si="4"/>
        <v>0</v>
      </c>
    </row>
    <row r="10" spans="1:38" s="1" customFormat="1" ht="21" customHeight="1">
      <c r="A10" s="5">
        <v>4</v>
      </c>
      <c r="B10" s="73" t="s">
        <v>718</v>
      </c>
      <c r="C10" s="74" t="s">
        <v>719</v>
      </c>
      <c r="D10" s="75" t="s">
        <v>40</v>
      </c>
      <c r="E10" s="135"/>
      <c r="F10" s="136" t="s">
        <v>7</v>
      </c>
      <c r="G10" s="136"/>
      <c r="H10" s="136"/>
      <c r="I10" s="136"/>
      <c r="J10" s="136"/>
      <c r="K10" s="136"/>
      <c r="L10" s="136"/>
      <c r="M10" s="136"/>
      <c r="N10" s="136"/>
      <c r="O10" s="136" t="s">
        <v>6</v>
      </c>
      <c r="P10" s="136"/>
      <c r="Q10" s="136" t="s">
        <v>7</v>
      </c>
      <c r="R10" s="136"/>
      <c r="S10" s="136"/>
      <c r="T10" s="136"/>
      <c r="U10" s="136"/>
      <c r="V10" s="136" t="s">
        <v>6</v>
      </c>
      <c r="W10" s="136"/>
      <c r="X10" s="136"/>
      <c r="Y10" s="136"/>
      <c r="Z10" s="136"/>
      <c r="AA10" s="136"/>
      <c r="AB10" s="136"/>
      <c r="AC10" s="136"/>
      <c r="AD10" s="136"/>
      <c r="AE10" s="136"/>
      <c r="AF10" s="136"/>
      <c r="AG10" s="136"/>
      <c r="AH10" s="136"/>
      <c r="AI10" s="136"/>
      <c r="AJ10" s="19">
        <f t="shared" si="2"/>
        <v>2</v>
      </c>
      <c r="AK10" s="335">
        <f t="shared" si="3"/>
        <v>2</v>
      </c>
      <c r="AL10" s="335">
        <f t="shared" si="4"/>
        <v>0</v>
      </c>
    </row>
    <row r="11" spans="1:38" s="1" customFormat="1" ht="21" customHeight="1">
      <c r="A11" s="5">
        <v>5</v>
      </c>
      <c r="B11" s="39" t="s">
        <v>720</v>
      </c>
      <c r="C11" s="40" t="s">
        <v>721</v>
      </c>
      <c r="D11" s="41" t="s">
        <v>40</v>
      </c>
      <c r="E11" s="135"/>
      <c r="F11" s="136"/>
      <c r="G11" s="136"/>
      <c r="H11" s="136"/>
      <c r="I11" s="136"/>
      <c r="J11" s="136"/>
      <c r="K11" s="136"/>
      <c r="L11" s="136"/>
      <c r="M11" s="136"/>
      <c r="N11" s="136"/>
      <c r="O11" s="136"/>
      <c r="P11" s="136"/>
      <c r="Q11" s="136"/>
      <c r="R11" s="136"/>
      <c r="S11" s="136"/>
      <c r="T11" s="136"/>
      <c r="U11" s="136"/>
      <c r="V11" s="136" t="s">
        <v>6</v>
      </c>
      <c r="W11" s="136"/>
      <c r="X11" s="136"/>
      <c r="Y11" s="136"/>
      <c r="Z11" s="136"/>
      <c r="AA11" s="136"/>
      <c r="AB11" s="136"/>
      <c r="AC11" s="136"/>
      <c r="AD11" s="136"/>
      <c r="AE11" s="136"/>
      <c r="AF11" s="136"/>
      <c r="AG11" s="136"/>
      <c r="AH11" s="136"/>
      <c r="AI11" s="136"/>
      <c r="AJ11" s="19">
        <f t="shared" si="2"/>
        <v>1</v>
      </c>
      <c r="AK11" s="335">
        <f t="shared" si="3"/>
        <v>0</v>
      </c>
      <c r="AL11" s="335">
        <f t="shared" si="4"/>
        <v>0</v>
      </c>
    </row>
    <row r="12" spans="1:38" s="1" customFormat="1" ht="21" customHeight="1">
      <c r="A12" s="5">
        <v>6</v>
      </c>
      <c r="B12" s="39" t="s">
        <v>722</v>
      </c>
      <c r="C12" s="40" t="s">
        <v>723</v>
      </c>
      <c r="D12" s="41" t="s">
        <v>136</v>
      </c>
      <c r="E12" s="135"/>
      <c r="F12" s="136"/>
      <c r="G12" s="136"/>
      <c r="H12" s="136"/>
      <c r="I12" s="136"/>
      <c r="J12" s="136"/>
      <c r="K12" s="136"/>
      <c r="L12" s="136"/>
      <c r="M12" s="136"/>
      <c r="N12" s="136"/>
      <c r="O12" s="136"/>
      <c r="P12" s="136"/>
      <c r="Q12" s="136"/>
      <c r="R12" s="136"/>
      <c r="S12" s="136"/>
      <c r="T12" s="136"/>
      <c r="U12" s="136"/>
      <c r="V12" s="136" t="s">
        <v>6</v>
      </c>
      <c r="W12" s="136"/>
      <c r="X12" s="136"/>
      <c r="Y12" s="136"/>
      <c r="Z12" s="136"/>
      <c r="AA12" s="136"/>
      <c r="AB12" s="136"/>
      <c r="AC12" s="136"/>
      <c r="AD12" s="136"/>
      <c r="AE12" s="136"/>
      <c r="AF12" s="136"/>
      <c r="AG12" s="136"/>
      <c r="AH12" s="136"/>
      <c r="AI12" s="136"/>
      <c r="AJ12" s="19">
        <f t="shared" si="2"/>
        <v>1</v>
      </c>
      <c r="AK12" s="335">
        <f t="shared" si="3"/>
        <v>0</v>
      </c>
      <c r="AL12" s="335">
        <f t="shared" si="4"/>
        <v>0</v>
      </c>
    </row>
    <row r="13" spans="1:38" s="1" customFormat="1" ht="21" customHeight="1">
      <c r="A13" s="5">
        <v>7</v>
      </c>
      <c r="B13" s="39" t="s">
        <v>724</v>
      </c>
      <c r="C13" s="40" t="s">
        <v>725</v>
      </c>
      <c r="D13" s="41" t="s">
        <v>344</v>
      </c>
      <c r="E13" s="135"/>
      <c r="F13" s="136"/>
      <c r="G13" s="136"/>
      <c r="H13" s="136"/>
      <c r="I13" s="136" t="s">
        <v>6</v>
      </c>
      <c r="J13" s="136"/>
      <c r="K13" s="136"/>
      <c r="L13" s="136"/>
      <c r="M13" s="136"/>
      <c r="N13" s="136"/>
      <c r="O13" s="136" t="s">
        <v>6</v>
      </c>
      <c r="P13" s="136"/>
      <c r="Q13" s="136"/>
      <c r="R13" s="136"/>
      <c r="S13" s="136"/>
      <c r="T13" s="136"/>
      <c r="U13" s="136"/>
      <c r="V13" s="136"/>
      <c r="W13" s="136"/>
      <c r="X13" s="136"/>
      <c r="Y13" s="136"/>
      <c r="Z13" s="136"/>
      <c r="AA13" s="136"/>
      <c r="AB13" s="136"/>
      <c r="AC13" s="136"/>
      <c r="AD13" s="136"/>
      <c r="AE13" s="136"/>
      <c r="AF13" s="136"/>
      <c r="AG13" s="136"/>
      <c r="AH13" s="136"/>
      <c r="AI13" s="136"/>
      <c r="AJ13" s="19">
        <f t="shared" si="2"/>
        <v>2</v>
      </c>
      <c r="AK13" s="335">
        <f t="shared" si="3"/>
        <v>0</v>
      </c>
      <c r="AL13" s="335">
        <f t="shared" si="4"/>
        <v>0</v>
      </c>
    </row>
    <row r="14" spans="1:38" s="1" customFormat="1" ht="21" customHeight="1">
      <c r="A14" s="5">
        <v>8</v>
      </c>
      <c r="B14" s="39" t="s">
        <v>726</v>
      </c>
      <c r="C14" s="40" t="s">
        <v>368</v>
      </c>
      <c r="D14" s="41" t="s">
        <v>48</v>
      </c>
      <c r="E14" s="137"/>
      <c r="F14" s="138" t="s">
        <v>8</v>
      </c>
      <c r="G14" s="138"/>
      <c r="H14" s="138"/>
      <c r="I14" s="138"/>
      <c r="J14" s="138"/>
      <c r="K14" s="138"/>
      <c r="L14" s="138"/>
      <c r="M14" s="138"/>
      <c r="N14" s="138"/>
      <c r="O14" s="138"/>
      <c r="P14" s="138" t="s">
        <v>8</v>
      </c>
      <c r="Q14" s="138" t="s">
        <v>6</v>
      </c>
      <c r="R14" s="138"/>
      <c r="S14" s="138"/>
      <c r="T14" s="138"/>
      <c r="U14" s="138"/>
      <c r="V14" s="138" t="s">
        <v>8</v>
      </c>
      <c r="W14" s="138"/>
      <c r="X14" s="138"/>
      <c r="Y14" s="138"/>
      <c r="Z14" s="138"/>
      <c r="AA14" s="138"/>
      <c r="AB14" s="138"/>
      <c r="AC14" s="138"/>
      <c r="AD14" s="138"/>
      <c r="AE14" s="138"/>
      <c r="AF14" s="138"/>
      <c r="AG14" s="138"/>
      <c r="AH14" s="138"/>
      <c r="AI14" s="138"/>
      <c r="AJ14" s="19">
        <f t="shared" si="2"/>
        <v>1</v>
      </c>
      <c r="AK14" s="335">
        <f t="shared" si="3"/>
        <v>0</v>
      </c>
      <c r="AL14" s="335">
        <f t="shared" si="4"/>
        <v>3</v>
      </c>
    </row>
    <row r="15" spans="1:38" s="1" customFormat="1" ht="21" customHeight="1">
      <c r="A15" s="5">
        <v>9</v>
      </c>
      <c r="B15" s="39" t="s">
        <v>727</v>
      </c>
      <c r="C15" s="40" t="s">
        <v>118</v>
      </c>
      <c r="D15" s="41" t="s">
        <v>48</v>
      </c>
      <c r="E15" s="137"/>
      <c r="F15" s="138"/>
      <c r="G15" s="138"/>
      <c r="H15" s="138"/>
      <c r="I15" s="138"/>
      <c r="J15" s="138" t="s">
        <v>6</v>
      </c>
      <c r="K15" s="138"/>
      <c r="L15" s="138"/>
      <c r="M15" s="138"/>
      <c r="N15" s="138"/>
      <c r="O15" s="138" t="s">
        <v>6</v>
      </c>
      <c r="P15" s="138"/>
      <c r="Q15" s="138" t="s">
        <v>6</v>
      </c>
      <c r="R15" s="138"/>
      <c r="S15" s="138"/>
      <c r="T15" s="138"/>
      <c r="U15" s="138"/>
      <c r="V15" s="138" t="s">
        <v>6</v>
      </c>
      <c r="W15" s="138"/>
      <c r="X15" s="138"/>
      <c r="Y15" s="138"/>
      <c r="Z15" s="138"/>
      <c r="AA15" s="138"/>
      <c r="AB15" s="138"/>
      <c r="AC15" s="138"/>
      <c r="AD15" s="138"/>
      <c r="AE15" s="138"/>
      <c r="AF15" s="138"/>
      <c r="AG15" s="138"/>
      <c r="AH15" s="138"/>
      <c r="AI15" s="138"/>
      <c r="AJ15" s="19">
        <f t="shared" si="2"/>
        <v>4</v>
      </c>
      <c r="AK15" s="335">
        <f t="shared" si="3"/>
        <v>0</v>
      </c>
      <c r="AL15" s="335">
        <f t="shared" si="4"/>
        <v>0</v>
      </c>
    </row>
    <row r="16" spans="1:38" s="1" customFormat="1" ht="21" customHeight="1">
      <c r="A16" s="5">
        <v>10</v>
      </c>
      <c r="B16" s="39" t="s">
        <v>728</v>
      </c>
      <c r="C16" s="40" t="s">
        <v>729</v>
      </c>
      <c r="D16" s="41" t="s">
        <v>50</v>
      </c>
      <c r="E16" s="135"/>
      <c r="F16" s="136" t="s">
        <v>6</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9">
        <f t="shared" si="2"/>
        <v>1</v>
      </c>
      <c r="AK16" s="335">
        <f t="shared" si="3"/>
        <v>0</v>
      </c>
      <c r="AL16" s="335">
        <f t="shared" si="4"/>
        <v>0</v>
      </c>
    </row>
    <row r="17" spans="1:38" s="1" customFormat="1" ht="21" customHeight="1">
      <c r="A17" s="5">
        <v>11</v>
      </c>
      <c r="B17" s="39" t="s">
        <v>730</v>
      </c>
      <c r="C17" s="40" t="s">
        <v>731</v>
      </c>
      <c r="D17" s="41" t="s">
        <v>732</v>
      </c>
      <c r="E17" s="135"/>
      <c r="F17" s="136"/>
      <c r="G17" s="136"/>
      <c r="H17" s="136" t="s">
        <v>6</v>
      </c>
      <c r="I17" s="136"/>
      <c r="J17" s="136"/>
      <c r="K17" s="136"/>
      <c r="L17" s="136"/>
      <c r="M17" s="136"/>
      <c r="N17" s="136"/>
      <c r="O17" s="136" t="s">
        <v>6</v>
      </c>
      <c r="P17" s="136"/>
      <c r="Q17" s="136"/>
      <c r="R17" s="136"/>
      <c r="S17" s="136"/>
      <c r="T17" s="136"/>
      <c r="U17" s="136"/>
      <c r="V17" s="136" t="s">
        <v>6</v>
      </c>
      <c r="W17" s="136"/>
      <c r="X17" s="136"/>
      <c r="Y17" s="136"/>
      <c r="Z17" s="136"/>
      <c r="AA17" s="136"/>
      <c r="AB17" s="136"/>
      <c r="AC17" s="136"/>
      <c r="AD17" s="136"/>
      <c r="AE17" s="136"/>
      <c r="AF17" s="136"/>
      <c r="AG17" s="136"/>
      <c r="AH17" s="136"/>
      <c r="AI17" s="136"/>
      <c r="AJ17" s="19">
        <f t="shared" si="2"/>
        <v>3</v>
      </c>
      <c r="AK17" s="335">
        <f t="shared" si="3"/>
        <v>0</v>
      </c>
      <c r="AL17" s="335">
        <f t="shared" si="4"/>
        <v>0</v>
      </c>
    </row>
    <row r="18" spans="1:38" s="1" customFormat="1" ht="21" customHeight="1">
      <c r="A18" s="5">
        <v>12</v>
      </c>
      <c r="B18" s="39" t="s">
        <v>733</v>
      </c>
      <c r="C18" s="40" t="s">
        <v>734</v>
      </c>
      <c r="D18" s="41" t="s">
        <v>396</v>
      </c>
      <c r="E18" s="135"/>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5">
        <f t="shared" si="3"/>
        <v>0</v>
      </c>
      <c r="AL18" s="335">
        <f t="shared" si="4"/>
        <v>0</v>
      </c>
    </row>
    <row r="19" spans="1:38" s="1" customFormat="1" ht="21" customHeight="1">
      <c r="A19" s="5">
        <v>13</v>
      </c>
      <c r="B19" s="39">
        <v>2010120037</v>
      </c>
      <c r="C19" s="40" t="s">
        <v>16</v>
      </c>
      <c r="D19" s="41" t="s">
        <v>15</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9">
        <f t="shared" si="2"/>
        <v>0</v>
      </c>
      <c r="AK19" s="335">
        <f t="shared" si="3"/>
        <v>0</v>
      </c>
      <c r="AL19" s="335">
        <f t="shared" si="4"/>
        <v>0</v>
      </c>
    </row>
    <row r="20" spans="1:38" s="1" customFormat="1" ht="21" customHeight="1">
      <c r="A20" s="5">
        <v>14</v>
      </c>
      <c r="B20" s="39" t="s">
        <v>735</v>
      </c>
      <c r="C20" s="40" t="s">
        <v>736</v>
      </c>
      <c r="D20" s="41" t="s">
        <v>737</v>
      </c>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5">
        <f t="shared" si="3"/>
        <v>0</v>
      </c>
      <c r="AL20" s="335">
        <f t="shared" si="4"/>
        <v>0</v>
      </c>
    </row>
    <row r="21" spans="1:38" s="1" customFormat="1" ht="21" customHeight="1">
      <c r="A21" s="5">
        <v>15</v>
      </c>
      <c r="B21" s="39" t="s">
        <v>738</v>
      </c>
      <c r="C21" s="40" t="s">
        <v>739</v>
      </c>
      <c r="D21" s="41" t="s">
        <v>53</v>
      </c>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5">
        <f t="shared" si="3"/>
        <v>0</v>
      </c>
      <c r="AL21" s="335">
        <f t="shared" si="4"/>
        <v>0</v>
      </c>
    </row>
    <row r="22" spans="1:38" s="1" customFormat="1" ht="21" customHeight="1">
      <c r="A22" s="5">
        <v>16</v>
      </c>
      <c r="B22" s="39" t="s">
        <v>740</v>
      </c>
      <c r="C22" s="40" t="s">
        <v>741</v>
      </c>
      <c r="D22" s="41" t="s">
        <v>26</v>
      </c>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5">
        <f t="shared" si="3"/>
        <v>0</v>
      </c>
      <c r="AL22" s="335">
        <f t="shared" si="4"/>
        <v>0</v>
      </c>
    </row>
    <row r="23" spans="1:38" s="1" customFormat="1" ht="21" customHeight="1">
      <c r="A23" s="5">
        <v>17</v>
      </c>
      <c r="B23" s="39" t="s">
        <v>711</v>
      </c>
      <c r="C23" s="40" t="s">
        <v>712</v>
      </c>
      <c r="D23" s="41" t="s">
        <v>363</v>
      </c>
      <c r="E23" s="135"/>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5">
        <f t="shared" si="3"/>
        <v>0</v>
      </c>
      <c r="AL23" s="335">
        <f t="shared" si="4"/>
        <v>0</v>
      </c>
    </row>
    <row r="24" spans="1:38" s="1" customFormat="1" ht="21" customHeight="1">
      <c r="A24" s="5">
        <v>18</v>
      </c>
      <c r="B24" s="39" t="s">
        <v>742</v>
      </c>
      <c r="C24" s="40" t="s">
        <v>360</v>
      </c>
      <c r="D24" s="41" t="s">
        <v>78</v>
      </c>
      <c r="E24" s="135"/>
      <c r="F24" s="136"/>
      <c r="G24" s="136"/>
      <c r="H24" s="136" t="s">
        <v>7</v>
      </c>
      <c r="I24" s="136"/>
      <c r="J24" s="136"/>
      <c r="K24" s="136"/>
      <c r="L24" s="136"/>
      <c r="M24" s="136"/>
      <c r="N24" s="136"/>
      <c r="O24" s="136"/>
      <c r="P24" s="136"/>
      <c r="Q24" s="136"/>
      <c r="R24" s="136"/>
      <c r="S24" s="136"/>
      <c r="T24" s="136"/>
      <c r="U24" s="136"/>
      <c r="V24" s="136" t="s">
        <v>6</v>
      </c>
      <c r="W24" s="136"/>
      <c r="X24" s="136"/>
      <c r="Y24" s="136"/>
      <c r="Z24" s="136"/>
      <c r="AA24" s="136"/>
      <c r="AB24" s="136"/>
      <c r="AC24" s="136"/>
      <c r="AD24" s="136"/>
      <c r="AE24" s="136"/>
      <c r="AF24" s="136"/>
      <c r="AG24" s="136"/>
      <c r="AH24" s="136"/>
      <c r="AI24" s="136"/>
      <c r="AJ24" s="19">
        <f t="shared" si="2"/>
        <v>1</v>
      </c>
      <c r="AK24" s="335">
        <f t="shared" si="3"/>
        <v>1</v>
      </c>
      <c r="AL24" s="335">
        <f t="shared" si="4"/>
        <v>0</v>
      </c>
    </row>
    <row r="25" spans="1:38" s="1" customFormat="1" ht="21" customHeight="1">
      <c r="A25" s="5">
        <v>19</v>
      </c>
      <c r="B25" s="39" t="s">
        <v>743</v>
      </c>
      <c r="C25" s="40" t="s">
        <v>744</v>
      </c>
      <c r="D25" s="41" t="s">
        <v>745</v>
      </c>
      <c r="E25" s="135"/>
      <c r="F25" s="136"/>
      <c r="G25" s="136"/>
      <c r="H25" s="136"/>
      <c r="I25" s="136"/>
      <c r="J25" s="136"/>
      <c r="K25" s="136"/>
      <c r="L25" s="136"/>
      <c r="M25" s="136"/>
      <c r="N25" s="136"/>
      <c r="O25" s="136"/>
      <c r="P25" s="136"/>
      <c r="Q25" s="136"/>
      <c r="R25" s="136"/>
      <c r="S25" s="136"/>
      <c r="T25" s="136"/>
      <c r="U25" s="136"/>
      <c r="V25" s="136" t="s">
        <v>6</v>
      </c>
      <c r="W25" s="136"/>
      <c r="X25" s="136"/>
      <c r="Y25" s="136"/>
      <c r="Z25" s="136"/>
      <c r="AA25" s="136"/>
      <c r="AB25" s="136"/>
      <c r="AC25" s="136"/>
      <c r="AD25" s="136"/>
      <c r="AE25" s="136"/>
      <c r="AF25" s="136"/>
      <c r="AG25" s="136"/>
      <c r="AH25" s="136"/>
      <c r="AI25" s="136"/>
      <c r="AJ25" s="19">
        <f t="shared" si="2"/>
        <v>1</v>
      </c>
      <c r="AK25" s="335">
        <f t="shared" si="3"/>
        <v>0</v>
      </c>
      <c r="AL25" s="335">
        <f t="shared" si="4"/>
        <v>0</v>
      </c>
    </row>
    <row r="26" spans="1:38" s="1" customFormat="1" ht="21" customHeight="1">
      <c r="A26" s="5">
        <v>20</v>
      </c>
      <c r="B26" s="39" t="s">
        <v>746</v>
      </c>
      <c r="C26" s="40" t="s">
        <v>74</v>
      </c>
      <c r="D26" s="41" t="s">
        <v>120</v>
      </c>
      <c r="E26" s="135"/>
      <c r="F26" s="136"/>
      <c r="G26" s="136"/>
      <c r="H26" s="136"/>
      <c r="I26" s="136"/>
      <c r="J26" s="136"/>
      <c r="K26" s="136"/>
      <c r="L26" s="136"/>
      <c r="M26" s="136"/>
      <c r="N26" s="136"/>
      <c r="O26" s="136"/>
      <c r="P26" s="136" t="s">
        <v>8</v>
      </c>
      <c r="Q26" s="136"/>
      <c r="R26" s="136"/>
      <c r="S26" s="136"/>
      <c r="T26" s="136"/>
      <c r="U26" s="136"/>
      <c r="V26" s="136" t="s">
        <v>6</v>
      </c>
      <c r="W26" s="136"/>
      <c r="X26" s="136"/>
      <c r="Y26" s="136"/>
      <c r="Z26" s="136"/>
      <c r="AA26" s="136"/>
      <c r="AB26" s="136"/>
      <c r="AC26" s="136"/>
      <c r="AD26" s="136"/>
      <c r="AE26" s="136"/>
      <c r="AF26" s="136"/>
      <c r="AG26" s="136"/>
      <c r="AH26" s="136"/>
      <c r="AI26" s="136"/>
      <c r="AJ26" s="19">
        <f t="shared" si="2"/>
        <v>1</v>
      </c>
      <c r="AK26" s="335">
        <f t="shared" si="3"/>
        <v>0</v>
      </c>
      <c r="AL26" s="335">
        <f t="shared" si="4"/>
        <v>1</v>
      </c>
    </row>
    <row r="27" spans="1:38" s="1" customFormat="1" ht="21" customHeight="1">
      <c r="A27" s="5">
        <v>21</v>
      </c>
      <c r="B27" s="39" t="s">
        <v>747</v>
      </c>
      <c r="C27" s="40" t="s">
        <v>748</v>
      </c>
      <c r="D27" s="41" t="s">
        <v>99</v>
      </c>
      <c r="E27" s="135"/>
      <c r="F27" s="136"/>
      <c r="G27" s="136"/>
      <c r="H27" s="136"/>
      <c r="I27" s="136"/>
      <c r="J27" s="136"/>
      <c r="K27" s="136"/>
      <c r="L27" s="136"/>
      <c r="M27" s="136"/>
      <c r="N27" s="136"/>
      <c r="O27" s="136"/>
      <c r="P27" s="136"/>
      <c r="Q27" s="136"/>
      <c r="R27" s="136"/>
      <c r="S27" s="136"/>
      <c r="T27" s="136"/>
      <c r="U27" s="136"/>
      <c r="V27" s="136" t="s">
        <v>8</v>
      </c>
      <c r="W27" s="136"/>
      <c r="X27" s="136"/>
      <c r="Y27" s="136"/>
      <c r="Z27" s="136"/>
      <c r="AA27" s="136"/>
      <c r="AB27" s="136"/>
      <c r="AC27" s="136"/>
      <c r="AD27" s="136"/>
      <c r="AE27" s="136"/>
      <c r="AF27" s="136"/>
      <c r="AG27" s="136"/>
      <c r="AH27" s="136"/>
      <c r="AI27" s="136"/>
      <c r="AJ27" s="19">
        <f t="shared" si="2"/>
        <v>0</v>
      </c>
      <c r="AK27" s="335">
        <f t="shared" si="3"/>
        <v>0</v>
      </c>
      <c r="AL27" s="335">
        <f t="shared" si="4"/>
        <v>1</v>
      </c>
    </row>
    <row r="28" spans="1:38" s="1" customFormat="1" ht="21" customHeight="1">
      <c r="A28" s="5">
        <v>22</v>
      </c>
      <c r="B28" s="39" t="s">
        <v>749</v>
      </c>
      <c r="C28" s="40" t="s">
        <v>750</v>
      </c>
      <c r="D28" s="41" t="s">
        <v>46</v>
      </c>
      <c r="E28" s="135"/>
      <c r="F28" s="136" t="s">
        <v>6</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1</v>
      </c>
      <c r="AK28" s="335">
        <f t="shared" si="3"/>
        <v>0</v>
      </c>
      <c r="AL28" s="335">
        <f t="shared" si="4"/>
        <v>0</v>
      </c>
    </row>
    <row r="29" spans="1:38" s="1" customFormat="1" ht="21" customHeight="1">
      <c r="A29" s="5">
        <v>23</v>
      </c>
      <c r="B29" s="39" t="s">
        <v>751</v>
      </c>
      <c r="C29" s="40" t="s">
        <v>80</v>
      </c>
      <c r="D29" s="41" t="s">
        <v>84</v>
      </c>
      <c r="E29" s="135"/>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9">
        <f t="shared" si="2"/>
        <v>0</v>
      </c>
      <c r="AK29" s="335">
        <f t="shared" si="3"/>
        <v>0</v>
      </c>
      <c r="AL29" s="335">
        <f t="shared" si="4"/>
        <v>0</v>
      </c>
    </row>
    <row r="30" spans="1:38" s="1" customFormat="1" ht="21" customHeight="1">
      <c r="A30" s="5">
        <v>24</v>
      </c>
      <c r="B30" s="39" t="s">
        <v>752</v>
      </c>
      <c r="C30" s="40" t="s">
        <v>753</v>
      </c>
      <c r="D30" s="41" t="s">
        <v>754</v>
      </c>
      <c r="E30" s="135"/>
      <c r="F30" s="136" t="s">
        <v>6</v>
      </c>
      <c r="G30" s="136"/>
      <c r="H30" s="136" t="s">
        <v>6</v>
      </c>
      <c r="I30" s="136" t="s">
        <v>6</v>
      </c>
      <c r="J30" s="136" t="s">
        <v>6</v>
      </c>
      <c r="K30" s="136"/>
      <c r="L30" s="136"/>
      <c r="M30" s="136"/>
      <c r="N30" s="136"/>
      <c r="O30" s="136" t="s">
        <v>6</v>
      </c>
      <c r="P30" s="136" t="s">
        <v>6</v>
      </c>
      <c r="Q30" s="136" t="s">
        <v>6</v>
      </c>
      <c r="R30" s="136"/>
      <c r="S30" s="136"/>
      <c r="T30" s="136" t="s">
        <v>6</v>
      </c>
      <c r="U30" s="136"/>
      <c r="V30" s="136" t="s">
        <v>6</v>
      </c>
      <c r="W30" s="136"/>
      <c r="X30" s="136"/>
      <c r="Y30" s="136"/>
      <c r="Z30" s="136"/>
      <c r="AA30" s="136"/>
      <c r="AB30" s="136"/>
      <c r="AC30" s="136"/>
      <c r="AD30" s="136"/>
      <c r="AE30" s="136"/>
      <c r="AF30" s="136"/>
      <c r="AG30" s="136"/>
      <c r="AH30" s="136"/>
      <c r="AI30" s="136"/>
      <c r="AJ30" s="19">
        <f t="shared" si="2"/>
        <v>9</v>
      </c>
      <c r="AK30" s="335">
        <f t="shared" si="3"/>
        <v>0</v>
      </c>
      <c r="AL30" s="335">
        <f t="shared" si="4"/>
        <v>0</v>
      </c>
    </row>
    <row r="31" spans="1:38" s="1" customFormat="1" ht="21" customHeight="1">
      <c r="A31" s="5">
        <v>25</v>
      </c>
      <c r="B31" s="39">
        <v>2010120041</v>
      </c>
      <c r="C31" s="40" t="s">
        <v>896</v>
      </c>
      <c r="D31" s="41" t="s">
        <v>66</v>
      </c>
      <c r="E31" s="87"/>
      <c r="F31" s="86" t="s">
        <v>6</v>
      </c>
      <c r="G31" s="86"/>
      <c r="H31" s="86" t="s">
        <v>8</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1</v>
      </c>
      <c r="AK31" s="335">
        <f t="shared" si="3"/>
        <v>0</v>
      </c>
      <c r="AL31" s="335">
        <f t="shared" si="4"/>
        <v>1</v>
      </c>
    </row>
    <row r="32" spans="1:38" s="1" customFormat="1" ht="21" customHeight="1">
      <c r="A32" s="5">
        <v>26</v>
      </c>
      <c r="B32" s="39" t="s">
        <v>755</v>
      </c>
      <c r="C32" s="40" t="s">
        <v>38</v>
      </c>
      <c r="D32" s="41" t="s">
        <v>66</v>
      </c>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9">
        <f t="shared" si="2"/>
        <v>0</v>
      </c>
      <c r="AK32" s="335">
        <f t="shared" si="3"/>
        <v>0</v>
      </c>
      <c r="AL32" s="335">
        <f t="shared" si="4"/>
        <v>0</v>
      </c>
    </row>
    <row r="33" spans="1:39" s="1" customFormat="1" ht="21" customHeight="1">
      <c r="A33" s="5">
        <v>27</v>
      </c>
      <c r="B33" s="39" t="s">
        <v>756</v>
      </c>
      <c r="C33" s="40" t="s">
        <v>757</v>
      </c>
      <c r="D33" s="41" t="s">
        <v>72</v>
      </c>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9">
        <f t="shared" si="2"/>
        <v>0</v>
      </c>
      <c r="AK33" s="335">
        <f t="shared" si="3"/>
        <v>0</v>
      </c>
      <c r="AL33" s="335">
        <f t="shared" si="4"/>
        <v>0</v>
      </c>
    </row>
    <row r="34" spans="1:39" s="1" customFormat="1" ht="21" customHeight="1">
      <c r="A34" s="5">
        <v>28</v>
      </c>
      <c r="B34" s="39" t="s">
        <v>758</v>
      </c>
      <c r="C34" s="40" t="s">
        <v>759</v>
      </c>
      <c r="D34" s="41" t="s">
        <v>760</v>
      </c>
      <c r="E34" s="135"/>
      <c r="F34" s="136"/>
      <c r="G34" s="136"/>
      <c r="H34" s="136"/>
      <c r="I34" s="136"/>
      <c r="J34" s="136"/>
      <c r="K34" s="136"/>
      <c r="L34" s="136"/>
      <c r="M34" s="136"/>
      <c r="N34" s="136"/>
      <c r="O34" s="136"/>
      <c r="P34" s="136" t="s">
        <v>6</v>
      </c>
      <c r="Q34" s="136"/>
      <c r="R34" s="136"/>
      <c r="S34" s="136"/>
      <c r="T34" s="136"/>
      <c r="U34" s="136"/>
      <c r="V34" s="136" t="s">
        <v>6</v>
      </c>
      <c r="W34" s="136"/>
      <c r="X34" s="136"/>
      <c r="Y34" s="136"/>
      <c r="Z34" s="136"/>
      <c r="AA34" s="136"/>
      <c r="AB34" s="136"/>
      <c r="AC34" s="136"/>
      <c r="AD34" s="136"/>
      <c r="AE34" s="136"/>
      <c r="AF34" s="136"/>
      <c r="AG34" s="136"/>
      <c r="AH34" s="136"/>
      <c r="AI34" s="136"/>
      <c r="AJ34" s="19">
        <f t="shared" si="2"/>
        <v>2</v>
      </c>
      <c r="AK34" s="335">
        <f t="shared" si="3"/>
        <v>0</v>
      </c>
      <c r="AL34" s="335">
        <f t="shared" si="4"/>
        <v>0</v>
      </c>
    </row>
    <row r="35" spans="1:39" s="1" customFormat="1" ht="21" customHeight="1">
      <c r="A35" s="5">
        <v>29</v>
      </c>
      <c r="B35" s="39" t="s">
        <v>761</v>
      </c>
      <c r="C35" s="40" t="s">
        <v>762</v>
      </c>
      <c r="D35" s="41" t="s">
        <v>59</v>
      </c>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9">
        <f t="shared" si="2"/>
        <v>0</v>
      </c>
      <c r="AK35" s="335">
        <f t="shared" si="3"/>
        <v>0</v>
      </c>
      <c r="AL35" s="335">
        <f t="shared" si="4"/>
        <v>0</v>
      </c>
    </row>
    <row r="36" spans="1:39" s="1" customFormat="1" ht="21" customHeight="1">
      <c r="A36" s="5">
        <v>30</v>
      </c>
      <c r="B36" s="39" t="s">
        <v>763</v>
      </c>
      <c r="C36" s="40" t="s">
        <v>764</v>
      </c>
      <c r="D36" s="41" t="s">
        <v>68</v>
      </c>
      <c r="E36" s="135"/>
      <c r="F36" s="136"/>
      <c r="G36" s="136"/>
      <c r="H36" s="136"/>
      <c r="I36" s="136"/>
      <c r="J36" s="136" t="s">
        <v>6</v>
      </c>
      <c r="K36" s="136"/>
      <c r="L36" s="136"/>
      <c r="M36" s="136"/>
      <c r="N36" s="136"/>
      <c r="O36" s="136"/>
      <c r="P36" s="136"/>
      <c r="Q36" s="136" t="s">
        <v>6</v>
      </c>
      <c r="R36" s="136"/>
      <c r="S36" s="136"/>
      <c r="T36" s="136"/>
      <c r="U36" s="136"/>
      <c r="V36" s="136" t="s">
        <v>8</v>
      </c>
      <c r="W36" s="136"/>
      <c r="X36" s="136"/>
      <c r="Y36" s="136"/>
      <c r="Z36" s="136"/>
      <c r="AA36" s="136"/>
      <c r="AB36" s="136"/>
      <c r="AC36" s="136"/>
      <c r="AD36" s="136"/>
      <c r="AE36" s="136"/>
      <c r="AF36" s="136"/>
      <c r="AG36" s="136"/>
      <c r="AH36" s="136"/>
      <c r="AI36" s="136"/>
      <c r="AJ36" s="19">
        <f t="shared" si="2"/>
        <v>2</v>
      </c>
      <c r="AK36" s="335">
        <f t="shared" si="3"/>
        <v>0</v>
      </c>
      <c r="AL36" s="335">
        <f t="shared" si="4"/>
        <v>1</v>
      </c>
    </row>
    <row r="37" spans="1:39" s="1" customFormat="1" ht="21" customHeight="1">
      <c r="A37" s="5">
        <v>31</v>
      </c>
      <c r="B37" s="39" t="s">
        <v>765</v>
      </c>
      <c r="C37" s="40" t="s">
        <v>766</v>
      </c>
      <c r="D37" s="41" t="s">
        <v>68</v>
      </c>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9">
        <f t="shared" si="2"/>
        <v>0</v>
      </c>
      <c r="AK37" s="335">
        <f t="shared" si="3"/>
        <v>0</v>
      </c>
      <c r="AL37" s="335">
        <f t="shared" si="4"/>
        <v>0</v>
      </c>
    </row>
    <row r="38" spans="1:39" s="1" customFormat="1" ht="21" customHeight="1">
      <c r="A38" s="5">
        <v>32</v>
      </c>
      <c r="B38" s="39" t="s">
        <v>767</v>
      </c>
      <c r="C38" s="40" t="s">
        <v>768</v>
      </c>
      <c r="D38" s="41" t="s">
        <v>68</v>
      </c>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9">
        <f t="shared" si="2"/>
        <v>0</v>
      </c>
      <c r="AK38" s="335">
        <f t="shared" si="3"/>
        <v>0</v>
      </c>
      <c r="AL38" s="335">
        <f t="shared" si="4"/>
        <v>0</v>
      </c>
    </row>
    <row r="39" spans="1:39" s="1" customFormat="1" ht="21" customHeight="1">
      <c r="A39" s="451" t="s">
        <v>10</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114">
        <f>SUM(AJ7:AJ38)</f>
        <v>36</v>
      </c>
      <c r="AK39" s="114">
        <f>SUM(AK7:AK38)</f>
        <v>5</v>
      </c>
      <c r="AL39" s="114">
        <f>SUM(AL7:AL38)</f>
        <v>7</v>
      </c>
      <c r="AM39" s="12"/>
    </row>
    <row r="40" spans="1:39" s="25" customFormat="1" ht="21" customHeight="1">
      <c r="A40" s="440" t="s">
        <v>2804</v>
      </c>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2"/>
      <c r="AM40" s="338"/>
    </row>
    <row r="41" spans="1:39" ht="19.5">
      <c r="C41" s="21"/>
      <c r="D41" s="16"/>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9" ht="19.5">
      <c r="C42" s="21"/>
      <c r="D42" s="16"/>
      <c r="E42" s="1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9" ht="19.5">
      <c r="C43" s="443"/>
      <c r="D43" s="443"/>
      <c r="E43" s="1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9" ht="19.5">
      <c r="C44" s="443"/>
      <c r="D44" s="443"/>
      <c r="E44" s="443"/>
      <c r="F44" s="443"/>
      <c r="G44" s="443"/>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9" ht="19.5">
      <c r="C45" s="443"/>
      <c r="D45" s="443"/>
      <c r="E45" s="443"/>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9" ht="19.5">
      <c r="C46" s="443"/>
      <c r="D46" s="443"/>
      <c r="E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1">
    <mergeCell ref="A40:AL40"/>
    <mergeCell ref="C45:E45"/>
    <mergeCell ref="C46:D46"/>
    <mergeCell ref="C44:G44"/>
    <mergeCell ref="C43:D43"/>
    <mergeCell ref="A39:AI39"/>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172" priority="5">
      <formula>IF(E$6="CN",1,0)</formula>
    </cfRule>
  </conditionalFormatting>
  <conditionalFormatting sqref="E6:AI6">
    <cfRule type="expression" dxfId="171" priority="4">
      <formula>IF(E$6="CN",1,0)</formula>
    </cfRule>
  </conditionalFormatting>
  <conditionalFormatting sqref="E6:AI38">
    <cfRule type="expression" dxfId="170" priority="1">
      <formula>IF(E$6="CN",1,0)</formula>
    </cfRule>
    <cfRule type="expression" dxfId="169" priority="3">
      <formula>IF(E$6="CN",1,0)</formula>
    </cfRule>
  </conditionalFormatting>
  <conditionalFormatting sqref="E6:AH38">
    <cfRule type="expression" dxfId="168"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zoomScale="77" zoomScaleNormal="77" workbookViewId="0">
      <selection activeCell="V24" sqref="V24"/>
    </sheetView>
  </sheetViews>
  <sheetFormatPr defaultColWidth="9.33203125" defaultRowHeight="18"/>
  <cols>
    <col min="1" max="1" width="6.83203125" style="24" customWidth="1"/>
    <col min="2" max="2" width="18.5" style="24" bestFit="1" customWidth="1"/>
    <col min="3" max="3" width="23" style="24" customWidth="1"/>
    <col min="4" max="4" width="10.66406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2410</v>
      </c>
      <c r="C7" s="74" t="s">
        <v>2411</v>
      </c>
      <c r="D7" s="75" t="s">
        <v>2412</v>
      </c>
      <c r="E7" s="154"/>
      <c r="F7" s="6"/>
      <c r="G7" s="65"/>
      <c r="H7" s="6"/>
      <c r="I7" s="6"/>
      <c r="J7" s="6"/>
      <c r="K7" s="6"/>
      <c r="L7" s="6"/>
      <c r="M7" s="65"/>
      <c r="N7" s="65"/>
      <c r="O7" s="65"/>
      <c r="P7" s="6"/>
      <c r="Q7" s="6"/>
      <c r="R7" s="6"/>
      <c r="S7" s="6"/>
      <c r="T7" s="6"/>
      <c r="U7" s="6"/>
      <c r="V7" s="65"/>
      <c r="W7" s="65"/>
      <c r="X7" s="6"/>
      <c r="Y7" s="6"/>
      <c r="Z7" s="6"/>
      <c r="AA7" s="6"/>
      <c r="AB7" s="65"/>
      <c r="AC7" s="65"/>
      <c r="AD7" s="65"/>
      <c r="AE7" s="65"/>
      <c r="AF7" s="6"/>
      <c r="AG7" s="6"/>
      <c r="AH7" s="6"/>
      <c r="AI7" s="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v>2010020148</v>
      </c>
      <c r="C8" s="74" t="s">
        <v>2413</v>
      </c>
      <c r="D8" s="75" t="s">
        <v>37</v>
      </c>
      <c r="E8" s="154"/>
      <c r="F8" s="6"/>
      <c r="G8" s="65"/>
      <c r="H8" s="6"/>
      <c r="I8" s="6"/>
      <c r="J8" s="6"/>
      <c r="K8" s="6"/>
      <c r="L8" s="6"/>
      <c r="M8" s="65"/>
      <c r="N8" s="65"/>
      <c r="O8" s="65"/>
      <c r="P8" s="6"/>
      <c r="Q8" s="6" t="s">
        <v>7</v>
      </c>
      <c r="R8" s="6"/>
      <c r="S8" s="6"/>
      <c r="T8" s="6"/>
      <c r="U8" s="6"/>
      <c r="V8" s="65"/>
      <c r="W8" s="65"/>
      <c r="X8" s="6"/>
      <c r="Y8" s="6"/>
      <c r="Z8" s="6"/>
      <c r="AA8" s="6"/>
      <c r="AB8" s="65"/>
      <c r="AC8" s="65"/>
      <c r="AD8" s="65"/>
      <c r="AE8" s="65"/>
      <c r="AF8" s="6"/>
      <c r="AG8" s="6"/>
      <c r="AH8" s="6"/>
      <c r="AI8" s="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1</v>
      </c>
      <c r="AL8" s="339">
        <f t="shared" ref="AL8:AL34" si="4">COUNTIF(E8:AI8,"T")+2*COUNTIF(E8:AI8,"2T")+2*COUNTIF(E8:AI8,"T2")+COUNTIF(E8:AI8,"PT")+COUNTIF(E8:AI8,"TP")</f>
        <v>0</v>
      </c>
      <c r="AM8" s="153"/>
      <c r="AN8" s="153"/>
      <c r="AO8" s="153"/>
    </row>
    <row r="9" spans="1:41" s="25" customFormat="1" ht="21" customHeight="1">
      <c r="A9" s="34">
        <v>3</v>
      </c>
      <c r="B9" s="73" t="s">
        <v>2414</v>
      </c>
      <c r="C9" s="74" t="s">
        <v>2415</v>
      </c>
      <c r="D9" s="75" t="s">
        <v>37</v>
      </c>
      <c r="E9" s="154"/>
      <c r="F9" s="6"/>
      <c r="G9" s="65"/>
      <c r="H9" s="6"/>
      <c r="I9" s="6"/>
      <c r="J9" s="6"/>
      <c r="K9" s="6"/>
      <c r="L9" s="6"/>
      <c r="M9" s="65"/>
      <c r="N9" s="65"/>
      <c r="O9" s="65"/>
      <c r="P9" s="6"/>
      <c r="Q9" s="6"/>
      <c r="R9" s="6"/>
      <c r="S9" s="6"/>
      <c r="T9" s="6"/>
      <c r="U9" s="6"/>
      <c r="V9" s="65"/>
      <c r="W9" s="65"/>
      <c r="X9" s="6"/>
      <c r="Y9" s="6"/>
      <c r="Z9" s="6"/>
      <c r="AA9" s="6"/>
      <c r="AB9" s="65"/>
      <c r="AC9" s="65"/>
      <c r="AD9" s="65"/>
      <c r="AE9" s="65"/>
      <c r="AF9" s="6"/>
      <c r="AG9" s="6"/>
      <c r="AH9" s="6"/>
      <c r="AI9" s="6"/>
      <c r="AJ9" s="19">
        <f t="shared" si="2"/>
        <v>0</v>
      </c>
      <c r="AK9" s="339">
        <f t="shared" si="3"/>
        <v>0</v>
      </c>
      <c r="AL9" s="339">
        <f t="shared" si="4"/>
        <v>0</v>
      </c>
      <c r="AM9" s="153"/>
      <c r="AN9" s="153"/>
      <c r="AO9" s="153"/>
    </row>
    <row r="10" spans="1:41" s="25" customFormat="1" ht="21" customHeight="1">
      <c r="A10" s="34">
        <v>4</v>
      </c>
      <c r="B10" s="73">
        <v>2010020150</v>
      </c>
      <c r="C10" s="74" t="s">
        <v>2416</v>
      </c>
      <c r="D10" s="75" t="s">
        <v>39</v>
      </c>
      <c r="E10" s="154"/>
      <c r="F10" s="6"/>
      <c r="G10" s="65"/>
      <c r="H10" s="6"/>
      <c r="I10" s="6" t="s">
        <v>7</v>
      </c>
      <c r="J10" s="6"/>
      <c r="K10" s="6"/>
      <c r="L10" s="6" t="s">
        <v>7</v>
      </c>
      <c r="M10" s="65"/>
      <c r="N10" s="65"/>
      <c r="O10" s="65"/>
      <c r="P10" s="6"/>
      <c r="Q10" s="6" t="s">
        <v>7</v>
      </c>
      <c r="R10" s="6"/>
      <c r="S10" s="6"/>
      <c r="T10" s="6"/>
      <c r="U10" s="6"/>
      <c r="V10" s="65"/>
      <c r="W10" s="65"/>
      <c r="X10" s="6"/>
      <c r="Y10" s="6"/>
      <c r="Z10" s="6"/>
      <c r="AA10" s="6"/>
      <c r="AB10" s="65"/>
      <c r="AC10" s="65"/>
      <c r="AD10" s="65"/>
      <c r="AE10" s="65"/>
      <c r="AF10" s="6"/>
      <c r="AG10" s="6"/>
      <c r="AH10" s="6"/>
      <c r="AI10" s="6"/>
      <c r="AJ10" s="19">
        <f t="shared" si="2"/>
        <v>0</v>
      </c>
      <c r="AK10" s="339">
        <f t="shared" si="3"/>
        <v>3</v>
      </c>
      <c r="AL10" s="339">
        <f t="shared" si="4"/>
        <v>0</v>
      </c>
      <c r="AM10" s="153"/>
      <c r="AN10" s="153"/>
      <c r="AO10" s="153"/>
    </row>
    <row r="11" spans="1:41" s="25" customFormat="1" ht="21" customHeight="1">
      <c r="A11" s="34">
        <v>5</v>
      </c>
      <c r="B11" s="73" t="s">
        <v>2417</v>
      </c>
      <c r="C11" s="74" t="s">
        <v>2418</v>
      </c>
      <c r="D11" s="75" t="s">
        <v>39</v>
      </c>
      <c r="E11" s="154"/>
      <c r="F11" s="6"/>
      <c r="G11" s="65"/>
      <c r="H11" s="6"/>
      <c r="I11" s="6" t="s">
        <v>7</v>
      </c>
      <c r="J11" s="6"/>
      <c r="K11" s="6"/>
      <c r="L11" s="6"/>
      <c r="M11" s="65"/>
      <c r="N11" s="65"/>
      <c r="O11" s="65"/>
      <c r="P11" s="6"/>
      <c r="Q11" s="6"/>
      <c r="R11" s="6"/>
      <c r="S11" s="6" t="s">
        <v>6</v>
      </c>
      <c r="T11" s="6"/>
      <c r="U11" s="6"/>
      <c r="V11" s="65"/>
      <c r="W11" s="65"/>
      <c r="X11" s="6"/>
      <c r="Y11" s="6"/>
      <c r="Z11" s="6"/>
      <c r="AA11" s="6"/>
      <c r="AB11" s="65"/>
      <c r="AC11" s="65"/>
      <c r="AD11" s="65"/>
      <c r="AE11" s="65"/>
      <c r="AF11" s="6"/>
      <c r="AG11" s="6"/>
      <c r="AH11" s="6"/>
      <c r="AI11" s="6"/>
      <c r="AJ11" s="19">
        <f t="shared" si="2"/>
        <v>1</v>
      </c>
      <c r="AK11" s="339">
        <f t="shared" si="3"/>
        <v>1</v>
      </c>
      <c r="AL11" s="339">
        <f t="shared" si="4"/>
        <v>0</v>
      </c>
      <c r="AM11" s="153"/>
      <c r="AN11" s="153"/>
      <c r="AO11" s="153"/>
    </row>
    <row r="12" spans="1:41" s="25" customFormat="1" ht="21" customHeight="1">
      <c r="A12" s="34">
        <v>6</v>
      </c>
      <c r="B12" s="73">
        <v>2010020146</v>
      </c>
      <c r="C12" s="74" t="s">
        <v>335</v>
      </c>
      <c r="D12" s="75" t="s">
        <v>50</v>
      </c>
      <c r="E12" s="154"/>
      <c r="F12" s="6" t="s">
        <v>7</v>
      </c>
      <c r="G12" s="65"/>
      <c r="H12" s="6"/>
      <c r="I12" s="6"/>
      <c r="J12" s="6"/>
      <c r="K12" s="6" t="s">
        <v>7</v>
      </c>
      <c r="L12" s="6"/>
      <c r="M12" s="65"/>
      <c r="N12" s="65"/>
      <c r="O12" s="65"/>
      <c r="P12" s="6"/>
      <c r="Q12" s="6"/>
      <c r="R12" s="6" t="s">
        <v>7</v>
      </c>
      <c r="S12" s="6" t="s">
        <v>6</v>
      </c>
      <c r="T12" s="6"/>
      <c r="U12" s="6"/>
      <c r="V12" s="65"/>
      <c r="W12" s="65"/>
      <c r="X12" s="6"/>
      <c r="Y12" s="6"/>
      <c r="Z12" s="6"/>
      <c r="AA12" s="6"/>
      <c r="AB12" s="65"/>
      <c r="AC12" s="65"/>
      <c r="AD12" s="65"/>
      <c r="AE12" s="65"/>
      <c r="AF12" s="6"/>
      <c r="AG12" s="6"/>
      <c r="AH12" s="6"/>
      <c r="AI12" s="6"/>
      <c r="AJ12" s="19">
        <f t="shared" si="2"/>
        <v>1</v>
      </c>
      <c r="AK12" s="339">
        <f t="shared" si="3"/>
        <v>3</v>
      </c>
      <c r="AL12" s="339">
        <f t="shared" si="4"/>
        <v>0</v>
      </c>
      <c r="AM12" s="153"/>
      <c r="AN12" s="153"/>
      <c r="AO12" s="153"/>
    </row>
    <row r="13" spans="1:41" s="33" customFormat="1" ht="21" customHeight="1">
      <c r="A13" s="34">
        <v>7</v>
      </c>
      <c r="B13" s="73">
        <v>2010020151</v>
      </c>
      <c r="C13" s="74" t="s">
        <v>236</v>
      </c>
      <c r="D13" s="75" t="s">
        <v>50</v>
      </c>
      <c r="E13" s="19"/>
      <c r="F13" s="20"/>
      <c r="G13" s="65"/>
      <c r="H13" s="20"/>
      <c r="I13" s="20"/>
      <c r="J13" s="20"/>
      <c r="K13" s="20"/>
      <c r="L13" s="20"/>
      <c r="M13" s="65"/>
      <c r="N13" s="65"/>
      <c r="O13" s="65"/>
      <c r="P13" s="20"/>
      <c r="Q13" s="20"/>
      <c r="R13" s="20"/>
      <c r="S13" s="20"/>
      <c r="T13" s="20"/>
      <c r="U13" s="20"/>
      <c r="V13" s="65"/>
      <c r="W13" s="65"/>
      <c r="X13" s="20"/>
      <c r="Y13" s="20"/>
      <c r="Z13" s="20"/>
      <c r="AA13" s="20"/>
      <c r="AB13" s="65"/>
      <c r="AC13" s="65"/>
      <c r="AD13" s="65"/>
      <c r="AE13" s="65"/>
      <c r="AF13" s="20"/>
      <c r="AG13" s="20"/>
      <c r="AH13" s="20"/>
      <c r="AI13" s="20"/>
      <c r="AJ13" s="19">
        <f t="shared" si="2"/>
        <v>0</v>
      </c>
      <c r="AK13" s="339">
        <f t="shared" si="3"/>
        <v>0</v>
      </c>
      <c r="AL13" s="339">
        <f t="shared" si="4"/>
        <v>0</v>
      </c>
      <c r="AM13" s="174"/>
      <c r="AN13" s="174"/>
      <c r="AO13" s="174"/>
    </row>
    <row r="14" spans="1:41" s="25" customFormat="1" ht="21" customHeight="1">
      <c r="A14" s="34">
        <v>8</v>
      </c>
      <c r="B14" s="73" t="s">
        <v>2419</v>
      </c>
      <c r="C14" s="74" t="s">
        <v>2420</v>
      </c>
      <c r="D14" s="75" t="s">
        <v>75</v>
      </c>
      <c r="E14" s="19"/>
      <c r="F14" s="20" t="s">
        <v>7</v>
      </c>
      <c r="G14" s="65"/>
      <c r="H14" s="20"/>
      <c r="I14" s="20"/>
      <c r="J14" s="20"/>
      <c r="K14" s="20"/>
      <c r="L14" s="20"/>
      <c r="M14" s="65"/>
      <c r="N14" s="65"/>
      <c r="O14" s="65"/>
      <c r="P14" s="20"/>
      <c r="Q14" s="20"/>
      <c r="R14" s="20"/>
      <c r="S14" s="20"/>
      <c r="T14" s="20"/>
      <c r="U14" s="20"/>
      <c r="V14" s="65" t="s">
        <v>6</v>
      </c>
      <c r="W14" s="65"/>
      <c r="X14" s="20"/>
      <c r="Y14" s="20"/>
      <c r="Z14" s="20"/>
      <c r="AA14" s="20"/>
      <c r="AB14" s="65"/>
      <c r="AC14" s="65"/>
      <c r="AD14" s="65"/>
      <c r="AE14" s="65"/>
      <c r="AF14" s="20"/>
      <c r="AG14" s="20"/>
      <c r="AH14" s="20"/>
      <c r="AI14" s="20"/>
      <c r="AJ14" s="19">
        <f t="shared" si="2"/>
        <v>1</v>
      </c>
      <c r="AK14" s="339">
        <f t="shared" si="3"/>
        <v>1</v>
      </c>
      <c r="AL14" s="339">
        <f t="shared" si="4"/>
        <v>0</v>
      </c>
      <c r="AM14" s="153"/>
      <c r="AN14" s="153"/>
      <c r="AO14" s="153"/>
    </row>
    <row r="15" spans="1:41" s="25" customFormat="1" ht="21" customHeight="1">
      <c r="A15" s="34">
        <v>9</v>
      </c>
      <c r="B15" s="73" t="s">
        <v>2421</v>
      </c>
      <c r="C15" s="74" t="s">
        <v>101</v>
      </c>
      <c r="D15" s="75" t="s">
        <v>75</v>
      </c>
      <c r="E15" s="19"/>
      <c r="F15" s="20"/>
      <c r="G15" s="65"/>
      <c r="H15" s="20"/>
      <c r="I15" s="20"/>
      <c r="J15" s="20"/>
      <c r="K15" s="20"/>
      <c r="L15" s="20"/>
      <c r="M15" s="65" t="s">
        <v>7</v>
      </c>
      <c r="N15" s="65"/>
      <c r="O15" s="65"/>
      <c r="P15" s="20"/>
      <c r="Q15" s="20"/>
      <c r="R15" s="20"/>
      <c r="S15" s="20"/>
      <c r="T15" s="20"/>
      <c r="U15" s="20"/>
      <c r="V15" s="65"/>
      <c r="W15" s="65"/>
      <c r="X15" s="20"/>
      <c r="Y15" s="20"/>
      <c r="Z15" s="20"/>
      <c r="AA15" s="20"/>
      <c r="AB15" s="65"/>
      <c r="AC15" s="65"/>
      <c r="AD15" s="65"/>
      <c r="AE15" s="65"/>
      <c r="AF15" s="20"/>
      <c r="AG15" s="20"/>
      <c r="AH15" s="20"/>
      <c r="AI15" s="20"/>
      <c r="AJ15" s="19">
        <f t="shared" si="2"/>
        <v>0</v>
      </c>
      <c r="AK15" s="339">
        <f t="shared" si="3"/>
        <v>1</v>
      </c>
      <c r="AL15" s="339">
        <f t="shared" si="4"/>
        <v>0</v>
      </c>
      <c r="AM15" s="153"/>
      <c r="AN15" s="153"/>
      <c r="AO15" s="153"/>
    </row>
    <row r="16" spans="1:41" s="25" customFormat="1" ht="21" customHeight="1">
      <c r="A16" s="34">
        <v>10</v>
      </c>
      <c r="B16" s="73" t="s">
        <v>2422</v>
      </c>
      <c r="C16" s="74" t="s">
        <v>2423</v>
      </c>
      <c r="D16" s="75" t="s">
        <v>1543</v>
      </c>
      <c r="E16" s="19"/>
      <c r="F16" s="20"/>
      <c r="G16" s="65"/>
      <c r="H16" s="20"/>
      <c r="I16" s="20"/>
      <c r="J16" s="20"/>
      <c r="K16" s="20" t="s">
        <v>7</v>
      </c>
      <c r="L16" s="20"/>
      <c r="M16" s="65"/>
      <c r="N16" s="65"/>
      <c r="O16" s="65"/>
      <c r="P16" s="20"/>
      <c r="Q16" s="20"/>
      <c r="R16" s="20" t="s">
        <v>7</v>
      </c>
      <c r="S16" s="20"/>
      <c r="T16" s="20"/>
      <c r="U16" s="20"/>
      <c r="V16" s="65" t="s">
        <v>6</v>
      </c>
      <c r="W16" s="65"/>
      <c r="X16" s="20"/>
      <c r="Y16" s="20"/>
      <c r="Z16" s="20"/>
      <c r="AA16" s="20"/>
      <c r="AB16" s="65"/>
      <c r="AC16" s="65"/>
      <c r="AD16" s="65"/>
      <c r="AE16" s="65"/>
      <c r="AF16" s="20"/>
      <c r="AG16" s="20"/>
      <c r="AH16" s="20"/>
      <c r="AI16" s="20"/>
      <c r="AJ16" s="19">
        <f t="shared" si="2"/>
        <v>1</v>
      </c>
      <c r="AK16" s="339">
        <f t="shared" si="3"/>
        <v>2</v>
      </c>
      <c r="AL16" s="339">
        <f t="shared" si="4"/>
        <v>0</v>
      </c>
      <c r="AM16" s="153"/>
      <c r="AN16" s="153"/>
      <c r="AO16" s="153"/>
    </row>
    <row r="17" spans="1:41" s="33" customFormat="1" ht="21" customHeight="1">
      <c r="A17" s="34">
        <v>11</v>
      </c>
      <c r="B17" s="73" t="s">
        <v>2424</v>
      </c>
      <c r="C17" s="74" t="s">
        <v>96</v>
      </c>
      <c r="D17" s="75" t="s">
        <v>30</v>
      </c>
      <c r="E17" s="19"/>
      <c r="F17" s="20"/>
      <c r="G17" s="65"/>
      <c r="H17" s="20"/>
      <c r="I17" s="20"/>
      <c r="J17" s="20"/>
      <c r="K17" s="20"/>
      <c r="L17" s="20"/>
      <c r="M17" s="65"/>
      <c r="N17" s="65"/>
      <c r="O17" s="65"/>
      <c r="P17" s="20"/>
      <c r="Q17" s="20"/>
      <c r="R17" s="20"/>
      <c r="S17" s="20"/>
      <c r="T17" s="20"/>
      <c r="U17" s="20"/>
      <c r="V17" s="65"/>
      <c r="W17" s="65"/>
      <c r="X17" s="20"/>
      <c r="Y17" s="20"/>
      <c r="Z17" s="20"/>
      <c r="AA17" s="20"/>
      <c r="AB17" s="65"/>
      <c r="AC17" s="65"/>
      <c r="AD17" s="65"/>
      <c r="AE17" s="65"/>
      <c r="AF17" s="20"/>
      <c r="AG17" s="20"/>
      <c r="AH17" s="20"/>
      <c r="AI17" s="20"/>
      <c r="AJ17" s="19">
        <f t="shared" si="2"/>
        <v>0</v>
      </c>
      <c r="AK17" s="339">
        <f t="shared" si="3"/>
        <v>0</v>
      </c>
      <c r="AL17" s="339">
        <f t="shared" si="4"/>
        <v>0</v>
      </c>
      <c r="AM17" s="174"/>
      <c r="AN17" s="174"/>
      <c r="AO17" s="174"/>
    </row>
    <row r="18" spans="1:41" s="145" customFormat="1" ht="21" customHeight="1">
      <c r="A18" s="34">
        <v>12</v>
      </c>
      <c r="B18" s="73" t="s">
        <v>2425</v>
      </c>
      <c r="C18" s="74" t="s">
        <v>76</v>
      </c>
      <c r="D18" s="75" t="s">
        <v>62</v>
      </c>
      <c r="E18" s="19"/>
      <c r="F18" s="20"/>
      <c r="G18" s="65"/>
      <c r="H18" s="20"/>
      <c r="I18" s="20"/>
      <c r="J18" s="20"/>
      <c r="K18" s="20"/>
      <c r="L18" s="20"/>
      <c r="M18" s="65"/>
      <c r="N18" s="65"/>
      <c r="O18" s="65"/>
      <c r="P18" s="20"/>
      <c r="Q18" s="20"/>
      <c r="R18" s="20"/>
      <c r="S18" s="20"/>
      <c r="T18" s="20"/>
      <c r="U18" s="20"/>
      <c r="V18" s="65"/>
      <c r="W18" s="65"/>
      <c r="X18" s="20"/>
      <c r="Y18" s="20"/>
      <c r="Z18" s="20"/>
      <c r="AA18" s="20"/>
      <c r="AB18" s="65"/>
      <c r="AC18" s="65"/>
      <c r="AD18" s="65"/>
      <c r="AE18" s="65"/>
      <c r="AF18" s="20"/>
      <c r="AG18" s="20"/>
      <c r="AH18" s="20"/>
      <c r="AI18" s="20"/>
      <c r="AJ18" s="19">
        <f t="shared" si="2"/>
        <v>0</v>
      </c>
      <c r="AK18" s="339">
        <f t="shared" si="3"/>
        <v>0</v>
      </c>
      <c r="AL18" s="339">
        <f t="shared" si="4"/>
        <v>0</v>
      </c>
      <c r="AM18" s="177"/>
      <c r="AN18" s="177"/>
      <c r="AO18" s="177"/>
    </row>
    <row r="19" spans="1:41" s="145" customFormat="1" ht="21" customHeight="1">
      <c r="A19" s="34">
        <v>13</v>
      </c>
      <c r="B19" s="73" t="s">
        <v>2426</v>
      </c>
      <c r="C19" s="74" t="s">
        <v>723</v>
      </c>
      <c r="D19" s="75" t="s">
        <v>20</v>
      </c>
      <c r="E19" s="19"/>
      <c r="F19" s="20"/>
      <c r="G19" s="65"/>
      <c r="H19" s="20"/>
      <c r="I19" s="20"/>
      <c r="J19" s="20"/>
      <c r="K19" s="20"/>
      <c r="L19" s="20"/>
      <c r="M19" s="65"/>
      <c r="N19" s="65"/>
      <c r="O19" s="65"/>
      <c r="P19" s="20"/>
      <c r="Q19" s="20"/>
      <c r="R19" s="20"/>
      <c r="S19" s="20"/>
      <c r="T19" s="20"/>
      <c r="U19" s="20"/>
      <c r="V19" s="65"/>
      <c r="W19" s="65"/>
      <c r="X19" s="20"/>
      <c r="Y19" s="20"/>
      <c r="Z19" s="20"/>
      <c r="AA19" s="20"/>
      <c r="AB19" s="65"/>
      <c r="AC19" s="65"/>
      <c r="AD19" s="65"/>
      <c r="AE19" s="65"/>
      <c r="AF19" s="20"/>
      <c r="AG19" s="20"/>
      <c r="AH19" s="20"/>
      <c r="AI19" s="20"/>
      <c r="AJ19" s="19">
        <f t="shared" si="2"/>
        <v>0</v>
      </c>
      <c r="AK19" s="339">
        <f t="shared" si="3"/>
        <v>0</v>
      </c>
      <c r="AL19" s="339">
        <f t="shared" si="4"/>
        <v>0</v>
      </c>
      <c r="AM19" s="527"/>
      <c r="AN19" s="528"/>
      <c r="AO19" s="177"/>
    </row>
    <row r="20" spans="1:41" s="145" customFormat="1" ht="21" customHeight="1">
      <c r="A20" s="34">
        <v>14</v>
      </c>
      <c r="B20" s="73" t="s">
        <v>2427</v>
      </c>
      <c r="C20" s="74" t="s">
        <v>2428</v>
      </c>
      <c r="D20" s="75" t="s">
        <v>1551</v>
      </c>
      <c r="E20" s="19"/>
      <c r="F20" s="20"/>
      <c r="G20" s="65"/>
      <c r="H20" s="20"/>
      <c r="I20" s="20"/>
      <c r="J20" s="20"/>
      <c r="K20" s="20"/>
      <c r="L20" s="20"/>
      <c r="M20" s="65"/>
      <c r="N20" s="65"/>
      <c r="O20" s="65"/>
      <c r="P20" s="20"/>
      <c r="Q20" s="20"/>
      <c r="R20" s="20"/>
      <c r="S20" s="20"/>
      <c r="T20" s="20"/>
      <c r="U20" s="20"/>
      <c r="V20" s="65"/>
      <c r="W20" s="65"/>
      <c r="X20" s="20"/>
      <c r="Y20" s="20"/>
      <c r="Z20" s="20"/>
      <c r="AA20" s="20"/>
      <c r="AB20" s="65"/>
      <c r="AC20" s="65"/>
      <c r="AD20" s="65"/>
      <c r="AE20" s="65"/>
      <c r="AF20" s="20"/>
      <c r="AG20" s="20"/>
      <c r="AH20" s="20"/>
      <c r="AI20" s="20"/>
      <c r="AJ20" s="19">
        <f t="shared" si="2"/>
        <v>0</v>
      </c>
      <c r="AK20" s="339">
        <f t="shared" si="3"/>
        <v>0</v>
      </c>
      <c r="AL20" s="339">
        <f t="shared" si="4"/>
        <v>0</v>
      </c>
      <c r="AM20" s="177"/>
      <c r="AN20" s="177"/>
      <c r="AO20" s="177"/>
    </row>
    <row r="21" spans="1:41" s="145" customFormat="1" ht="21" customHeight="1">
      <c r="A21" s="34">
        <v>15</v>
      </c>
      <c r="B21" s="73" t="s">
        <v>2429</v>
      </c>
      <c r="C21" s="74" t="s">
        <v>1484</v>
      </c>
      <c r="D21" s="75" t="s">
        <v>42</v>
      </c>
      <c r="E21" s="19"/>
      <c r="F21" s="20"/>
      <c r="G21" s="65"/>
      <c r="H21" s="20"/>
      <c r="I21" s="20"/>
      <c r="J21" s="20"/>
      <c r="K21" s="20"/>
      <c r="L21" s="20"/>
      <c r="M21" s="65"/>
      <c r="N21" s="65"/>
      <c r="O21" s="65"/>
      <c r="P21" s="20"/>
      <c r="Q21" s="20"/>
      <c r="R21" s="20"/>
      <c r="S21" s="20"/>
      <c r="T21" s="20"/>
      <c r="U21" s="20"/>
      <c r="V21" s="65"/>
      <c r="W21" s="65"/>
      <c r="X21" s="20"/>
      <c r="Y21" s="20"/>
      <c r="Z21" s="20"/>
      <c r="AA21" s="20"/>
      <c r="AB21" s="65"/>
      <c r="AC21" s="65"/>
      <c r="AD21" s="65"/>
      <c r="AE21" s="65"/>
      <c r="AF21" s="20"/>
      <c r="AG21" s="20"/>
      <c r="AH21" s="20"/>
      <c r="AI21" s="20"/>
      <c r="AJ21" s="19">
        <f t="shared" si="2"/>
        <v>0</v>
      </c>
      <c r="AK21" s="339">
        <f t="shared" si="3"/>
        <v>0</v>
      </c>
      <c r="AL21" s="339">
        <f t="shared" si="4"/>
        <v>0</v>
      </c>
      <c r="AM21" s="177"/>
      <c r="AN21" s="177"/>
      <c r="AO21" s="177"/>
    </row>
    <row r="22" spans="1:41" s="145" customFormat="1" ht="21" customHeight="1">
      <c r="A22" s="34">
        <v>16</v>
      </c>
      <c r="B22" s="73" t="s">
        <v>2430</v>
      </c>
      <c r="C22" s="74" t="s">
        <v>80</v>
      </c>
      <c r="D22" s="75" t="s">
        <v>170</v>
      </c>
      <c r="E22" s="19"/>
      <c r="F22" s="20"/>
      <c r="G22" s="65"/>
      <c r="H22" s="20"/>
      <c r="I22" s="20"/>
      <c r="J22" s="20"/>
      <c r="K22" s="20"/>
      <c r="L22" s="20"/>
      <c r="M22" s="65"/>
      <c r="N22" s="65"/>
      <c r="O22" s="65"/>
      <c r="P22" s="20"/>
      <c r="Q22" s="20"/>
      <c r="R22" s="20"/>
      <c r="S22" s="20"/>
      <c r="T22" s="20"/>
      <c r="U22" s="20"/>
      <c r="V22" s="65"/>
      <c r="W22" s="65"/>
      <c r="X22" s="20"/>
      <c r="Y22" s="20"/>
      <c r="Z22" s="20"/>
      <c r="AA22" s="20"/>
      <c r="AB22" s="65"/>
      <c r="AC22" s="65"/>
      <c r="AD22" s="65"/>
      <c r="AE22" s="65"/>
      <c r="AF22" s="20"/>
      <c r="AG22" s="20"/>
      <c r="AH22" s="20"/>
      <c r="AI22" s="20"/>
      <c r="AJ22" s="19">
        <f t="shared" si="2"/>
        <v>0</v>
      </c>
      <c r="AK22" s="339">
        <f t="shared" si="3"/>
        <v>0</v>
      </c>
      <c r="AL22" s="339">
        <f t="shared" si="4"/>
        <v>0</v>
      </c>
      <c r="AM22" s="177"/>
      <c r="AN22" s="177"/>
      <c r="AO22" s="177"/>
    </row>
    <row r="23" spans="1:41" s="145" customFormat="1" ht="21" customHeight="1">
      <c r="A23" s="34">
        <v>17</v>
      </c>
      <c r="B23" s="73" t="s">
        <v>2431</v>
      </c>
      <c r="C23" s="74" t="s">
        <v>2432</v>
      </c>
      <c r="D23" s="75" t="s">
        <v>55</v>
      </c>
      <c r="E23" s="154"/>
      <c r="F23" s="6" t="s">
        <v>7</v>
      </c>
      <c r="G23" s="65"/>
      <c r="H23" s="6"/>
      <c r="I23" s="6"/>
      <c r="J23" s="6"/>
      <c r="K23" s="6" t="s">
        <v>8</v>
      </c>
      <c r="L23" s="6" t="s">
        <v>6</v>
      </c>
      <c r="M23" s="65"/>
      <c r="N23" s="65"/>
      <c r="O23" s="65"/>
      <c r="P23" s="6"/>
      <c r="Q23" s="6" t="s">
        <v>7</v>
      </c>
      <c r="R23" s="6" t="s">
        <v>7</v>
      </c>
      <c r="S23" s="6" t="s">
        <v>6</v>
      </c>
      <c r="T23" s="6" t="s">
        <v>8</v>
      </c>
      <c r="U23" s="6"/>
      <c r="V23" s="65" t="s">
        <v>8</v>
      </c>
      <c r="W23" s="65"/>
      <c r="X23" s="6"/>
      <c r="Y23" s="6"/>
      <c r="Z23" s="6"/>
      <c r="AA23" s="6"/>
      <c r="AB23" s="65"/>
      <c r="AC23" s="65"/>
      <c r="AD23" s="65"/>
      <c r="AE23" s="65"/>
      <c r="AF23" s="6"/>
      <c r="AG23" s="6"/>
      <c r="AH23" s="6"/>
      <c r="AI23" s="6"/>
      <c r="AJ23" s="19">
        <f t="shared" si="2"/>
        <v>2</v>
      </c>
      <c r="AK23" s="339">
        <f t="shared" si="3"/>
        <v>3</v>
      </c>
      <c r="AL23" s="339">
        <f t="shared" si="4"/>
        <v>3</v>
      </c>
      <c r="AM23" s="177"/>
      <c r="AN23" s="177"/>
      <c r="AO23" s="177"/>
    </row>
    <row r="24" spans="1:41" s="145" customFormat="1" ht="21" customHeight="1">
      <c r="A24" s="34">
        <v>18</v>
      </c>
      <c r="B24" s="73" t="s">
        <v>2433</v>
      </c>
      <c r="C24" s="74" t="s">
        <v>18</v>
      </c>
      <c r="D24" s="75" t="s">
        <v>43</v>
      </c>
      <c r="E24" s="154"/>
      <c r="F24" s="6"/>
      <c r="G24" s="65"/>
      <c r="H24" s="6"/>
      <c r="I24" s="6"/>
      <c r="J24" s="6"/>
      <c r="K24" s="6"/>
      <c r="L24" s="6"/>
      <c r="M24" s="65" t="s">
        <v>6</v>
      </c>
      <c r="N24" s="65"/>
      <c r="O24" s="65"/>
      <c r="P24" s="6"/>
      <c r="Q24" s="6"/>
      <c r="R24" s="6"/>
      <c r="S24" s="6"/>
      <c r="T24" s="6" t="s">
        <v>7</v>
      </c>
      <c r="U24" s="6"/>
      <c r="V24" s="65"/>
      <c r="W24" s="65"/>
      <c r="X24" s="6"/>
      <c r="Y24" s="6"/>
      <c r="Z24" s="6"/>
      <c r="AA24" s="6"/>
      <c r="AB24" s="65"/>
      <c r="AC24" s="65"/>
      <c r="AD24" s="65"/>
      <c r="AE24" s="65"/>
      <c r="AF24" s="6"/>
      <c r="AG24" s="6"/>
      <c r="AH24" s="6"/>
      <c r="AI24" s="6"/>
      <c r="AJ24" s="19">
        <f t="shared" si="2"/>
        <v>1</v>
      </c>
      <c r="AK24" s="339">
        <f t="shared" si="3"/>
        <v>1</v>
      </c>
      <c r="AL24" s="339">
        <f t="shared" si="4"/>
        <v>0</v>
      </c>
      <c r="AM24" s="177"/>
      <c r="AN24" s="177"/>
      <c r="AO24" s="177"/>
    </row>
    <row r="25" spans="1:41" s="145" customFormat="1" ht="21" customHeight="1">
      <c r="A25" s="34">
        <v>19</v>
      </c>
      <c r="B25" s="73" t="s">
        <v>2434</v>
      </c>
      <c r="C25" s="74" t="s">
        <v>2435</v>
      </c>
      <c r="D25" s="75" t="s">
        <v>98</v>
      </c>
      <c r="E25" s="154"/>
      <c r="F25" s="6"/>
      <c r="G25" s="65"/>
      <c r="H25" s="6"/>
      <c r="I25" s="6"/>
      <c r="J25" s="6"/>
      <c r="K25" s="6"/>
      <c r="L25" s="6"/>
      <c r="M25" s="65"/>
      <c r="N25" s="65"/>
      <c r="O25" s="65"/>
      <c r="P25" s="6"/>
      <c r="Q25" s="6"/>
      <c r="R25" s="6"/>
      <c r="S25" s="6" t="s">
        <v>6</v>
      </c>
      <c r="T25" s="6" t="s">
        <v>7</v>
      </c>
      <c r="U25" s="6"/>
      <c r="V25" s="65"/>
      <c r="W25" s="65"/>
      <c r="X25" s="6"/>
      <c r="Y25" s="6"/>
      <c r="Z25" s="6"/>
      <c r="AA25" s="6"/>
      <c r="AB25" s="65"/>
      <c r="AC25" s="65"/>
      <c r="AD25" s="65"/>
      <c r="AE25" s="65"/>
      <c r="AF25" s="6"/>
      <c r="AG25" s="6"/>
      <c r="AH25" s="6"/>
      <c r="AI25" s="6"/>
      <c r="AJ25" s="19">
        <f t="shared" si="2"/>
        <v>1</v>
      </c>
      <c r="AK25" s="339">
        <f t="shared" si="3"/>
        <v>1</v>
      </c>
      <c r="AL25" s="339">
        <f t="shared" si="4"/>
        <v>0</v>
      </c>
      <c r="AM25" s="177"/>
      <c r="AN25" s="177"/>
      <c r="AO25" s="177"/>
    </row>
    <row r="26" spans="1:41" s="145" customFormat="1" ht="21" customHeight="1">
      <c r="A26" s="34">
        <v>20</v>
      </c>
      <c r="B26" s="73" t="s">
        <v>2436</v>
      </c>
      <c r="C26" s="74" t="s">
        <v>2437</v>
      </c>
      <c r="D26" s="75" t="s">
        <v>2438</v>
      </c>
      <c r="E26" s="19"/>
      <c r="F26" s="20" t="s">
        <v>7</v>
      </c>
      <c r="G26" s="65"/>
      <c r="H26" s="20"/>
      <c r="I26" s="20"/>
      <c r="J26" s="20"/>
      <c r="K26" s="20"/>
      <c r="L26" s="20"/>
      <c r="M26" s="65"/>
      <c r="N26" s="65"/>
      <c r="O26" s="65"/>
      <c r="P26" s="20"/>
      <c r="Q26" s="20"/>
      <c r="R26" s="20"/>
      <c r="S26" s="20"/>
      <c r="T26" s="20"/>
      <c r="U26" s="20"/>
      <c r="V26" s="65"/>
      <c r="W26" s="65"/>
      <c r="X26" s="20"/>
      <c r="Y26" s="20"/>
      <c r="Z26" s="20"/>
      <c r="AA26" s="20"/>
      <c r="AB26" s="65"/>
      <c r="AC26" s="65"/>
      <c r="AD26" s="65"/>
      <c r="AE26" s="65"/>
      <c r="AF26" s="20"/>
      <c r="AG26" s="20"/>
      <c r="AH26" s="20"/>
      <c r="AI26" s="20"/>
      <c r="AJ26" s="19">
        <f t="shared" si="2"/>
        <v>0</v>
      </c>
      <c r="AK26" s="339">
        <f t="shared" si="3"/>
        <v>1</v>
      </c>
      <c r="AL26" s="339">
        <f t="shared" si="4"/>
        <v>0</v>
      </c>
      <c r="AM26" s="177"/>
      <c r="AN26" s="177"/>
      <c r="AO26" s="177"/>
    </row>
    <row r="27" spans="1:41" s="145" customFormat="1" ht="21" customHeight="1">
      <c r="A27" s="34">
        <v>21</v>
      </c>
      <c r="B27" s="73" t="s">
        <v>2439</v>
      </c>
      <c r="C27" s="74" t="s">
        <v>95</v>
      </c>
      <c r="D27" s="75" t="s">
        <v>120</v>
      </c>
      <c r="E27" s="154"/>
      <c r="F27" s="6"/>
      <c r="G27" s="65"/>
      <c r="H27" s="6"/>
      <c r="I27" s="6"/>
      <c r="J27" s="6"/>
      <c r="K27" s="6" t="s">
        <v>7</v>
      </c>
      <c r="L27" s="6"/>
      <c r="M27" s="65"/>
      <c r="N27" s="65"/>
      <c r="O27" s="65"/>
      <c r="P27" s="6"/>
      <c r="Q27" s="6" t="s">
        <v>7</v>
      </c>
      <c r="R27" s="6"/>
      <c r="S27" s="6" t="s">
        <v>6</v>
      </c>
      <c r="T27" s="6" t="s">
        <v>7</v>
      </c>
      <c r="U27" s="6"/>
      <c r="V27" s="65"/>
      <c r="W27" s="65"/>
      <c r="X27" s="6"/>
      <c r="Y27" s="6"/>
      <c r="Z27" s="6"/>
      <c r="AA27" s="6"/>
      <c r="AB27" s="65"/>
      <c r="AC27" s="65"/>
      <c r="AD27" s="65"/>
      <c r="AE27" s="65"/>
      <c r="AF27" s="6"/>
      <c r="AG27" s="6"/>
      <c r="AH27" s="6"/>
      <c r="AI27" s="6"/>
      <c r="AJ27" s="19">
        <f t="shared" si="2"/>
        <v>1</v>
      </c>
      <c r="AK27" s="339">
        <f t="shared" si="3"/>
        <v>3</v>
      </c>
      <c r="AL27" s="339">
        <f t="shared" si="4"/>
        <v>0</v>
      </c>
      <c r="AM27" s="177"/>
      <c r="AN27" s="177"/>
      <c r="AO27" s="177"/>
    </row>
    <row r="28" spans="1:41" s="145" customFormat="1" ht="21" customHeight="1">
      <c r="A28" s="34">
        <v>22</v>
      </c>
      <c r="B28" s="73" t="s">
        <v>2440</v>
      </c>
      <c r="C28" s="74" t="s">
        <v>38</v>
      </c>
      <c r="D28" s="75" t="s">
        <v>112</v>
      </c>
      <c r="E28" s="154"/>
      <c r="F28" s="154"/>
      <c r="G28" s="65"/>
      <c r="H28" s="154"/>
      <c r="I28" s="154"/>
      <c r="J28" s="154"/>
      <c r="K28" s="154"/>
      <c r="L28" s="154"/>
      <c r="M28" s="65" t="s">
        <v>7</v>
      </c>
      <c r="N28" s="65"/>
      <c r="O28" s="65"/>
      <c r="P28" s="154"/>
      <c r="Q28" s="154" t="s">
        <v>7</v>
      </c>
      <c r="R28" s="154"/>
      <c r="S28" s="154"/>
      <c r="T28" s="154"/>
      <c r="U28" s="154"/>
      <c r="V28" s="65"/>
      <c r="W28" s="65"/>
      <c r="X28" s="154"/>
      <c r="Y28" s="154"/>
      <c r="Z28" s="154"/>
      <c r="AA28" s="154"/>
      <c r="AB28" s="65"/>
      <c r="AC28" s="65"/>
      <c r="AD28" s="65"/>
      <c r="AE28" s="65"/>
      <c r="AF28" s="154"/>
      <c r="AG28" s="154"/>
      <c r="AH28" s="154"/>
      <c r="AI28" s="154"/>
      <c r="AJ28" s="19">
        <f t="shared" si="2"/>
        <v>0</v>
      </c>
      <c r="AK28" s="339">
        <f t="shared" si="3"/>
        <v>2</v>
      </c>
      <c r="AL28" s="339">
        <f t="shared" si="4"/>
        <v>0</v>
      </c>
      <c r="AM28" s="177"/>
      <c r="AN28" s="177"/>
      <c r="AO28" s="177"/>
    </row>
    <row r="29" spans="1:41" s="145" customFormat="1" ht="21" customHeight="1">
      <c r="A29" s="34">
        <v>23</v>
      </c>
      <c r="B29" s="73" t="s">
        <v>2441</v>
      </c>
      <c r="C29" s="74" t="s">
        <v>2442</v>
      </c>
      <c r="D29" s="75" t="s">
        <v>22</v>
      </c>
      <c r="E29" s="154"/>
      <c r="F29" s="6" t="s">
        <v>7</v>
      </c>
      <c r="G29" s="65"/>
      <c r="H29" s="6"/>
      <c r="I29" s="6"/>
      <c r="J29" s="6"/>
      <c r="K29" s="6"/>
      <c r="L29" s="6" t="s">
        <v>7</v>
      </c>
      <c r="M29" s="65"/>
      <c r="N29" s="65"/>
      <c r="O29" s="65"/>
      <c r="P29" s="6"/>
      <c r="Q29" s="6"/>
      <c r="R29" s="6"/>
      <c r="S29" s="6" t="s">
        <v>6</v>
      </c>
      <c r="T29" s="6"/>
      <c r="U29" s="6"/>
      <c r="V29" s="65"/>
      <c r="W29" s="65"/>
      <c r="X29" s="6"/>
      <c r="Y29" s="6"/>
      <c r="Z29" s="6"/>
      <c r="AA29" s="6"/>
      <c r="AB29" s="65"/>
      <c r="AC29" s="65"/>
      <c r="AD29" s="65"/>
      <c r="AE29" s="65"/>
      <c r="AF29" s="6"/>
      <c r="AG29" s="6"/>
      <c r="AH29" s="6"/>
      <c r="AI29" s="6"/>
      <c r="AJ29" s="19">
        <f t="shared" si="2"/>
        <v>1</v>
      </c>
      <c r="AK29" s="339">
        <f t="shared" si="3"/>
        <v>2</v>
      </c>
      <c r="AL29" s="339">
        <f t="shared" si="4"/>
        <v>0</v>
      </c>
      <c r="AM29" s="177"/>
      <c r="AN29" s="177"/>
      <c r="AO29" s="177"/>
    </row>
    <row r="30" spans="1:41" s="184" customFormat="1" ht="21" customHeight="1">
      <c r="A30" s="34">
        <v>24</v>
      </c>
      <c r="B30" s="73" t="s">
        <v>2443</v>
      </c>
      <c r="C30" s="74" t="s">
        <v>893</v>
      </c>
      <c r="D30" s="75" t="s">
        <v>637</v>
      </c>
      <c r="E30" s="154"/>
      <c r="F30" s="6" t="s">
        <v>7</v>
      </c>
      <c r="G30" s="65"/>
      <c r="H30" s="6" t="s">
        <v>7</v>
      </c>
      <c r="I30" s="6"/>
      <c r="J30" s="6"/>
      <c r="K30" s="6"/>
      <c r="L30" s="6"/>
      <c r="M30" s="65"/>
      <c r="N30" s="65"/>
      <c r="O30" s="65"/>
      <c r="P30" s="6"/>
      <c r="Q30" s="6"/>
      <c r="R30" s="6"/>
      <c r="S30" s="6"/>
      <c r="T30" s="6" t="s">
        <v>8</v>
      </c>
      <c r="U30" s="6"/>
      <c r="V30" s="65"/>
      <c r="W30" s="65"/>
      <c r="X30" s="6"/>
      <c r="Y30" s="6"/>
      <c r="Z30" s="6"/>
      <c r="AA30" s="6"/>
      <c r="AB30" s="65"/>
      <c r="AC30" s="65"/>
      <c r="AD30" s="65"/>
      <c r="AE30" s="65"/>
      <c r="AF30" s="6"/>
      <c r="AG30" s="6"/>
      <c r="AH30" s="6"/>
      <c r="AI30" s="6"/>
      <c r="AJ30" s="19">
        <f t="shared" si="2"/>
        <v>0</v>
      </c>
      <c r="AK30" s="339">
        <f t="shared" si="3"/>
        <v>2</v>
      </c>
      <c r="AL30" s="339">
        <f t="shared" si="4"/>
        <v>1</v>
      </c>
      <c r="AM30" s="183"/>
      <c r="AN30" s="183"/>
      <c r="AO30" s="183"/>
    </row>
    <row r="31" spans="1:41" s="145" customFormat="1" ht="21" customHeight="1">
      <c r="A31" s="34">
        <v>25</v>
      </c>
      <c r="B31" s="73">
        <v>2010020149</v>
      </c>
      <c r="C31" s="74" t="s">
        <v>154</v>
      </c>
      <c r="D31" s="75" t="s">
        <v>84</v>
      </c>
      <c r="E31" s="154"/>
      <c r="F31" s="6"/>
      <c r="G31" s="65"/>
      <c r="H31" s="6"/>
      <c r="I31" s="6"/>
      <c r="J31" s="6"/>
      <c r="K31" s="6"/>
      <c r="L31" s="6"/>
      <c r="M31" s="65"/>
      <c r="N31" s="65"/>
      <c r="O31" s="65"/>
      <c r="P31" s="6"/>
      <c r="Q31" s="6"/>
      <c r="R31" s="6"/>
      <c r="S31" s="6"/>
      <c r="T31" s="6"/>
      <c r="U31" s="6"/>
      <c r="V31" s="65"/>
      <c r="W31" s="65"/>
      <c r="X31" s="6"/>
      <c r="Y31" s="6"/>
      <c r="Z31" s="6"/>
      <c r="AA31" s="6"/>
      <c r="AB31" s="65"/>
      <c r="AC31" s="65"/>
      <c r="AD31" s="65"/>
      <c r="AE31" s="65"/>
      <c r="AF31" s="6"/>
      <c r="AG31" s="6"/>
      <c r="AH31" s="6"/>
      <c r="AI31" s="6"/>
      <c r="AJ31" s="19">
        <f t="shared" si="2"/>
        <v>0</v>
      </c>
      <c r="AK31" s="339">
        <f t="shared" si="3"/>
        <v>0</v>
      </c>
      <c r="AL31" s="339">
        <f t="shared" si="4"/>
        <v>0</v>
      </c>
      <c r="AM31" s="177"/>
      <c r="AN31" s="177"/>
      <c r="AO31" s="177"/>
    </row>
    <row r="32" spans="1:41" s="145" customFormat="1" ht="21" customHeight="1">
      <c r="A32" s="34">
        <v>26</v>
      </c>
      <c r="B32" s="73" t="s">
        <v>2444</v>
      </c>
      <c r="C32" s="74" t="s">
        <v>2445</v>
      </c>
      <c r="D32" s="75" t="s">
        <v>81</v>
      </c>
      <c r="E32" s="154"/>
      <c r="F32" s="6"/>
      <c r="G32" s="65"/>
      <c r="H32" s="6"/>
      <c r="I32" s="6"/>
      <c r="J32" s="6"/>
      <c r="K32" s="6"/>
      <c r="L32" s="6"/>
      <c r="M32" s="65"/>
      <c r="N32" s="65"/>
      <c r="O32" s="65"/>
      <c r="P32" s="6"/>
      <c r="Q32" s="6"/>
      <c r="R32" s="6"/>
      <c r="S32" s="6"/>
      <c r="T32" s="6"/>
      <c r="U32" s="6"/>
      <c r="V32" s="65"/>
      <c r="W32" s="65"/>
      <c r="X32" s="6"/>
      <c r="Y32" s="6"/>
      <c r="Z32" s="6"/>
      <c r="AA32" s="6"/>
      <c r="AB32" s="65"/>
      <c r="AC32" s="65"/>
      <c r="AD32" s="65"/>
      <c r="AE32" s="65"/>
      <c r="AF32" s="6"/>
      <c r="AG32" s="6"/>
      <c r="AH32" s="6"/>
      <c r="AI32" s="6"/>
      <c r="AJ32" s="19">
        <f t="shared" si="2"/>
        <v>0</v>
      </c>
      <c r="AK32" s="339">
        <f t="shared" si="3"/>
        <v>0</v>
      </c>
      <c r="AL32" s="339">
        <f t="shared" si="4"/>
        <v>0</v>
      </c>
      <c r="AM32" s="177"/>
      <c r="AN32" s="177"/>
      <c r="AO32" s="177"/>
    </row>
    <row r="33" spans="1:41" s="145" customFormat="1" ht="21" customHeight="1">
      <c r="A33" s="34">
        <v>27</v>
      </c>
      <c r="B33" s="73" t="s">
        <v>2446</v>
      </c>
      <c r="C33" s="74" t="s">
        <v>31</v>
      </c>
      <c r="D33" s="75" t="s">
        <v>185</v>
      </c>
      <c r="E33" s="154"/>
      <c r="F33" s="6" t="s">
        <v>7</v>
      </c>
      <c r="G33" s="65"/>
      <c r="H33" s="6" t="s">
        <v>7</v>
      </c>
      <c r="I33" s="6"/>
      <c r="J33" s="6"/>
      <c r="K33" s="6"/>
      <c r="L33" s="6"/>
      <c r="M33" s="65"/>
      <c r="N33" s="65"/>
      <c r="O33" s="65"/>
      <c r="P33" s="6"/>
      <c r="Q33" s="6"/>
      <c r="R33" s="6" t="s">
        <v>7</v>
      </c>
      <c r="S33" s="6" t="s">
        <v>8</v>
      </c>
      <c r="T33" s="6"/>
      <c r="U33" s="6"/>
      <c r="V33" s="65"/>
      <c r="W33" s="65"/>
      <c r="X33" s="6"/>
      <c r="Y33" s="6"/>
      <c r="Z33" s="6"/>
      <c r="AA33" s="6"/>
      <c r="AB33" s="65"/>
      <c r="AC33" s="65"/>
      <c r="AD33" s="65"/>
      <c r="AE33" s="65"/>
      <c r="AF33" s="6"/>
      <c r="AG33" s="6"/>
      <c r="AH33" s="6"/>
      <c r="AI33" s="6"/>
      <c r="AJ33" s="19">
        <f t="shared" si="2"/>
        <v>0</v>
      </c>
      <c r="AK33" s="339">
        <f t="shared" si="3"/>
        <v>3</v>
      </c>
      <c r="AL33" s="339">
        <f t="shared" si="4"/>
        <v>1</v>
      </c>
      <c r="AM33" s="177"/>
      <c r="AN33" s="177"/>
      <c r="AO33" s="177"/>
    </row>
    <row r="34" spans="1:41" s="145" customFormat="1" ht="21" customHeight="1">
      <c r="A34" s="34">
        <v>28</v>
      </c>
      <c r="B34" s="73" t="s">
        <v>2447</v>
      </c>
      <c r="C34" s="74" t="s">
        <v>2448</v>
      </c>
      <c r="D34" s="75" t="s">
        <v>100</v>
      </c>
      <c r="E34" s="154"/>
      <c r="F34" s="6"/>
      <c r="G34" s="65"/>
      <c r="H34" s="6"/>
      <c r="I34" s="6"/>
      <c r="J34" s="6"/>
      <c r="K34" s="6"/>
      <c r="L34" s="6"/>
      <c r="M34" s="65"/>
      <c r="N34" s="65"/>
      <c r="O34" s="65"/>
      <c r="P34" s="6"/>
      <c r="Q34" s="6"/>
      <c r="R34" s="6"/>
      <c r="S34" s="6"/>
      <c r="T34" s="6"/>
      <c r="U34" s="6"/>
      <c r="V34" s="65"/>
      <c r="W34" s="65"/>
      <c r="X34" s="6"/>
      <c r="Y34" s="6"/>
      <c r="Z34" s="6"/>
      <c r="AA34" s="6"/>
      <c r="AB34" s="65"/>
      <c r="AC34" s="65"/>
      <c r="AD34" s="65"/>
      <c r="AE34" s="65"/>
      <c r="AF34" s="6"/>
      <c r="AG34" s="6"/>
      <c r="AH34" s="6"/>
      <c r="AI34" s="6"/>
      <c r="AJ34" s="19">
        <f t="shared" si="2"/>
        <v>0</v>
      </c>
      <c r="AK34" s="339">
        <f t="shared" si="3"/>
        <v>0</v>
      </c>
      <c r="AL34" s="339">
        <f t="shared" si="4"/>
        <v>0</v>
      </c>
      <c r="AM34" s="177"/>
      <c r="AN34" s="177"/>
      <c r="AO34" s="177"/>
    </row>
    <row r="35" spans="1:41" s="25" customFormat="1" ht="21" customHeight="1">
      <c r="A35" s="529" t="s">
        <v>10</v>
      </c>
      <c r="B35" s="530"/>
      <c r="C35" s="530"/>
      <c r="D35" s="530"/>
      <c r="E35" s="530"/>
      <c r="F35" s="530"/>
      <c r="G35" s="530"/>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1"/>
      <c r="AJ35" s="19">
        <f>SUM(AJ7:AJ34)</f>
        <v>10</v>
      </c>
      <c r="AK35" s="19">
        <f>SUM(AK7:AK34)</f>
        <v>30</v>
      </c>
      <c r="AL35" s="19">
        <f>SUM(AL7:AL34)</f>
        <v>5</v>
      </c>
    </row>
    <row r="36" spans="1:41" s="25" customFormat="1" ht="21" customHeight="1">
      <c r="A36" s="440" t="s">
        <v>2804</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2"/>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43"/>
      <c r="D40" s="443"/>
      <c r="E40" s="443"/>
      <c r="F40" s="443"/>
      <c r="G40" s="443"/>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43"/>
      <c r="D41" s="443"/>
      <c r="E41" s="443"/>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43"/>
      <c r="D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1:P1"/>
    <mergeCell ref="Q1:AL1"/>
    <mergeCell ref="A2:P2"/>
    <mergeCell ref="Q2:AL2"/>
    <mergeCell ref="A3:AL3"/>
    <mergeCell ref="AK5:AK6"/>
    <mergeCell ref="AL5:AL6"/>
    <mergeCell ref="A36:AL36"/>
    <mergeCell ref="C42:D42"/>
    <mergeCell ref="AM19:AN19"/>
    <mergeCell ref="A35:AI35"/>
    <mergeCell ref="C41:E41"/>
    <mergeCell ref="C39:D39"/>
    <mergeCell ref="C40:G40"/>
    <mergeCell ref="A5:A6"/>
    <mergeCell ref="B5:B6"/>
    <mergeCell ref="C5:D6"/>
    <mergeCell ref="I4:L4"/>
    <mergeCell ref="M4:N4"/>
    <mergeCell ref="O4:Q4"/>
    <mergeCell ref="R4:T4"/>
    <mergeCell ref="AJ5:AJ6"/>
  </mergeCells>
  <conditionalFormatting sqref="E6:AI34">
    <cfRule type="expression" dxfId="2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topLeftCell="A9" zoomScale="85" zoomScaleNormal="85" workbookViewId="0">
      <selection activeCell="V26" sqref="V26"/>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2723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39" t="s">
        <v>2450</v>
      </c>
      <c r="C7" s="40" t="s">
        <v>31</v>
      </c>
      <c r="D7" s="41" t="s">
        <v>61</v>
      </c>
      <c r="E7" s="97"/>
      <c r="F7" s="96"/>
      <c r="G7" s="96"/>
      <c r="H7" s="96"/>
      <c r="I7" s="96"/>
      <c r="J7" s="96"/>
      <c r="K7" s="96"/>
      <c r="L7" s="96"/>
      <c r="M7" s="96"/>
      <c r="N7" s="96"/>
      <c r="O7" s="95"/>
      <c r="P7" s="96"/>
      <c r="Q7" s="95"/>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5">
        <v>2</v>
      </c>
      <c r="B8" s="39">
        <v>2010020147</v>
      </c>
      <c r="C8" s="40" t="s">
        <v>2451</v>
      </c>
      <c r="D8" s="41" t="s">
        <v>37</v>
      </c>
      <c r="E8" s="97"/>
      <c r="F8" s="96"/>
      <c r="G8" s="96"/>
      <c r="H8" s="96"/>
      <c r="I8" s="96"/>
      <c r="J8" s="96"/>
      <c r="K8" s="96"/>
      <c r="L8" s="96"/>
      <c r="M8" s="96" t="s">
        <v>6</v>
      </c>
      <c r="N8" s="96"/>
      <c r="O8" s="95"/>
      <c r="P8" s="96" t="s">
        <v>6</v>
      </c>
      <c r="Q8" s="95" t="s">
        <v>6</v>
      </c>
      <c r="R8" s="96" t="s">
        <v>6</v>
      </c>
      <c r="S8" s="96"/>
      <c r="T8" s="96" t="s">
        <v>6</v>
      </c>
      <c r="U8" s="96"/>
      <c r="V8" s="96"/>
      <c r="W8" s="96"/>
      <c r="X8" s="96"/>
      <c r="Y8" s="96"/>
      <c r="Z8" s="96"/>
      <c r="AA8" s="96"/>
      <c r="AB8" s="96"/>
      <c r="AC8" s="96"/>
      <c r="AD8" s="96"/>
      <c r="AE8" s="96"/>
      <c r="AF8" s="96"/>
      <c r="AG8" s="96"/>
      <c r="AH8" s="96"/>
      <c r="AI8" s="96"/>
      <c r="AJ8" s="19">
        <f t="shared" ref="AJ8:AJ40" si="2">COUNTIF(E8:AI8,"K")+2*COUNTIF(E8:AI8,"2K")+COUNTIF(E8:AI8,"TK")+COUNTIF(E8:AI8,"KT")+COUNTIF(E8:AI8,"PK")+COUNTIF(E8:AI8,"KP")+2*COUNTIF(E8:AI8,"K2")</f>
        <v>5</v>
      </c>
      <c r="AK8" s="339">
        <f t="shared" ref="AK8:AK40" si="3">COUNTIF(F8:AJ8,"P")+2*COUNTIF(F8:AJ8,"2P")+COUNTIF(F8:AJ8,"TP")+COUNTIF(F8:AJ8,"PT")+COUNTIF(F8:AJ8,"PK")+COUNTIF(F8:AJ8,"KP")+2*COUNTIF(F8:AJ8,"P2")</f>
        <v>0</v>
      </c>
      <c r="AL8" s="339">
        <f t="shared" ref="AL8:AL40" si="4">COUNTIF(E8:AI8,"T")+2*COUNTIF(E8:AI8,"2T")+2*COUNTIF(E8:AI8,"T2")+COUNTIF(E8:AI8,"PT")+COUNTIF(E8:AI8,"TP")</f>
        <v>0</v>
      </c>
      <c r="AM8" s="12"/>
      <c r="AN8" s="12"/>
      <c r="AO8" s="12"/>
    </row>
    <row r="9" spans="1:41" s="1" customFormat="1" ht="21" customHeight="1">
      <c r="A9" s="5">
        <v>3</v>
      </c>
      <c r="B9" s="39" t="s">
        <v>2452</v>
      </c>
      <c r="C9" s="40" t="s">
        <v>38</v>
      </c>
      <c r="D9" s="41" t="s">
        <v>39</v>
      </c>
      <c r="E9" s="97"/>
      <c r="F9" s="96"/>
      <c r="G9" s="96"/>
      <c r="H9" s="96"/>
      <c r="I9" s="96"/>
      <c r="J9" s="96"/>
      <c r="K9" s="96"/>
      <c r="L9" s="96"/>
      <c r="M9" s="96"/>
      <c r="N9" s="96"/>
      <c r="O9" s="95"/>
      <c r="P9" s="96"/>
      <c r="Q9" s="95"/>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5">
        <v>4</v>
      </c>
      <c r="B10" s="39" t="s">
        <v>2453</v>
      </c>
      <c r="C10" s="40" t="s">
        <v>2454</v>
      </c>
      <c r="D10" s="41" t="s">
        <v>39</v>
      </c>
      <c r="E10" s="97"/>
      <c r="F10" s="96" t="s">
        <v>6</v>
      </c>
      <c r="G10" s="96"/>
      <c r="H10" s="96"/>
      <c r="I10" s="96"/>
      <c r="J10" s="96"/>
      <c r="K10" s="96"/>
      <c r="L10" s="96"/>
      <c r="M10" s="96"/>
      <c r="N10" s="96"/>
      <c r="O10" s="95"/>
      <c r="P10" s="96"/>
      <c r="Q10" s="95"/>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12"/>
    </row>
    <row r="11" spans="1:41" s="1" customFormat="1" ht="21" customHeight="1">
      <c r="A11" s="5">
        <v>5</v>
      </c>
      <c r="B11" s="39" t="s">
        <v>2455</v>
      </c>
      <c r="C11" s="40" t="s">
        <v>553</v>
      </c>
      <c r="D11" s="41" t="s">
        <v>1052</v>
      </c>
      <c r="E11" s="97"/>
      <c r="F11" s="96"/>
      <c r="G11" s="96"/>
      <c r="H11" s="96"/>
      <c r="I11" s="96"/>
      <c r="J11" s="96"/>
      <c r="K11" s="96"/>
      <c r="L11" s="96"/>
      <c r="M11" s="96"/>
      <c r="N11" s="96"/>
      <c r="O11" s="95"/>
      <c r="P11" s="96"/>
      <c r="Q11" s="95"/>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5">
        <v>6</v>
      </c>
      <c r="B12" s="39" t="s">
        <v>2456</v>
      </c>
      <c r="C12" s="40" t="s">
        <v>2457</v>
      </c>
      <c r="D12" s="41" t="s">
        <v>48</v>
      </c>
      <c r="E12" s="97"/>
      <c r="F12" s="96"/>
      <c r="G12" s="96"/>
      <c r="H12" s="96"/>
      <c r="I12" s="96"/>
      <c r="J12" s="96"/>
      <c r="K12" s="96" t="s">
        <v>8</v>
      </c>
      <c r="L12" s="96"/>
      <c r="M12" s="96"/>
      <c r="N12" s="96"/>
      <c r="O12" s="95"/>
      <c r="P12" s="96"/>
      <c r="Q12" s="95"/>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2"/>
      <c r="AN12" s="12"/>
      <c r="AO12" s="12"/>
    </row>
    <row r="13" spans="1:41" s="1" customFormat="1" ht="21" customHeight="1">
      <c r="A13" s="5">
        <v>7</v>
      </c>
      <c r="B13" s="39" t="s">
        <v>2458</v>
      </c>
      <c r="C13" s="40" t="s">
        <v>2459</v>
      </c>
      <c r="D13" s="41" t="s">
        <v>48</v>
      </c>
      <c r="E13" s="97"/>
      <c r="F13" s="96"/>
      <c r="G13" s="96"/>
      <c r="H13" s="96"/>
      <c r="I13" s="96"/>
      <c r="J13" s="96"/>
      <c r="K13" s="96"/>
      <c r="L13" s="96"/>
      <c r="M13" s="96"/>
      <c r="N13" s="96"/>
      <c r="O13" s="95"/>
      <c r="P13" s="96"/>
      <c r="Q13" s="95"/>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5">
        <v>8</v>
      </c>
      <c r="B14" s="39" t="s">
        <v>2460</v>
      </c>
      <c r="C14" s="40" t="s">
        <v>2461</v>
      </c>
      <c r="D14" s="41" t="s">
        <v>48</v>
      </c>
      <c r="E14" s="97"/>
      <c r="F14" s="96" t="s">
        <v>6</v>
      </c>
      <c r="G14" s="96"/>
      <c r="H14" s="96" t="s">
        <v>6</v>
      </c>
      <c r="I14" s="96" t="s">
        <v>8</v>
      </c>
      <c r="J14" s="96"/>
      <c r="K14" s="96"/>
      <c r="L14" s="96" t="s">
        <v>6</v>
      </c>
      <c r="M14" s="96" t="s">
        <v>6</v>
      </c>
      <c r="N14" s="96"/>
      <c r="O14" s="95"/>
      <c r="P14" s="96" t="s">
        <v>6</v>
      </c>
      <c r="Q14" s="95" t="s">
        <v>6</v>
      </c>
      <c r="R14" s="96" t="s">
        <v>6</v>
      </c>
      <c r="S14" s="96" t="s">
        <v>6</v>
      </c>
      <c r="T14" s="96" t="s">
        <v>6</v>
      </c>
      <c r="U14" s="96"/>
      <c r="V14" s="96" t="s">
        <v>6</v>
      </c>
      <c r="W14" s="96"/>
      <c r="X14" s="96"/>
      <c r="Y14" s="96"/>
      <c r="Z14" s="96"/>
      <c r="AA14" s="96"/>
      <c r="AB14" s="96"/>
      <c r="AC14" s="96"/>
      <c r="AD14" s="96"/>
      <c r="AE14" s="96"/>
      <c r="AF14" s="96"/>
      <c r="AG14" s="96"/>
      <c r="AH14" s="96"/>
      <c r="AI14" s="96"/>
      <c r="AJ14" s="19">
        <f t="shared" si="2"/>
        <v>10</v>
      </c>
      <c r="AK14" s="339">
        <f t="shared" si="3"/>
        <v>0</v>
      </c>
      <c r="AL14" s="339">
        <f t="shared" si="4"/>
        <v>1</v>
      </c>
      <c r="AM14" s="12"/>
      <c r="AN14" s="12"/>
      <c r="AO14" s="12"/>
    </row>
    <row r="15" spans="1:41" s="1" customFormat="1" ht="21" customHeight="1">
      <c r="A15" s="5">
        <v>9</v>
      </c>
      <c r="B15" s="39" t="s">
        <v>2462</v>
      </c>
      <c r="C15" s="40" t="s">
        <v>2463</v>
      </c>
      <c r="D15" s="41" t="s">
        <v>14</v>
      </c>
      <c r="E15" s="97"/>
      <c r="F15" s="96"/>
      <c r="G15" s="96"/>
      <c r="H15" s="96"/>
      <c r="I15" s="96"/>
      <c r="J15" s="96"/>
      <c r="K15" s="96"/>
      <c r="L15" s="96"/>
      <c r="M15" s="96"/>
      <c r="N15" s="96"/>
      <c r="O15" s="95"/>
      <c r="P15" s="96"/>
      <c r="Q15" s="95"/>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5">
        <v>10</v>
      </c>
      <c r="B16" s="39" t="s">
        <v>2464</v>
      </c>
      <c r="C16" s="40" t="s">
        <v>2465</v>
      </c>
      <c r="D16" s="41" t="s">
        <v>14</v>
      </c>
      <c r="E16" s="97"/>
      <c r="F16" s="96" t="s">
        <v>6</v>
      </c>
      <c r="G16" s="96"/>
      <c r="H16" s="96" t="s">
        <v>8</v>
      </c>
      <c r="I16" s="96"/>
      <c r="J16" s="96"/>
      <c r="K16" s="96" t="s">
        <v>7</v>
      </c>
      <c r="L16" s="96"/>
      <c r="M16" s="96"/>
      <c r="N16" s="96"/>
      <c r="O16" s="95"/>
      <c r="P16" s="96"/>
      <c r="Q16" s="95"/>
      <c r="R16" s="96"/>
      <c r="S16" s="96"/>
      <c r="T16" s="96"/>
      <c r="U16" s="96"/>
      <c r="V16" s="96"/>
      <c r="W16" s="96"/>
      <c r="X16" s="96"/>
      <c r="Y16" s="96"/>
      <c r="Z16" s="96"/>
      <c r="AA16" s="96"/>
      <c r="AB16" s="96"/>
      <c r="AC16" s="96"/>
      <c r="AD16" s="96"/>
      <c r="AE16" s="96"/>
      <c r="AF16" s="96"/>
      <c r="AG16" s="96"/>
      <c r="AH16" s="96"/>
      <c r="AI16" s="96"/>
      <c r="AJ16" s="19">
        <f t="shared" si="2"/>
        <v>1</v>
      </c>
      <c r="AK16" s="339">
        <f t="shared" si="3"/>
        <v>1</v>
      </c>
      <c r="AL16" s="339">
        <f t="shared" si="4"/>
        <v>1</v>
      </c>
      <c r="AM16" s="12"/>
      <c r="AN16" s="12"/>
      <c r="AO16" s="12"/>
    </row>
    <row r="17" spans="1:41" s="1" customFormat="1" ht="21" customHeight="1">
      <c r="A17" s="5">
        <v>11</v>
      </c>
      <c r="B17" s="39" t="s">
        <v>2466</v>
      </c>
      <c r="C17" s="40" t="s">
        <v>1330</v>
      </c>
      <c r="D17" s="41" t="s">
        <v>33</v>
      </c>
      <c r="E17" s="97"/>
      <c r="F17" s="96"/>
      <c r="G17" s="96"/>
      <c r="H17" s="96"/>
      <c r="I17" s="96"/>
      <c r="J17" s="96"/>
      <c r="K17" s="96"/>
      <c r="L17" s="96"/>
      <c r="M17" s="96"/>
      <c r="N17" s="96"/>
      <c r="O17" s="95"/>
      <c r="P17" s="96"/>
      <c r="Q17" s="95"/>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5">
        <v>12</v>
      </c>
      <c r="B18" s="39" t="s">
        <v>2467</v>
      </c>
      <c r="C18" s="40" t="s">
        <v>2468</v>
      </c>
      <c r="D18" s="41" t="s">
        <v>92</v>
      </c>
      <c r="E18" s="97"/>
      <c r="F18" s="96"/>
      <c r="G18" s="96"/>
      <c r="H18" s="96"/>
      <c r="I18" s="96"/>
      <c r="J18" s="96"/>
      <c r="K18" s="96"/>
      <c r="L18" s="96"/>
      <c r="M18" s="96"/>
      <c r="N18" s="96"/>
      <c r="O18" s="95"/>
      <c r="P18" s="96"/>
      <c r="Q18" s="95"/>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5">
        <v>13</v>
      </c>
      <c r="B19" s="39" t="s">
        <v>2469</v>
      </c>
      <c r="C19" s="40" t="s">
        <v>1316</v>
      </c>
      <c r="D19" s="41" t="s">
        <v>1183</v>
      </c>
      <c r="E19" s="291"/>
      <c r="F19" s="291" t="s">
        <v>7</v>
      </c>
      <c r="G19" s="291"/>
      <c r="H19" s="291"/>
      <c r="I19" s="291"/>
      <c r="J19" s="291"/>
      <c r="K19" s="291"/>
      <c r="L19" s="291"/>
      <c r="M19" s="291" t="s">
        <v>8</v>
      </c>
      <c r="N19" s="291"/>
      <c r="O19" s="291"/>
      <c r="P19" s="291"/>
      <c r="Q19" s="291"/>
      <c r="R19" s="291"/>
      <c r="S19" s="291" t="s">
        <v>8</v>
      </c>
      <c r="T19" s="291"/>
      <c r="U19" s="291"/>
      <c r="V19" s="291"/>
      <c r="W19" s="291"/>
      <c r="X19" s="291"/>
      <c r="Y19" s="291"/>
      <c r="Z19" s="291"/>
      <c r="AA19" s="291"/>
      <c r="AB19" s="291"/>
      <c r="AC19" s="291"/>
      <c r="AD19" s="291"/>
      <c r="AE19" s="291"/>
      <c r="AF19" s="291"/>
      <c r="AG19" s="291"/>
      <c r="AH19" s="291"/>
      <c r="AI19" s="97"/>
      <c r="AJ19" s="19">
        <f t="shared" si="2"/>
        <v>0</v>
      </c>
      <c r="AK19" s="339">
        <f t="shared" si="3"/>
        <v>1</v>
      </c>
      <c r="AL19" s="339">
        <f t="shared" si="4"/>
        <v>2</v>
      </c>
      <c r="AM19" s="12"/>
      <c r="AN19" s="12"/>
      <c r="AO19" s="12"/>
    </row>
    <row r="20" spans="1:41" s="1" customFormat="1" ht="21" customHeight="1">
      <c r="A20" s="5">
        <v>14</v>
      </c>
      <c r="B20" s="39" t="s">
        <v>2470</v>
      </c>
      <c r="C20" s="40" t="s">
        <v>2471</v>
      </c>
      <c r="D20" s="41" t="s">
        <v>42</v>
      </c>
      <c r="E20" s="97"/>
      <c r="F20" s="96"/>
      <c r="G20" s="96"/>
      <c r="H20" s="96"/>
      <c r="I20" s="96"/>
      <c r="J20" s="96"/>
      <c r="K20" s="96"/>
      <c r="L20" s="96"/>
      <c r="M20" s="96"/>
      <c r="N20" s="96"/>
      <c r="O20" s="95"/>
      <c r="P20" s="96"/>
      <c r="Q20" s="95"/>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502"/>
      <c r="AN20" s="503"/>
      <c r="AO20" s="12"/>
    </row>
    <row r="21" spans="1:41" s="1" customFormat="1" ht="21" customHeight="1">
      <c r="A21" s="5">
        <v>15</v>
      </c>
      <c r="B21" s="39" t="s">
        <v>2472</v>
      </c>
      <c r="C21" s="40" t="s">
        <v>2473</v>
      </c>
      <c r="D21" s="41" t="s">
        <v>55</v>
      </c>
      <c r="E21" s="97"/>
      <c r="F21" s="96" t="s">
        <v>7</v>
      </c>
      <c r="G21" s="96"/>
      <c r="H21" s="96"/>
      <c r="I21" s="96"/>
      <c r="J21" s="96"/>
      <c r="K21" s="96"/>
      <c r="L21" s="96"/>
      <c r="M21" s="96" t="s">
        <v>6</v>
      </c>
      <c r="N21" s="96"/>
      <c r="O21" s="95"/>
      <c r="P21" s="96"/>
      <c r="Q21" s="95"/>
      <c r="R21" s="96" t="s">
        <v>8</v>
      </c>
      <c r="S21" s="96" t="s">
        <v>8</v>
      </c>
      <c r="T21" s="96"/>
      <c r="U21" s="96"/>
      <c r="V21" s="96"/>
      <c r="W21" s="96"/>
      <c r="X21" s="96"/>
      <c r="Y21" s="96"/>
      <c r="Z21" s="96"/>
      <c r="AA21" s="96"/>
      <c r="AB21" s="96"/>
      <c r="AC21" s="96"/>
      <c r="AD21" s="96"/>
      <c r="AE21" s="96"/>
      <c r="AF21" s="96"/>
      <c r="AG21" s="96"/>
      <c r="AH21" s="96"/>
      <c r="AI21" s="96"/>
      <c r="AJ21" s="19">
        <f t="shared" si="2"/>
        <v>1</v>
      </c>
      <c r="AK21" s="339">
        <f t="shared" si="3"/>
        <v>1</v>
      </c>
      <c r="AL21" s="339">
        <f t="shared" si="4"/>
        <v>2</v>
      </c>
      <c r="AM21" s="12"/>
      <c r="AN21" s="12"/>
      <c r="AO21" s="12"/>
    </row>
    <row r="22" spans="1:41" s="1" customFormat="1" ht="21" customHeight="1">
      <c r="A22" s="5">
        <v>16</v>
      </c>
      <c r="B22" s="39" t="s">
        <v>2474</v>
      </c>
      <c r="C22" s="40" t="s">
        <v>2475</v>
      </c>
      <c r="D22" s="41" t="s">
        <v>78</v>
      </c>
      <c r="E22" s="97"/>
      <c r="F22" s="96" t="s">
        <v>7</v>
      </c>
      <c r="G22" s="96"/>
      <c r="H22" s="96"/>
      <c r="I22" s="96"/>
      <c r="J22" s="96"/>
      <c r="K22" s="96"/>
      <c r="L22" s="96"/>
      <c r="M22" s="96"/>
      <c r="N22" s="96"/>
      <c r="O22" s="95"/>
      <c r="P22" s="96" t="s">
        <v>7</v>
      </c>
      <c r="Q22" s="95"/>
      <c r="R22" s="96"/>
      <c r="S22" s="96"/>
      <c r="T22" s="96"/>
      <c r="U22" s="96"/>
      <c r="V22" s="96"/>
      <c r="W22" s="96"/>
      <c r="X22" s="96"/>
      <c r="Y22" s="96"/>
      <c r="Z22" s="96"/>
      <c r="AA22" s="96"/>
      <c r="AB22" s="96"/>
      <c r="AC22" s="96"/>
      <c r="AD22" s="96"/>
      <c r="AE22" s="96"/>
      <c r="AF22" s="96"/>
      <c r="AG22" s="96"/>
      <c r="AH22" s="96"/>
      <c r="AI22" s="96"/>
      <c r="AJ22" s="19">
        <f t="shared" si="2"/>
        <v>0</v>
      </c>
      <c r="AK22" s="339">
        <f t="shared" si="3"/>
        <v>2</v>
      </c>
      <c r="AL22" s="339">
        <f t="shared" si="4"/>
        <v>0</v>
      </c>
      <c r="AM22" s="12"/>
      <c r="AN22" s="12"/>
      <c r="AO22" s="12"/>
    </row>
    <row r="23" spans="1:41" s="1" customFormat="1" ht="21" customHeight="1">
      <c r="A23" s="5">
        <v>17</v>
      </c>
      <c r="B23" s="39" t="s">
        <v>2476</v>
      </c>
      <c r="C23" s="40" t="s">
        <v>2477</v>
      </c>
      <c r="D23" s="41" t="s">
        <v>43</v>
      </c>
      <c r="E23" s="97"/>
      <c r="F23" s="96"/>
      <c r="G23" s="96"/>
      <c r="H23" s="96"/>
      <c r="I23" s="96"/>
      <c r="J23" s="96"/>
      <c r="K23" s="96"/>
      <c r="L23" s="96"/>
      <c r="M23" s="96"/>
      <c r="N23" s="96"/>
      <c r="O23" s="95"/>
      <c r="P23" s="96"/>
      <c r="Q23" s="95"/>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5">
        <v>18</v>
      </c>
      <c r="B24" s="39" t="s">
        <v>2478</v>
      </c>
      <c r="C24" s="40" t="s">
        <v>80</v>
      </c>
      <c r="D24" s="41" t="s">
        <v>745</v>
      </c>
      <c r="E24" s="97"/>
      <c r="F24" s="96" t="s">
        <v>6</v>
      </c>
      <c r="G24" s="96"/>
      <c r="H24" s="96"/>
      <c r="I24" s="96"/>
      <c r="J24" s="96"/>
      <c r="K24" s="96"/>
      <c r="L24" s="96"/>
      <c r="M24" s="96"/>
      <c r="N24" s="96"/>
      <c r="O24" s="95"/>
      <c r="P24" s="96"/>
      <c r="Q24" s="95"/>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5">
        <v>19</v>
      </c>
      <c r="B25" s="39" t="s">
        <v>2479</v>
      </c>
      <c r="C25" s="40" t="s">
        <v>2480</v>
      </c>
      <c r="D25" s="41" t="s">
        <v>98</v>
      </c>
      <c r="E25" s="97"/>
      <c r="F25" s="96" t="s">
        <v>7</v>
      </c>
      <c r="G25" s="96"/>
      <c r="H25" s="96"/>
      <c r="I25" s="96"/>
      <c r="J25" s="96"/>
      <c r="K25" s="96"/>
      <c r="L25" s="96"/>
      <c r="M25" s="96" t="s">
        <v>6</v>
      </c>
      <c r="N25" s="96"/>
      <c r="O25" s="95"/>
      <c r="P25" s="96"/>
      <c r="Q25" s="95"/>
      <c r="R25" s="96"/>
      <c r="S25" s="96"/>
      <c r="T25" s="96"/>
      <c r="U25" s="96"/>
      <c r="V25" s="96" t="s">
        <v>7</v>
      </c>
      <c r="W25" s="96"/>
      <c r="X25" s="96"/>
      <c r="Y25" s="96"/>
      <c r="Z25" s="96"/>
      <c r="AA25" s="96"/>
      <c r="AB25" s="96"/>
      <c r="AC25" s="96"/>
      <c r="AD25" s="96"/>
      <c r="AE25" s="96"/>
      <c r="AF25" s="96"/>
      <c r="AG25" s="96"/>
      <c r="AH25" s="96"/>
      <c r="AI25" s="96"/>
      <c r="AJ25" s="19">
        <f t="shared" si="2"/>
        <v>1</v>
      </c>
      <c r="AK25" s="339">
        <f t="shared" si="3"/>
        <v>2</v>
      </c>
      <c r="AL25" s="339">
        <f t="shared" si="4"/>
        <v>0</v>
      </c>
      <c r="AM25" s="12"/>
      <c r="AN25" s="12"/>
      <c r="AO25" s="12"/>
    </row>
    <row r="26" spans="1:41" s="1" customFormat="1" ht="21" customHeight="1">
      <c r="A26" s="5">
        <v>20</v>
      </c>
      <c r="B26" s="39" t="s">
        <v>2481</v>
      </c>
      <c r="C26" s="40" t="s">
        <v>499</v>
      </c>
      <c r="D26" s="41" t="s">
        <v>63</v>
      </c>
      <c r="E26" s="97"/>
      <c r="F26" s="96"/>
      <c r="G26" s="96"/>
      <c r="H26" s="96"/>
      <c r="I26" s="96"/>
      <c r="J26" s="96"/>
      <c r="K26" s="96"/>
      <c r="L26" s="96"/>
      <c r="M26" s="96"/>
      <c r="N26" s="96"/>
      <c r="O26" s="95"/>
      <c r="P26" s="96"/>
      <c r="Q26" s="95"/>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5">
        <v>21</v>
      </c>
      <c r="B27" s="39" t="s">
        <v>2483</v>
      </c>
      <c r="C27" s="40" t="s">
        <v>2484</v>
      </c>
      <c r="D27" s="41" t="s">
        <v>58</v>
      </c>
      <c r="E27" s="97"/>
      <c r="F27" s="96"/>
      <c r="G27" s="96"/>
      <c r="H27" s="96"/>
      <c r="I27" s="96"/>
      <c r="J27" s="96"/>
      <c r="K27" s="96"/>
      <c r="L27" s="96"/>
      <c r="M27" s="96"/>
      <c r="N27" s="96"/>
      <c r="O27" s="95"/>
      <c r="P27" s="96"/>
      <c r="Q27" s="95"/>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5">
        <v>22</v>
      </c>
      <c r="B28" s="39" t="s">
        <v>2485</v>
      </c>
      <c r="C28" s="40" t="s">
        <v>2486</v>
      </c>
      <c r="D28" s="41" t="s">
        <v>22</v>
      </c>
      <c r="E28" s="97"/>
      <c r="F28" s="96" t="s">
        <v>6</v>
      </c>
      <c r="G28" s="96"/>
      <c r="H28" s="96"/>
      <c r="I28" s="96"/>
      <c r="J28" s="96"/>
      <c r="K28" s="96"/>
      <c r="L28" s="96"/>
      <c r="M28" s="96" t="s">
        <v>6</v>
      </c>
      <c r="N28" s="96"/>
      <c r="O28" s="95"/>
      <c r="P28" s="96"/>
      <c r="Q28" s="95" t="s">
        <v>7</v>
      </c>
      <c r="R28" s="96" t="s">
        <v>6</v>
      </c>
      <c r="S28" s="96"/>
      <c r="T28" s="96" t="s">
        <v>6</v>
      </c>
      <c r="U28" s="96"/>
      <c r="V28" s="96"/>
      <c r="W28" s="96"/>
      <c r="X28" s="96"/>
      <c r="Y28" s="96"/>
      <c r="Z28" s="96"/>
      <c r="AA28" s="96"/>
      <c r="AB28" s="96"/>
      <c r="AC28" s="96"/>
      <c r="AD28" s="96"/>
      <c r="AE28" s="96"/>
      <c r="AF28" s="96"/>
      <c r="AG28" s="96"/>
      <c r="AH28" s="96"/>
      <c r="AI28" s="96"/>
      <c r="AJ28" s="19">
        <f t="shared" si="2"/>
        <v>4</v>
      </c>
      <c r="AK28" s="339">
        <f t="shared" si="3"/>
        <v>1</v>
      </c>
      <c r="AL28" s="339">
        <f t="shared" si="4"/>
        <v>0</v>
      </c>
      <c r="AM28" s="12"/>
      <c r="AN28" s="12"/>
      <c r="AO28" s="12"/>
    </row>
    <row r="29" spans="1:41" s="1" customFormat="1" ht="21" customHeight="1">
      <c r="A29" s="5">
        <v>23</v>
      </c>
      <c r="B29" s="39" t="s">
        <v>2487</v>
      </c>
      <c r="C29" s="40" t="s">
        <v>2488</v>
      </c>
      <c r="D29" s="41" t="s">
        <v>46</v>
      </c>
      <c r="E29" s="97"/>
      <c r="F29" s="96"/>
      <c r="G29" s="96"/>
      <c r="H29" s="96"/>
      <c r="I29" s="96"/>
      <c r="J29" s="96"/>
      <c r="K29" s="96"/>
      <c r="L29" s="96"/>
      <c r="M29" s="96"/>
      <c r="N29" s="96"/>
      <c r="O29" s="95"/>
      <c r="P29" s="96"/>
      <c r="Q29" s="95"/>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5">
        <v>24</v>
      </c>
      <c r="B30" s="39" t="s">
        <v>2489</v>
      </c>
      <c r="C30" s="40" t="s">
        <v>802</v>
      </c>
      <c r="D30" s="41" t="s">
        <v>46</v>
      </c>
      <c r="E30" s="97"/>
      <c r="F30" s="96"/>
      <c r="G30" s="96"/>
      <c r="H30" s="96"/>
      <c r="I30" s="96"/>
      <c r="J30" s="96"/>
      <c r="K30" s="96"/>
      <c r="L30" s="96"/>
      <c r="M30" s="96"/>
      <c r="N30" s="96"/>
      <c r="O30" s="95"/>
      <c r="P30" s="96"/>
      <c r="Q30" s="95"/>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5">
        <v>25</v>
      </c>
      <c r="B31" s="39" t="s">
        <v>2490</v>
      </c>
      <c r="C31" s="40" t="s">
        <v>65</v>
      </c>
      <c r="D31" s="41" t="s">
        <v>67</v>
      </c>
      <c r="E31" s="97"/>
      <c r="F31" s="96" t="s">
        <v>6</v>
      </c>
      <c r="G31" s="96"/>
      <c r="H31" s="96"/>
      <c r="I31" s="96"/>
      <c r="J31" s="96"/>
      <c r="K31" s="96"/>
      <c r="L31" s="96"/>
      <c r="M31" s="96"/>
      <c r="N31" s="96"/>
      <c r="O31" s="95"/>
      <c r="P31" s="96"/>
      <c r="Q31" s="95"/>
      <c r="R31" s="96"/>
      <c r="S31" s="96"/>
      <c r="T31" s="96"/>
      <c r="U31" s="96"/>
      <c r="V31" s="96"/>
      <c r="W31" s="96"/>
      <c r="X31" s="96"/>
      <c r="Y31" s="96"/>
      <c r="Z31" s="96"/>
      <c r="AA31" s="96"/>
      <c r="AB31" s="96"/>
      <c r="AC31" s="96"/>
      <c r="AD31" s="96"/>
      <c r="AE31" s="96"/>
      <c r="AF31" s="96"/>
      <c r="AG31" s="96"/>
      <c r="AH31" s="96"/>
      <c r="AI31" s="96"/>
      <c r="AJ31" s="19">
        <f t="shared" si="2"/>
        <v>1</v>
      </c>
      <c r="AK31" s="339">
        <f t="shared" si="3"/>
        <v>0</v>
      </c>
      <c r="AL31" s="339">
        <f t="shared" si="4"/>
        <v>0</v>
      </c>
      <c r="AM31" s="12"/>
      <c r="AN31" s="12"/>
      <c r="AO31" s="12"/>
    </row>
    <row r="32" spans="1:41" s="1" customFormat="1" ht="21" customHeight="1">
      <c r="A32" s="5">
        <v>26</v>
      </c>
      <c r="B32" s="39" t="s">
        <v>2491</v>
      </c>
      <c r="C32" s="40" t="s">
        <v>57</v>
      </c>
      <c r="D32" s="41" t="s">
        <v>67</v>
      </c>
      <c r="E32" s="97"/>
      <c r="F32" s="96" t="s">
        <v>6</v>
      </c>
      <c r="G32" s="96"/>
      <c r="H32" s="96"/>
      <c r="I32" s="96"/>
      <c r="J32" s="96"/>
      <c r="K32" s="96"/>
      <c r="L32" s="96"/>
      <c r="M32" s="96"/>
      <c r="N32" s="96"/>
      <c r="O32" s="95"/>
      <c r="P32" s="96"/>
      <c r="Q32" s="95"/>
      <c r="R32" s="96"/>
      <c r="S32" s="96"/>
      <c r="T32" s="96"/>
      <c r="U32" s="96"/>
      <c r="V32" s="96"/>
      <c r="W32" s="96"/>
      <c r="X32" s="96"/>
      <c r="Y32" s="96"/>
      <c r="Z32" s="96"/>
      <c r="AA32" s="96"/>
      <c r="AB32" s="96"/>
      <c r="AC32" s="96"/>
      <c r="AD32" s="96"/>
      <c r="AE32" s="96"/>
      <c r="AF32" s="96"/>
      <c r="AG32" s="96"/>
      <c r="AH32" s="96"/>
      <c r="AI32" s="96"/>
      <c r="AJ32" s="19">
        <f t="shared" si="2"/>
        <v>1</v>
      </c>
      <c r="AK32" s="339">
        <f t="shared" si="3"/>
        <v>0</v>
      </c>
      <c r="AL32" s="339">
        <f t="shared" si="4"/>
        <v>0</v>
      </c>
      <c r="AM32" s="12"/>
      <c r="AN32" s="12"/>
      <c r="AO32" s="12"/>
    </row>
    <row r="33" spans="1:41" s="1" customFormat="1" ht="21" customHeight="1">
      <c r="A33" s="5">
        <v>27</v>
      </c>
      <c r="B33" s="39" t="s">
        <v>2492</v>
      </c>
      <c r="C33" s="40" t="s">
        <v>2493</v>
      </c>
      <c r="D33" s="41" t="s">
        <v>2494</v>
      </c>
      <c r="E33" s="97"/>
      <c r="F33" s="96"/>
      <c r="G33" s="96"/>
      <c r="H33" s="96"/>
      <c r="I33" s="96"/>
      <c r="J33" s="96"/>
      <c r="K33" s="96"/>
      <c r="L33" s="96"/>
      <c r="M33" s="96"/>
      <c r="N33" s="96"/>
      <c r="O33" s="95"/>
      <c r="P33" s="96"/>
      <c r="Q33" s="95"/>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5">
        <v>28</v>
      </c>
      <c r="B34" s="39" t="s">
        <v>2495</v>
      </c>
      <c r="C34" s="40" t="s">
        <v>2496</v>
      </c>
      <c r="D34" s="41" t="s">
        <v>185</v>
      </c>
      <c r="E34" s="97"/>
      <c r="F34" s="96"/>
      <c r="G34" s="96"/>
      <c r="H34" s="96"/>
      <c r="I34" s="96"/>
      <c r="J34" s="96"/>
      <c r="K34" s="96" t="s">
        <v>8</v>
      </c>
      <c r="L34" s="96"/>
      <c r="M34" s="96"/>
      <c r="N34" s="96"/>
      <c r="O34" s="95"/>
      <c r="P34" s="96"/>
      <c r="Q34" s="95"/>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1</v>
      </c>
      <c r="AM34" s="16"/>
      <c r="AN34"/>
      <c r="AO34"/>
    </row>
    <row r="35" spans="1:41" s="1" customFormat="1" ht="21" customHeight="1">
      <c r="A35" s="5">
        <v>29</v>
      </c>
      <c r="B35" s="39" t="s">
        <v>2497</v>
      </c>
      <c r="C35" s="40" t="s">
        <v>2498</v>
      </c>
      <c r="D35" s="41" t="s">
        <v>59</v>
      </c>
      <c r="E35" s="97"/>
      <c r="F35" s="96" t="s">
        <v>6</v>
      </c>
      <c r="G35" s="96"/>
      <c r="H35" s="96"/>
      <c r="I35" s="96"/>
      <c r="J35" s="96"/>
      <c r="K35" s="96" t="s">
        <v>8</v>
      </c>
      <c r="L35" s="96"/>
      <c r="M35" s="96"/>
      <c r="N35" s="96"/>
      <c r="O35" s="95"/>
      <c r="P35" s="96" t="s">
        <v>8</v>
      </c>
      <c r="Q35" s="95" t="s">
        <v>8</v>
      </c>
      <c r="R35" s="96" t="s">
        <v>8</v>
      </c>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4</v>
      </c>
    </row>
    <row r="36" spans="1:41" s="1" customFormat="1" ht="21" customHeight="1">
      <c r="A36" s="5">
        <v>30</v>
      </c>
      <c r="B36" s="39" t="s">
        <v>2499</v>
      </c>
      <c r="C36" s="40" t="s">
        <v>2500</v>
      </c>
      <c r="D36" s="41" t="s">
        <v>68</v>
      </c>
      <c r="E36" s="97"/>
      <c r="F36" s="96"/>
      <c r="G36" s="96"/>
      <c r="H36" s="96"/>
      <c r="I36" s="96"/>
      <c r="J36" s="96"/>
      <c r="K36" s="96"/>
      <c r="L36" s="96"/>
      <c r="M36" s="96"/>
      <c r="N36" s="96"/>
      <c r="O36" s="95"/>
      <c r="P36" s="96"/>
      <c r="Q36" s="95"/>
      <c r="R36" s="96"/>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row>
    <row r="37" spans="1:41" s="1" customFormat="1" ht="21" customHeight="1">
      <c r="A37" s="5">
        <v>31</v>
      </c>
      <c r="B37" s="39" t="s">
        <v>2501</v>
      </c>
      <c r="C37" s="40" t="s">
        <v>1316</v>
      </c>
      <c r="D37" s="41" t="s">
        <v>104</v>
      </c>
      <c r="E37" s="150"/>
      <c r="F37" s="96"/>
      <c r="G37" s="96"/>
      <c r="H37" s="96"/>
      <c r="I37" s="96"/>
      <c r="J37" s="96"/>
      <c r="K37" s="96" t="s">
        <v>8</v>
      </c>
      <c r="L37" s="96"/>
      <c r="M37" s="96"/>
      <c r="N37" s="96"/>
      <c r="O37" s="95"/>
      <c r="P37" s="96"/>
      <c r="Q37" s="95"/>
      <c r="R37" s="96"/>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1</v>
      </c>
    </row>
    <row r="38" spans="1:41" s="1" customFormat="1" ht="21" customHeight="1">
      <c r="A38" s="5">
        <v>32</v>
      </c>
      <c r="B38" s="39" t="s">
        <v>2502</v>
      </c>
      <c r="C38" s="40" t="s">
        <v>2503</v>
      </c>
      <c r="D38" s="41" t="s">
        <v>125</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502"/>
      <c r="AN38" s="503"/>
    </row>
    <row r="39" spans="1:41" s="1" customFormat="1" ht="21" customHeight="1">
      <c r="A39" s="5">
        <v>33</v>
      </c>
      <c r="B39" s="39" t="s">
        <v>2504</v>
      </c>
      <c r="C39" s="40" t="s">
        <v>2505</v>
      </c>
      <c r="D39" s="41" t="s">
        <v>2506</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53"/>
      <c r="AN39" s="156"/>
    </row>
    <row r="40" spans="1:41" s="1" customFormat="1" ht="21" customHeight="1">
      <c r="A40" s="5">
        <v>34</v>
      </c>
      <c r="B40" s="39" t="s">
        <v>2482</v>
      </c>
      <c r="C40" s="40" t="s">
        <v>64</v>
      </c>
      <c r="D40" s="41" t="s">
        <v>9</v>
      </c>
      <c r="E40" s="545" t="s">
        <v>2799</v>
      </c>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7"/>
      <c r="AJ40" s="19">
        <f t="shared" si="2"/>
        <v>0</v>
      </c>
      <c r="AK40" s="339">
        <f t="shared" si="3"/>
        <v>0</v>
      </c>
      <c r="AL40" s="339">
        <f t="shared" si="4"/>
        <v>0</v>
      </c>
    </row>
    <row r="41" spans="1:41" s="1" customFormat="1" ht="21" customHeight="1">
      <c r="A41" s="451" t="s">
        <v>10</v>
      </c>
      <c r="B41" s="451"/>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114">
        <f>SUM(AJ7:AJ39)</f>
        <v>27</v>
      </c>
      <c r="AK41" s="114">
        <f>SUM(AK7:AK39)</f>
        <v>8</v>
      </c>
      <c r="AL41" s="114">
        <f>SUM(AL7:AL39)</f>
        <v>13</v>
      </c>
      <c r="AM41" s="12"/>
      <c r="AN41" s="12"/>
    </row>
    <row r="42" spans="1:41" s="25" customFormat="1" ht="21" customHeight="1">
      <c r="A42" s="440" t="s">
        <v>2804</v>
      </c>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2"/>
      <c r="AM42" s="338"/>
      <c r="AN42" s="338"/>
    </row>
    <row r="43" spans="1:41" ht="19.5">
      <c r="C43" s="443"/>
      <c r="D43" s="443"/>
      <c r="E43" s="443"/>
      <c r="F43" s="443"/>
      <c r="G43" s="443"/>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1" ht="19.5">
      <c r="C44" s="443"/>
      <c r="D44" s="443"/>
      <c r="E44" s="443"/>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41" ht="19.5">
      <c r="C45" s="443"/>
      <c r="D45" s="443"/>
      <c r="E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sheetData>
  <mergeCells count="23">
    <mergeCell ref="AM20:AN20"/>
    <mergeCell ref="A41:AI41"/>
    <mergeCell ref="AM38:AN38"/>
    <mergeCell ref="AJ5:AJ6"/>
    <mergeCell ref="AK5:AK6"/>
    <mergeCell ref="AL5:AL6"/>
    <mergeCell ref="C45:D45"/>
    <mergeCell ref="C43:G43"/>
    <mergeCell ref="C44:E44"/>
    <mergeCell ref="E40:AI40"/>
    <mergeCell ref="M4:N4"/>
    <mergeCell ref="I4:L4"/>
    <mergeCell ref="C5:D6"/>
    <mergeCell ref="O4:Q4"/>
    <mergeCell ref="R4:T4"/>
    <mergeCell ref="A42:AL42"/>
    <mergeCell ref="A5:A6"/>
    <mergeCell ref="B5:B6"/>
    <mergeCell ref="A1:P1"/>
    <mergeCell ref="Q1:AL1"/>
    <mergeCell ref="A2:P2"/>
    <mergeCell ref="Q2:AL2"/>
    <mergeCell ref="A3:AL3"/>
  </mergeCells>
  <conditionalFormatting sqref="E6:AI39 E40">
    <cfRule type="expression" dxfId="2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opLeftCell="B10" zoomScale="80" zoomScaleNormal="80" workbookViewId="0">
      <selection activeCell="T32" sqref="T32"/>
    </sheetView>
  </sheetViews>
  <sheetFormatPr defaultRowHeight="15.75"/>
  <cols>
    <col min="1" max="1" width="6.5" customWidth="1"/>
    <col min="2" max="2" width="17.6640625" customWidth="1"/>
    <col min="3" max="3" width="25.83203125" customWidth="1"/>
    <col min="4" max="4" width="11.6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2722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92" t="s">
        <v>2507</v>
      </c>
      <c r="C7" s="293" t="s">
        <v>224</v>
      </c>
      <c r="D7" s="294" t="s">
        <v>36</v>
      </c>
      <c r="E7" s="97"/>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92" t="s">
        <v>2508</v>
      </c>
      <c r="C8" s="293" t="s">
        <v>993</v>
      </c>
      <c r="D8" s="294" t="s">
        <v>61</v>
      </c>
      <c r="E8" s="97"/>
      <c r="F8" s="96"/>
      <c r="G8" s="96"/>
      <c r="H8" s="96"/>
      <c r="I8" s="96"/>
      <c r="J8" s="96"/>
      <c r="K8" s="96" t="s">
        <v>7</v>
      </c>
      <c r="L8" s="96"/>
      <c r="M8" s="96"/>
      <c r="N8" s="96"/>
      <c r="O8" s="96" t="s">
        <v>7</v>
      </c>
      <c r="P8" s="96" t="s">
        <v>7</v>
      </c>
      <c r="Q8" s="96"/>
      <c r="R8" s="96"/>
      <c r="S8" s="96" t="s">
        <v>7</v>
      </c>
      <c r="T8" s="96"/>
      <c r="U8" s="96"/>
      <c r="V8" s="96"/>
      <c r="W8" s="96"/>
      <c r="X8" s="96"/>
      <c r="Y8" s="96"/>
      <c r="Z8" s="96"/>
      <c r="AA8" s="96"/>
      <c r="AB8" s="96"/>
      <c r="AC8" s="95"/>
      <c r="AD8" s="96"/>
      <c r="AE8" s="96"/>
      <c r="AF8" s="96"/>
      <c r="AG8" s="96"/>
      <c r="AH8" s="96"/>
      <c r="AI8" s="96"/>
      <c r="AJ8" s="19">
        <f t="shared" ref="AJ8:AJ32" si="2">COUNTIF(E8:AI8,"K")+2*COUNTIF(E8:AI8,"2K")+COUNTIF(E8:AI8,"TK")+COUNTIF(E8:AI8,"KT")+COUNTIF(E8:AI8,"PK")+COUNTIF(E8:AI8,"KP")+2*COUNTIF(E8:AI8,"K2")</f>
        <v>0</v>
      </c>
      <c r="AK8" s="339">
        <f t="shared" ref="AK8:AK32" si="3">COUNTIF(F8:AJ8,"P")+2*COUNTIF(F8:AJ8,"2P")+COUNTIF(F8:AJ8,"TP")+COUNTIF(F8:AJ8,"PT")+COUNTIF(F8:AJ8,"PK")+COUNTIF(F8:AJ8,"KP")+2*COUNTIF(F8:AJ8,"P2")</f>
        <v>4</v>
      </c>
      <c r="AL8" s="339">
        <f t="shared" ref="AL8:AL32" si="4">COUNTIF(E8:AI8,"T")+2*COUNTIF(E8:AI8,"2T")+2*COUNTIF(E8:AI8,"T2")+COUNTIF(E8:AI8,"PT")+COUNTIF(E8:AI8,"TP")</f>
        <v>0</v>
      </c>
      <c r="AM8" s="12"/>
      <c r="AN8" s="12"/>
      <c r="AO8" s="12"/>
    </row>
    <row r="9" spans="1:41" s="1" customFormat="1" ht="21" customHeight="1">
      <c r="A9" s="34">
        <v>3</v>
      </c>
      <c r="B9" s="292" t="s">
        <v>2509</v>
      </c>
      <c r="C9" s="293" t="s">
        <v>2510</v>
      </c>
      <c r="D9" s="294" t="s">
        <v>1918</v>
      </c>
      <c r="E9" s="97"/>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9">
        <f t="shared" si="3"/>
        <v>0</v>
      </c>
      <c r="AL9" s="339">
        <f t="shared" si="4"/>
        <v>0</v>
      </c>
      <c r="AM9" s="12"/>
      <c r="AN9" s="12"/>
      <c r="AO9" s="12"/>
    </row>
    <row r="10" spans="1:41" s="1" customFormat="1" ht="21" customHeight="1">
      <c r="A10" s="34">
        <v>4</v>
      </c>
      <c r="B10" s="292" t="s">
        <v>2511</v>
      </c>
      <c r="C10" s="293" t="s">
        <v>2512</v>
      </c>
      <c r="D10" s="294" t="s">
        <v>39</v>
      </c>
      <c r="E10" s="97"/>
      <c r="F10" s="96" t="s">
        <v>7</v>
      </c>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9">
        <f t="shared" si="3"/>
        <v>1</v>
      </c>
      <c r="AL10" s="339">
        <f t="shared" si="4"/>
        <v>0</v>
      </c>
      <c r="AM10" s="12"/>
      <c r="AN10" s="12"/>
      <c r="AO10" s="12"/>
    </row>
    <row r="11" spans="1:41" s="1" customFormat="1" ht="21" customHeight="1">
      <c r="A11" s="34">
        <v>5</v>
      </c>
      <c r="B11" s="292" t="s">
        <v>2513</v>
      </c>
      <c r="C11" s="293" t="s">
        <v>2514</v>
      </c>
      <c r="D11" s="294" t="s">
        <v>40</v>
      </c>
      <c r="E11" s="97"/>
      <c r="F11" s="96"/>
      <c r="G11" s="96"/>
      <c r="H11" s="96"/>
      <c r="I11" s="96"/>
      <c r="J11" s="96" t="s">
        <v>6</v>
      </c>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1</v>
      </c>
      <c r="AK11" s="339">
        <f t="shared" si="3"/>
        <v>0</v>
      </c>
      <c r="AL11" s="339">
        <f t="shared" si="4"/>
        <v>0</v>
      </c>
      <c r="AM11" s="12"/>
      <c r="AN11" s="12"/>
      <c r="AO11" s="12"/>
    </row>
    <row r="12" spans="1:41" s="1" customFormat="1" ht="21" customHeight="1">
      <c r="A12" s="34">
        <v>6</v>
      </c>
      <c r="B12" s="292" t="s">
        <v>2515</v>
      </c>
      <c r="C12" s="293" t="s">
        <v>2516</v>
      </c>
      <c r="D12" s="294" t="s">
        <v>14</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9">
        <f t="shared" si="3"/>
        <v>0</v>
      </c>
      <c r="AL12" s="339">
        <f t="shared" si="4"/>
        <v>0</v>
      </c>
      <c r="AM12" s="12"/>
      <c r="AN12" s="12"/>
      <c r="AO12" s="12"/>
    </row>
    <row r="13" spans="1:41" s="1" customFormat="1" ht="21" customHeight="1">
      <c r="A13" s="34">
        <v>7</v>
      </c>
      <c r="B13" s="292" t="s">
        <v>2517</v>
      </c>
      <c r="C13" s="293" t="s">
        <v>2518</v>
      </c>
      <c r="D13" s="294" t="s">
        <v>33</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5"/>
      <c r="AD13" s="96"/>
      <c r="AE13" s="96"/>
      <c r="AF13" s="96"/>
      <c r="AG13" s="96"/>
      <c r="AH13" s="96"/>
      <c r="AI13" s="96"/>
      <c r="AJ13" s="19">
        <f t="shared" si="2"/>
        <v>0</v>
      </c>
      <c r="AK13" s="339">
        <f t="shared" si="3"/>
        <v>0</v>
      </c>
      <c r="AL13" s="339">
        <f t="shared" si="4"/>
        <v>0</v>
      </c>
      <c r="AM13" s="12"/>
      <c r="AN13" s="12"/>
      <c r="AO13" s="12"/>
    </row>
    <row r="14" spans="1:41" s="1" customFormat="1" ht="21" customHeight="1">
      <c r="A14" s="34">
        <v>8</v>
      </c>
      <c r="B14" s="292" t="s">
        <v>2519</v>
      </c>
      <c r="C14" s="293" t="s">
        <v>2520</v>
      </c>
      <c r="D14" s="294" t="s">
        <v>126</v>
      </c>
      <c r="E14" s="97"/>
      <c r="F14" s="96"/>
      <c r="G14" s="96"/>
      <c r="H14" s="96"/>
      <c r="I14" s="96"/>
      <c r="J14" s="96"/>
      <c r="K14" s="96" t="s">
        <v>7</v>
      </c>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9">
        <f t="shared" si="3"/>
        <v>1</v>
      </c>
      <c r="AL14" s="339">
        <f t="shared" si="4"/>
        <v>0</v>
      </c>
      <c r="AM14" s="12"/>
      <c r="AN14" s="12"/>
      <c r="AO14" s="12"/>
    </row>
    <row r="15" spans="1:41" s="272" customFormat="1" ht="21" customHeight="1">
      <c r="A15" s="34">
        <v>9</v>
      </c>
      <c r="B15" s="292" t="s">
        <v>2521</v>
      </c>
      <c r="C15" s="293" t="s">
        <v>2522</v>
      </c>
      <c r="D15" s="294" t="s">
        <v>20</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95"/>
      <c r="AD15" s="291"/>
      <c r="AE15" s="291"/>
      <c r="AF15" s="291"/>
      <c r="AG15" s="291"/>
      <c r="AH15" s="291"/>
      <c r="AI15" s="291"/>
      <c r="AJ15" s="19">
        <f t="shared" si="2"/>
        <v>0</v>
      </c>
      <c r="AK15" s="339">
        <f t="shared" si="3"/>
        <v>0</v>
      </c>
      <c r="AL15" s="339">
        <f t="shared" si="4"/>
        <v>0</v>
      </c>
      <c r="AM15" s="271"/>
      <c r="AN15" s="271"/>
      <c r="AO15" s="271"/>
    </row>
    <row r="16" spans="1:41" s="1" customFormat="1" ht="21" customHeight="1">
      <c r="A16" s="34">
        <v>10</v>
      </c>
      <c r="B16" s="292" t="s">
        <v>2523</v>
      </c>
      <c r="C16" s="293" t="s">
        <v>2524</v>
      </c>
      <c r="D16" s="294" t="s">
        <v>20</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9">
        <f t="shared" si="3"/>
        <v>0</v>
      </c>
      <c r="AL16" s="339">
        <f t="shared" si="4"/>
        <v>0</v>
      </c>
      <c r="AM16" s="12"/>
      <c r="AN16" s="12"/>
      <c r="AO16" s="12"/>
    </row>
    <row r="17" spans="1:41" s="1" customFormat="1" ht="21" customHeight="1">
      <c r="A17" s="34">
        <v>11</v>
      </c>
      <c r="B17" s="292" t="s">
        <v>2525</v>
      </c>
      <c r="C17" s="293" t="s">
        <v>2526</v>
      </c>
      <c r="D17" s="294" t="s">
        <v>20</v>
      </c>
      <c r="E17" s="97"/>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92" t="s">
        <v>2527</v>
      </c>
      <c r="C18" s="293" t="s">
        <v>16</v>
      </c>
      <c r="D18" s="294" t="s">
        <v>53</v>
      </c>
      <c r="E18" s="97"/>
      <c r="F18" s="96"/>
      <c r="G18" s="96"/>
      <c r="H18" s="96"/>
      <c r="I18" s="96"/>
      <c r="J18" s="96" t="s">
        <v>6</v>
      </c>
      <c r="K18" s="96" t="s">
        <v>6</v>
      </c>
      <c r="L18" s="96"/>
      <c r="M18" s="96"/>
      <c r="N18" s="96"/>
      <c r="O18" s="96" t="s">
        <v>6</v>
      </c>
      <c r="P18" s="96" t="s">
        <v>6</v>
      </c>
      <c r="Q18" s="96"/>
      <c r="R18" s="96"/>
      <c r="S18" s="96" t="s">
        <v>6</v>
      </c>
      <c r="T18" s="96"/>
      <c r="U18" s="96"/>
      <c r="V18" s="96"/>
      <c r="W18" s="96"/>
      <c r="X18" s="96"/>
      <c r="Y18" s="96"/>
      <c r="Z18" s="96"/>
      <c r="AA18" s="96"/>
      <c r="AB18" s="96"/>
      <c r="AC18" s="95"/>
      <c r="AD18" s="96"/>
      <c r="AE18" s="96"/>
      <c r="AF18" s="96"/>
      <c r="AG18" s="96"/>
      <c r="AH18" s="96"/>
      <c r="AI18" s="96"/>
      <c r="AJ18" s="19">
        <f t="shared" si="2"/>
        <v>5</v>
      </c>
      <c r="AK18" s="339">
        <f t="shared" si="3"/>
        <v>0</v>
      </c>
      <c r="AL18" s="339">
        <f t="shared" si="4"/>
        <v>0</v>
      </c>
      <c r="AM18" s="12"/>
      <c r="AN18" s="12"/>
      <c r="AO18" s="12"/>
    </row>
    <row r="19" spans="1:41" s="1" customFormat="1" ht="21" customHeight="1">
      <c r="A19" s="34">
        <v>13</v>
      </c>
      <c r="B19" s="292" t="s">
        <v>2528</v>
      </c>
      <c r="C19" s="293" t="s">
        <v>57</v>
      </c>
      <c r="D19" s="294" t="s">
        <v>53</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5"/>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92" t="s">
        <v>2529</v>
      </c>
      <c r="C20" s="293" t="s">
        <v>80</v>
      </c>
      <c r="D20" s="294" t="s">
        <v>26</v>
      </c>
      <c r="E20" s="97"/>
      <c r="F20" s="96"/>
      <c r="G20" s="96"/>
      <c r="H20" s="96"/>
      <c r="I20" s="96"/>
      <c r="J20" s="96" t="s">
        <v>6</v>
      </c>
      <c r="K20" s="96"/>
      <c r="L20" s="96"/>
      <c r="M20" s="96"/>
      <c r="N20" s="96"/>
      <c r="O20" s="96"/>
      <c r="P20" s="96" t="s">
        <v>6</v>
      </c>
      <c r="Q20" s="96"/>
      <c r="R20" s="96"/>
      <c r="S20" s="96"/>
      <c r="T20" s="96"/>
      <c r="U20" s="96"/>
      <c r="V20" s="96"/>
      <c r="W20" s="96"/>
      <c r="X20" s="96"/>
      <c r="Y20" s="96"/>
      <c r="Z20" s="96"/>
      <c r="AA20" s="96"/>
      <c r="AB20" s="96"/>
      <c r="AC20" s="95"/>
      <c r="AD20" s="96"/>
      <c r="AE20" s="96"/>
      <c r="AF20" s="96"/>
      <c r="AG20" s="96"/>
      <c r="AH20" s="96"/>
      <c r="AI20" s="96"/>
      <c r="AJ20" s="19">
        <f t="shared" si="2"/>
        <v>2</v>
      </c>
      <c r="AK20" s="339">
        <f t="shared" si="3"/>
        <v>0</v>
      </c>
      <c r="AL20" s="339">
        <f t="shared" si="4"/>
        <v>0</v>
      </c>
      <c r="AM20" s="502"/>
      <c r="AN20" s="503"/>
      <c r="AO20" s="12"/>
    </row>
    <row r="21" spans="1:41" s="1" customFormat="1" ht="21" customHeight="1">
      <c r="A21" s="34">
        <v>15</v>
      </c>
      <c r="B21" s="292" t="s">
        <v>2530</v>
      </c>
      <c r="C21" s="293" t="s">
        <v>2531</v>
      </c>
      <c r="D21" s="294" t="s">
        <v>363</v>
      </c>
      <c r="E21" s="97"/>
      <c r="F21" s="96"/>
      <c r="G21" s="96"/>
      <c r="H21" s="96"/>
      <c r="I21" s="96"/>
      <c r="J21" s="96"/>
      <c r="K21" s="96"/>
      <c r="L21" s="96"/>
      <c r="M21" s="96"/>
      <c r="N21" s="96"/>
      <c r="O21" s="96"/>
      <c r="P21" s="96"/>
      <c r="Q21" s="96"/>
      <c r="R21" s="96"/>
      <c r="S21" s="96" t="s">
        <v>8</v>
      </c>
      <c r="T21" s="96"/>
      <c r="U21" s="96"/>
      <c r="V21" s="96"/>
      <c r="W21" s="96"/>
      <c r="X21" s="96"/>
      <c r="Y21" s="96"/>
      <c r="Z21" s="96"/>
      <c r="AA21" s="96"/>
      <c r="AB21" s="96"/>
      <c r="AC21" s="95"/>
      <c r="AD21" s="96"/>
      <c r="AE21" s="96"/>
      <c r="AF21" s="96"/>
      <c r="AG21" s="96"/>
      <c r="AH21" s="96"/>
      <c r="AI21" s="96"/>
      <c r="AJ21" s="19">
        <f t="shared" si="2"/>
        <v>0</v>
      </c>
      <c r="AK21" s="339">
        <f t="shared" si="3"/>
        <v>0</v>
      </c>
      <c r="AL21" s="339">
        <f t="shared" si="4"/>
        <v>1</v>
      </c>
      <c r="AM21" s="12"/>
      <c r="AN21" s="12"/>
      <c r="AO21" s="12"/>
    </row>
    <row r="22" spans="1:41" s="1" customFormat="1" ht="21" customHeight="1">
      <c r="A22" s="34">
        <v>16</v>
      </c>
      <c r="B22" s="292" t="s">
        <v>2532</v>
      </c>
      <c r="C22" s="293" t="s">
        <v>2533</v>
      </c>
      <c r="D22" s="294" t="s">
        <v>78</v>
      </c>
      <c r="E22" s="97"/>
      <c r="F22" s="96"/>
      <c r="G22" s="96"/>
      <c r="H22" s="96"/>
      <c r="I22" s="96"/>
      <c r="J22" s="96"/>
      <c r="K22" s="96" t="s">
        <v>6</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92" t="s">
        <v>2534</v>
      </c>
      <c r="C23" s="293" t="s">
        <v>2535</v>
      </c>
      <c r="D23" s="294" t="s">
        <v>78</v>
      </c>
      <c r="E23" s="97"/>
      <c r="F23" s="96"/>
      <c r="G23" s="96"/>
      <c r="H23" s="96"/>
      <c r="I23" s="96"/>
      <c r="J23" s="96"/>
      <c r="K23" s="96" t="s">
        <v>6</v>
      </c>
      <c r="L23" s="96"/>
      <c r="M23" s="96"/>
      <c r="N23" s="96"/>
      <c r="O23" s="96"/>
      <c r="P23" s="96" t="s">
        <v>7</v>
      </c>
      <c r="Q23" s="96"/>
      <c r="R23" s="96"/>
      <c r="S23" s="96"/>
      <c r="T23" s="96"/>
      <c r="U23" s="96"/>
      <c r="V23" s="96"/>
      <c r="W23" s="96"/>
      <c r="X23" s="96"/>
      <c r="Y23" s="96"/>
      <c r="Z23" s="96"/>
      <c r="AA23" s="96"/>
      <c r="AB23" s="96"/>
      <c r="AC23" s="95"/>
      <c r="AD23" s="96"/>
      <c r="AE23" s="96"/>
      <c r="AF23" s="96"/>
      <c r="AG23" s="96"/>
      <c r="AH23" s="96"/>
      <c r="AI23" s="96"/>
      <c r="AJ23" s="19">
        <f t="shared" si="2"/>
        <v>1</v>
      </c>
      <c r="AK23" s="339">
        <f t="shared" si="3"/>
        <v>1</v>
      </c>
      <c r="AL23" s="339">
        <f t="shared" si="4"/>
        <v>0</v>
      </c>
      <c r="AM23" s="12"/>
      <c r="AN23" s="12"/>
      <c r="AO23" s="12"/>
    </row>
    <row r="24" spans="1:41" s="1" customFormat="1" ht="21" customHeight="1">
      <c r="A24" s="34">
        <v>18</v>
      </c>
      <c r="B24" s="292" t="s">
        <v>2536</v>
      </c>
      <c r="C24" s="293" t="s">
        <v>837</v>
      </c>
      <c r="D24" s="294" t="s">
        <v>63</v>
      </c>
      <c r="E24" s="97"/>
      <c r="F24" s="96"/>
      <c r="G24" s="96"/>
      <c r="H24" s="96" t="s">
        <v>8</v>
      </c>
      <c r="I24" s="96"/>
      <c r="J24" s="96"/>
      <c r="K24" s="96"/>
      <c r="L24" s="96"/>
      <c r="M24" s="96"/>
      <c r="N24" s="96"/>
      <c r="O24" s="96"/>
      <c r="P24" s="96"/>
      <c r="Q24" s="96"/>
      <c r="R24" s="96"/>
      <c r="S24" s="96"/>
      <c r="T24" s="96" t="s">
        <v>6</v>
      </c>
      <c r="U24" s="96"/>
      <c r="V24" s="96"/>
      <c r="W24" s="96"/>
      <c r="X24" s="96"/>
      <c r="Y24" s="96"/>
      <c r="Z24" s="96"/>
      <c r="AA24" s="96"/>
      <c r="AB24" s="96"/>
      <c r="AC24" s="95"/>
      <c r="AD24" s="96"/>
      <c r="AE24" s="96"/>
      <c r="AF24" s="96"/>
      <c r="AG24" s="96"/>
      <c r="AH24" s="96"/>
      <c r="AI24" s="96"/>
      <c r="AJ24" s="19">
        <f t="shared" si="2"/>
        <v>1</v>
      </c>
      <c r="AK24" s="339">
        <f t="shared" si="3"/>
        <v>0</v>
      </c>
      <c r="AL24" s="339">
        <f t="shared" si="4"/>
        <v>1</v>
      </c>
      <c r="AM24" s="12"/>
      <c r="AN24" s="12"/>
      <c r="AO24" s="12"/>
    </row>
    <row r="25" spans="1:41" s="1" customFormat="1" ht="21" customHeight="1">
      <c r="A25" s="34">
        <v>19</v>
      </c>
      <c r="B25" s="292" t="s">
        <v>2537</v>
      </c>
      <c r="C25" s="293" t="s">
        <v>1513</v>
      </c>
      <c r="D25" s="294" t="s">
        <v>44</v>
      </c>
      <c r="E25" s="97"/>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92" t="s">
        <v>2538</v>
      </c>
      <c r="C26" s="293" t="s">
        <v>748</v>
      </c>
      <c r="D26" s="294" t="s">
        <v>120</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5"/>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92" t="s">
        <v>2539</v>
      </c>
      <c r="C27" s="293" t="s">
        <v>442</v>
      </c>
      <c r="D27" s="294" t="s">
        <v>58</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5"/>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92" t="s">
        <v>2540</v>
      </c>
      <c r="C28" s="293" t="s">
        <v>2541</v>
      </c>
      <c r="D28" s="294" t="s">
        <v>22</v>
      </c>
      <c r="E28" s="97"/>
      <c r="F28" s="96"/>
      <c r="G28" s="96"/>
      <c r="H28" s="96"/>
      <c r="I28" s="96"/>
      <c r="J28" s="96"/>
      <c r="K28" s="96" t="s">
        <v>7</v>
      </c>
      <c r="L28" s="96"/>
      <c r="M28" s="96"/>
      <c r="N28" s="96"/>
      <c r="O28" s="96"/>
      <c r="P28" s="96"/>
      <c r="Q28" s="96"/>
      <c r="R28" s="96"/>
      <c r="S28" s="96"/>
      <c r="T28" s="96"/>
      <c r="U28" s="96"/>
      <c r="V28" s="96"/>
      <c r="W28" s="96"/>
      <c r="X28" s="96"/>
      <c r="Y28" s="96"/>
      <c r="Z28" s="96"/>
      <c r="AA28" s="96"/>
      <c r="AB28" s="96"/>
      <c r="AC28" s="95"/>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92" t="s">
        <v>2542</v>
      </c>
      <c r="C29" s="293" t="s">
        <v>2543</v>
      </c>
      <c r="D29" s="294" t="s">
        <v>84</v>
      </c>
      <c r="E29" s="97"/>
      <c r="F29" s="96" t="s">
        <v>2806</v>
      </c>
      <c r="G29" s="96"/>
      <c r="H29" s="96"/>
      <c r="I29" s="96"/>
      <c r="J29" s="96" t="s">
        <v>6</v>
      </c>
      <c r="K29" s="96" t="s">
        <v>6</v>
      </c>
      <c r="L29" s="96"/>
      <c r="M29" s="96" t="s">
        <v>2806</v>
      </c>
      <c r="N29" s="96"/>
      <c r="O29" s="96"/>
      <c r="P29" s="96"/>
      <c r="Q29" s="96"/>
      <c r="R29" s="96"/>
      <c r="S29" s="96"/>
      <c r="T29" s="96"/>
      <c r="U29" s="96"/>
      <c r="V29" s="96"/>
      <c r="W29" s="96"/>
      <c r="X29" s="96"/>
      <c r="Y29" s="96"/>
      <c r="Z29" s="96"/>
      <c r="AA29" s="96"/>
      <c r="AB29" s="96"/>
      <c r="AC29" s="95"/>
      <c r="AD29" s="96"/>
      <c r="AE29" s="96"/>
      <c r="AF29" s="96"/>
      <c r="AG29" s="96"/>
      <c r="AH29" s="96"/>
      <c r="AI29" s="96"/>
      <c r="AJ29" s="19">
        <f t="shared" si="2"/>
        <v>6</v>
      </c>
      <c r="AK29" s="339">
        <f t="shared" si="3"/>
        <v>0</v>
      </c>
      <c r="AL29" s="339">
        <f t="shared" si="4"/>
        <v>0</v>
      </c>
      <c r="AM29" s="12"/>
      <c r="AN29" s="12"/>
      <c r="AO29" s="12"/>
    </row>
    <row r="30" spans="1:41" s="1" customFormat="1" ht="21" customHeight="1">
      <c r="A30" s="34">
        <v>24</v>
      </c>
      <c r="B30" s="292" t="s">
        <v>2544</v>
      </c>
      <c r="C30" s="293" t="s">
        <v>80</v>
      </c>
      <c r="D30" s="294" t="s">
        <v>81</v>
      </c>
      <c r="E30" s="97"/>
      <c r="F30" s="96"/>
      <c r="G30" s="96"/>
      <c r="H30" s="96"/>
      <c r="I30" s="96"/>
      <c r="J30" s="96"/>
      <c r="K30" s="96" t="s">
        <v>7</v>
      </c>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9">
        <f t="shared" si="3"/>
        <v>1</v>
      </c>
      <c r="AL30" s="339">
        <f t="shared" si="4"/>
        <v>0</v>
      </c>
      <c r="AM30" s="12"/>
      <c r="AN30" s="12"/>
      <c r="AO30" s="12"/>
    </row>
    <row r="31" spans="1:41" s="1" customFormat="1" ht="21" customHeight="1">
      <c r="A31" s="34">
        <v>25</v>
      </c>
      <c r="B31" s="292" t="s">
        <v>2545</v>
      </c>
      <c r="C31" s="293" t="s">
        <v>349</v>
      </c>
      <c r="D31" s="294" t="s">
        <v>68</v>
      </c>
      <c r="E31" s="548" t="s">
        <v>2862</v>
      </c>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50"/>
      <c r="AI31" s="96"/>
      <c r="AJ31" s="19">
        <f t="shared" si="2"/>
        <v>0</v>
      </c>
      <c r="AK31" s="339">
        <f t="shared" si="3"/>
        <v>0</v>
      </c>
      <c r="AL31" s="339">
        <f t="shared" si="4"/>
        <v>0</v>
      </c>
      <c r="AM31" s="12"/>
      <c r="AN31" s="12"/>
      <c r="AO31" s="12"/>
    </row>
    <row r="32" spans="1:41" s="1" customFormat="1" ht="21" customHeight="1">
      <c r="A32" s="34">
        <v>26</v>
      </c>
      <c r="B32" s="292" t="s">
        <v>2546</v>
      </c>
      <c r="C32" s="293" t="s">
        <v>964</v>
      </c>
      <c r="D32" s="294" t="s">
        <v>100</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5"/>
      <c r="AD32" s="96"/>
      <c r="AE32" s="96"/>
      <c r="AF32" s="96"/>
      <c r="AG32" s="96"/>
      <c r="AH32" s="96"/>
      <c r="AI32" s="96"/>
      <c r="AJ32" s="19">
        <f t="shared" si="2"/>
        <v>0</v>
      </c>
      <c r="AK32" s="339">
        <f t="shared" si="3"/>
        <v>0</v>
      </c>
      <c r="AL32" s="339">
        <f t="shared" si="4"/>
        <v>0</v>
      </c>
      <c r="AM32" s="12"/>
      <c r="AN32" s="12"/>
      <c r="AO32" s="12"/>
    </row>
    <row r="33" spans="1:44" s="1" customFormat="1" ht="21" customHeight="1">
      <c r="A33" s="451" t="s">
        <v>10</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114">
        <f>SUM(AJ7:AJ32)</f>
        <v>17</v>
      </c>
      <c r="AK33" s="114">
        <f>SUM(AK7:AK32)</f>
        <v>9</v>
      </c>
      <c r="AL33" s="114">
        <f>SUM(AL7:AL32)</f>
        <v>2</v>
      </c>
      <c r="AM33" s="14"/>
      <c r="AN33" s="13"/>
      <c r="AO33" s="13"/>
      <c r="AP33" s="16"/>
      <c r="AQ33"/>
      <c r="AR33"/>
    </row>
    <row r="34" spans="1:44"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148"/>
      <c r="AN34" s="148"/>
      <c r="AO34" s="148"/>
      <c r="AP34" s="338"/>
      <c r="AQ34" s="338"/>
    </row>
    <row r="35" spans="1:44" ht="19.5">
      <c r="C35" s="443"/>
      <c r="D35" s="443"/>
      <c r="E35" s="443"/>
      <c r="F35" s="443"/>
      <c r="G35" s="443"/>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4" ht="19.5">
      <c r="C36" s="443"/>
      <c r="D36" s="443"/>
      <c r="E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4" ht="19.5">
      <c r="C37" s="443"/>
      <c r="D37" s="443"/>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sheetData>
  <mergeCells count="22">
    <mergeCell ref="A34:AL34"/>
    <mergeCell ref="C36:E36"/>
    <mergeCell ref="C37:D37"/>
    <mergeCell ref="C35:G35"/>
    <mergeCell ref="A1:P1"/>
    <mergeCell ref="Q1:AL1"/>
    <mergeCell ref="A2:P2"/>
    <mergeCell ref="Q2:AL2"/>
    <mergeCell ref="A3:AL3"/>
    <mergeCell ref="I4:L4"/>
    <mergeCell ref="M4:N4"/>
    <mergeCell ref="O4:Q4"/>
    <mergeCell ref="R4:T4"/>
    <mergeCell ref="A5:A6"/>
    <mergeCell ref="B5:B6"/>
    <mergeCell ref="C5:D6"/>
    <mergeCell ref="AL5:AL6"/>
    <mergeCell ref="AM20:AN20"/>
    <mergeCell ref="A33:AI33"/>
    <mergeCell ref="AJ5:AJ6"/>
    <mergeCell ref="AK5:AK6"/>
    <mergeCell ref="E31:AH31"/>
  </mergeCells>
  <conditionalFormatting sqref="E6:AI30 E32:AI32 AI31">
    <cfRule type="expression" dxfId="23" priority="2">
      <formula>IF(E$6="CN",1,0)</formula>
    </cfRule>
  </conditionalFormatting>
  <conditionalFormatting sqref="E31">
    <cfRule type="expression" dxfId="22"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1"/>
  <sheetViews>
    <sheetView topLeftCell="C1" workbookViewId="0">
      <selection activeCell="T5" sqref="T5"/>
    </sheetView>
  </sheetViews>
  <sheetFormatPr defaultColWidth="11.33203125" defaultRowHeight="15.75"/>
  <cols>
    <col min="1" max="1" width="6.1640625" customWidth="1"/>
    <col min="2" max="2" width="16.6640625" bestFit="1" customWidth="1"/>
    <col min="3" max="3" width="25.33203125" customWidth="1"/>
    <col min="5" max="35" width="4" customWidth="1"/>
    <col min="36" max="38" width="6.5" customWidth="1"/>
  </cols>
  <sheetData>
    <row r="1" spans="1:47"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7"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7" s="24" customFormat="1" ht="35.25" customHeight="1">
      <c r="A3" s="436" t="s">
        <v>2721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7"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7"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7"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7" s="1" customFormat="1" ht="21" customHeight="1">
      <c r="A7" s="34">
        <v>1</v>
      </c>
      <c r="B7" s="227" t="s">
        <v>2547</v>
      </c>
      <c r="C7" s="273" t="s">
        <v>2548</v>
      </c>
      <c r="D7" s="274" t="s">
        <v>36</v>
      </c>
      <c r="E7" s="97"/>
      <c r="F7" s="96"/>
      <c r="G7" s="96"/>
      <c r="H7" s="96"/>
      <c r="I7" s="96"/>
      <c r="J7" s="96"/>
      <c r="K7" s="95"/>
      <c r="L7" s="96"/>
      <c r="M7" s="96"/>
      <c r="N7" s="95"/>
      <c r="O7" s="290"/>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551"/>
      <c r="AP7" s="275"/>
      <c r="AQ7" s="275"/>
      <c r="AR7" s="7"/>
      <c r="AS7" s="9"/>
      <c r="AT7" s="9"/>
      <c r="AU7" s="9"/>
    </row>
    <row r="8" spans="1:47" s="1" customFormat="1" ht="21" customHeight="1">
      <c r="A8" s="34">
        <v>2</v>
      </c>
      <c r="B8" s="227" t="s">
        <v>2549</v>
      </c>
      <c r="C8" s="273" t="s">
        <v>623</v>
      </c>
      <c r="D8" s="274" t="s">
        <v>61</v>
      </c>
      <c r="E8" s="97"/>
      <c r="F8" s="96"/>
      <c r="G8" s="96"/>
      <c r="H8" s="96" t="s">
        <v>6</v>
      </c>
      <c r="I8" s="96"/>
      <c r="J8" s="96"/>
      <c r="K8" s="95"/>
      <c r="L8" s="96"/>
      <c r="M8" s="96"/>
      <c r="N8" s="95"/>
      <c r="O8" s="290" t="s">
        <v>6</v>
      </c>
      <c r="P8" s="96"/>
      <c r="Q8" s="96"/>
      <c r="R8" s="96"/>
      <c r="S8" s="96"/>
      <c r="T8" s="96"/>
      <c r="U8" s="96"/>
      <c r="V8" s="96"/>
      <c r="W8" s="96"/>
      <c r="X8" s="96"/>
      <c r="Y8" s="96"/>
      <c r="Z8" s="96"/>
      <c r="AA8" s="96"/>
      <c r="AB8" s="96"/>
      <c r="AC8" s="96"/>
      <c r="AD8" s="96"/>
      <c r="AE8" s="96"/>
      <c r="AF8" s="96"/>
      <c r="AG8" s="96"/>
      <c r="AH8" s="96"/>
      <c r="AI8" s="96"/>
      <c r="AJ8" s="19">
        <f t="shared" ref="AJ8:AJ34" si="2">COUNTIF(E8:AI8,"K")+2*COUNTIF(E8:AI8,"2K")+COUNTIF(E8:AI8,"TK")+COUNTIF(E8:AI8,"KT")+COUNTIF(E8:AI8,"PK")+COUNTIF(E8:AI8,"KP")+2*COUNTIF(E8:AI8,"K2")</f>
        <v>2</v>
      </c>
      <c r="AK8" s="339">
        <f t="shared" ref="AK8:AK34" si="3">COUNTIF(F8:AJ8,"P")+2*COUNTIF(F8:AJ8,"2P")+COUNTIF(F8:AJ8,"TP")+COUNTIF(F8:AJ8,"PT")+COUNTIF(F8:AJ8,"PK")+COUNTIF(F8:AJ8,"KP")+2*COUNTIF(F8:AJ8,"P2")</f>
        <v>0</v>
      </c>
      <c r="AL8" s="339">
        <f t="shared" ref="AL8:AL34" si="4">COUNTIF(E8:AI8,"T")+2*COUNTIF(E8:AI8,"2T")+2*COUNTIF(E8:AI8,"T2")+COUNTIF(E8:AI8,"PT")+COUNTIF(E8:AI8,"TP")</f>
        <v>0</v>
      </c>
      <c r="AM8" s="12"/>
      <c r="AN8" s="12"/>
      <c r="AO8" s="551"/>
      <c r="AP8" s="276"/>
      <c r="AQ8" s="275"/>
      <c r="AR8" s="7"/>
      <c r="AS8" s="9"/>
      <c r="AT8" s="9"/>
      <c r="AU8" s="9"/>
    </row>
    <row r="9" spans="1:47" s="1" customFormat="1" ht="21" customHeight="1">
      <c r="A9" s="34">
        <v>3</v>
      </c>
      <c r="B9" s="227" t="s">
        <v>2550</v>
      </c>
      <c r="C9" s="273" t="s">
        <v>2551</v>
      </c>
      <c r="D9" s="274" t="s">
        <v>37</v>
      </c>
      <c r="E9" s="97"/>
      <c r="F9" s="96"/>
      <c r="G9" s="96"/>
      <c r="H9" s="96" t="s">
        <v>6</v>
      </c>
      <c r="I9" s="96"/>
      <c r="J9" s="96"/>
      <c r="K9" s="95"/>
      <c r="L9" s="96"/>
      <c r="M9" s="96"/>
      <c r="N9" s="95"/>
      <c r="O9" s="290"/>
      <c r="P9" s="96"/>
      <c r="Q9" s="96"/>
      <c r="R9" s="96"/>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2"/>
      <c r="AN9" s="12"/>
      <c r="AO9" s="551"/>
      <c r="AP9" s="276"/>
      <c r="AQ9" s="275"/>
      <c r="AR9" s="7"/>
      <c r="AS9" s="9"/>
      <c r="AT9" s="9"/>
      <c r="AU9" s="9"/>
    </row>
    <row r="10" spans="1:47" s="1" customFormat="1" ht="21" customHeight="1">
      <c r="A10" s="34">
        <v>4</v>
      </c>
      <c r="B10" s="227" t="s">
        <v>2552</v>
      </c>
      <c r="C10" s="273" t="s">
        <v>51</v>
      </c>
      <c r="D10" s="274" t="s">
        <v>37</v>
      </c>
      <c r="E10" s="97"/>
      <c r="F10" s="96"/>
      <c r="G10" s="96"/>
      <c r="H10" s="96"/>
      <c r="I10" s="96"/>
      <c r="J10" s="96"/>
      <c r="K10" s="95"/>
      <c r="L10" s="96"/>
      <c r="M10" s="96"/>
      <c r="N10" s="95"/>
      <c r="O10" s="290" t="s">
        <v>6</v>
      </c>
      <c r="P10" s="96"/>
      <c r="Q10" s="96"/>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551"/>
      <c r="AP10" s="276"/>
      <c r="AQ10" s="275"/>
      <c r="AR10" s="7"/>
      <c r="AS10" s="9"/>
      <c r="AT10" s="9"/>
      <c r="AU10" s="9"/>
    </row>
    <row r="11" spans="1:47" s="1" customFormat="1" ht="21" customHeight="1">
      <c r="A11" s="34">
        <v>5</v>
      </c>
      <c r="B11" s="227" t="s">
        <v>2553</v>
      </c>
      <c r="C11" s="273" t="s">
        <v>2135</v>
      </c>
      <c r="D11" s="274" t="s">
        <v>250</v>
      </c>
      <c r="E11" s="97"/>
      <c r="F11" s="96"/>
      <c r="G11" s="96"/>
      <c r="H11" s="96"/>
      <c r="I11" s="96"/>
      <c r="J11" s="96"/>
      <c r="K11" s="95"/>
      <c r="L11" s="96"/>
      <c r="M11" s="96"/>
      <c r="N11" s="95"/>
      <c r="O11" s="290"/>
      <c r="P11" s="96"/>
      <c r="Q11" s="96"/>
      <c r="R11" s="96" t="s">
        <v>6</v>
      </c>
      <c r="S11" s="96"/>
      <c r="T11" s="96"/>
      <c r="U11" s="96"/>
      <c r="V11" s="96"/>
      <c r="W11" s="96"/>
      <c r="X11" s="96"/>
      <c r="Y11" s="96"/>
      <c r="Z11" s="96"/>
      <c r="AA11" s="96"/>
      <c r="AB11" s="96"/>
      <c r="AC11" s="96"/>
      <c r="AD11" s="96"/>
      <c r="AE11" s="96"/>
      <c r="AF11" s="96"/>
      <c r="AG11" s="96"/>
      <c r="AH11" s="96"/>
      <c r="AI11" s="96"/>
      <c r="AJ11" s="19">
        <f t="shared" si="2"/>
        <v>1</v>
      </c>
      <c r="AK11" s="339">
        <f t="shared" si="3"/>
        <v>0</v>
      </c>
      <c r="AL11" s="339">
        <f t="shared" si="4"/>
        <v>0</v>
      </c>
      <c r="AM11" s="12"/>
      <c r="AN11" s="12"/>
      <c r="AO11" s="156"/>
      <c r="AP11" s="277"/>
      <c r="AQ11" s="277"/>
      <c r="AR11" s="7"/>
      <c r="AS11" s="9"/>
      <c r="AT11" s="9"/>
      <c r="AU11" s="9"/>
    </row>
    <row r="12" spans="1:47" s="1" customFormat="1" ht="21" customHeight="1">
      <c r="A12" s="34">
        <v>6</v>
      </c>
      <c r="B12" s="227" t="s">
        <v>2554</v>
      </c>
      <c r="C12" s="273" t="s">
        <v>2555</v>
      </c>
      <c r="D12" s="274" t="s">
        <v>19</v>
      </c>
      <c r="E12" s="97"/>
      <c r="F12" s="96"/>
      <c r="G12" s="96"/>
      <c r="H12" s="96"/>
      <c r="I12" s="96"/>
      <c r="J12" s="96"/>
      <c r="K12" s="95"/>
      <c r="L12" s="96"/>
      <c r="M12" s="96"/>
      <c r="N12" s="95"/>
      <c r="O12" s="290" t="s">
        <v>6</v>
      </c>
      <c r="P12" s="96"/>
      <c r="Q12" s="96"/>
      <c r="R12" s="96" t="s">
        <v>6</v>
      </c>
      <c r="S12" s="96"/>
      <c r="T12" s="96"/>
      <c r="U12" s="96"/>
      <c r="V12" s="96"/>
      <c r="W12" s="96"/>
      <c r="X12" s="96"/>
      <c r="Y12" s="96"/>
      <c r="Z12" s="96"/>
      <c r="AA12" s="96"/>
      <c r="AB12" s="96"/>
      <c r="AC12" s="96"/>
      <c r="AD12" s="96"/>
      <c r="AE12" s="96"/>
      <c r="AF12" s="96"/>
      <c r="AG12" s="96"/>
      <c r="AH12" s="96"/>
      <c r="AI12" s="96"/>
      <c r="AJ12" s="19">
        <f t="shared" si="2"/>
        <v>2</v>
      </c>
      <c r="AK12" s="339">
        <f t="shared" si="3"/>
        <v>0</v>
      </c>
      <c r="AL12" s="339">
        <f t="shared" si="4"/>
        <v>0</v>
      </c>
      <c r="AM12" s="12"/>
      <c r="AN12" s="12"/>
      <c r="AO12" s="156"/>
      <c r="AP12" s="278"/>
      <c r="AQ12" s="278"/>
      <c r="AR12" s="7"/>
      <c r="AS12" s="9"/>
      <c r="AT12" s="9"/>
      <c r="AU12" s="9"/>
    </row>
    <row r="13" spans="1:47" s="1" customFormat="1" ht="21" customHeight="1">
      <c r="A13" s="34">
        <v>7</v>
      </c>
      <c r="B13" s="227" t="s">
        <v>2556</v>
      </c>
      <c r="C13" s="273" t="s">
        <v>2557</v>
      </c>
      <c r="D13" s="274" t="s">
        <v>40</v>
      </c>
      <c r="E13" s="97"/>
      <c r="F13" s="96"/>
      <c r="G13" s="96"/>
      <c r="H13" s="96"/>
      <c r="I13" s="96"/>
      <c r="J13" s="96"/>
      <c r="K13" s="95"/>
      <c r="L13" s="96"/>
      <c r="M13" s="96"/>
      <c r="N13" s="95"/>
      <c r="O13" s="290"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9">
        <f t="shared" si="3"/>
        <v>0</v>
      </c>
      <c r="AL13" s="339">
        <f t="shared" si="4"/>
        <v>0</v>
      </c>
      <c r="AM13" s="12"/>
      <c r="AN13" s="12"/>
      <c r="AO13" s="156"/>
      <c r="AP13" s="279"/>
      <c r="AQ13" s="279"/>
      <c r="AR13" s="7"/>
      <c r="AS13" s="9"/>
      <c r="AT13" s="9"/>
      <c r="AU13" s="9"/>
    </row>
    <row r="14" spans="1:47" s="1" customFormat="1" ht="21" customHeight="1">
      <c r="A14" s="34">
        <v>8</v>
      </c>
      <c r="B14" s="227" t="s">
        <v>2558</v>
      </c>
      <c r="C14" s="280" t="s">
        <v>2559</v>
      </c>
      <c r="D14" s="274" t="s">
        <v>27</v>
      </c>
      <c r="E14" s="97"/>
      <c r="F14" s="96"/>
      <c r="G14" s="96"/>
      <c r="H14" s="96"/>
      <c r="I14" s="96"/>
      <c r="J14" s="96" t="s">
        <v>6</v>
      </c>
      <c r="K14" s="95"/>
      <c r="L14" s="96" t="s">
        <v>6</v>
      </c>
      <c r="M14" s="96"/>
      <c r="N14" s="95"/>
      <c r="O14" s="290"/>
      <c r="P14" s="96"/>
      <c r="Q14" s="96" t="s">
        <v>6</v>
      </c>
      <c r="R14" s="96" t="s">
        <v>6</v>
      </c>
      <c r="S14" s="96"/>
      <c r="T14" s="96"/>
      <c r="U14" s="96"/>
      <c r="V14" s="96"/>
      <c r="W14" s="96"/>
      <c r="X14" s="96"/>
      <c r="Y14" s="96"/>
      <c r="Z14" s="96"/>
      <c r="AA14" s="96"/>
      <c r="AB14" s="96"/>
      <c r="AC14" s="96"/>
      <c r="AD14" s="96"/>
      <c r="AE14" s="96"/>
      <c r="AF14" s="96"/>
      <c r="AG14" s="96"/>
      <c r="AH14" s="96"/>
      <c r="AI14" s="96"/>
      <c r="AJ14" s="19">
        <f t="shared" si="2"/>
        <v>4</v>
      </c>
      <c r="AK14" s="339">
        <f t="shared" si="3"/>
        <v>0</v>
      </c>
      <c r="AL14" s="339">
        <f t="shared" si="4"/>
        <v>0</v>
      </c>
      <c r="AM14" s="12"/>
      <c r="AN14" s="12"/>
      <c r="AO14" s="551"/>
      <c r="AP14" s="281"/>
      <c r="AQ14" s="281"/>
      <c r="AR14" s="7"/>
      <c r="AS14" s="9"/>
      <c r="AT14" s="9"/>
      <c r="AU14" s="9"/>
    </row>
    <row r="15" spans="1:47" s="1" customFormat="1" ht="21" customHeight="1">
      <c r="A15" s="34">
        <v>9</v>
      </c>
      <c r="B15" s="227" t="s">
        <v>2560</v>
      </c>
      <c r="C15" s="273" t="s">
        <v>2561</v>
      </c>
      <c r="D15" s="274" t="s">
        <v>14</v>
      </c>
      <c r="E15" s="97"/>
      <c r="F15" s="96"/>
      <c r="G15" s="96"/>
      <c r="H15" s="96" t="s">
        <v>6</v>
      </c>
      <c r="I15" s="96"/>
      <c r="J15" s="96" t="s">
        <v>6</v>
      </c>
      <c r="K15" s="95"/>
      <c r="L15" s="96"/>
      <c r="M15" s="96"/>
      <c r="N15" s="95"/>
      <c r="O15" s="290"/>
      <c r="P15" s="96"/>
      <c r="Q15" s="96"/>
      <c r="R15" s="96"/>
      <c r="S15" s="96"/>
      <c r="T15" s="96"/>
      <c r="U15" s="96"/>
      <c r="V15" s="96"/>
      <c r="W15" s="96"/>
      <c r="X15" s="96"/>
      <c r="Y15" s="96"/>
      <c r="Z15" s="96"/>
      <c r="AA15" s="96"/>
      <c r="AB15" s="96"/>
      <c r="AC15" s="96"/>
      <c r="AD15" s="96"/>
      <c r="AE15" s="96"/>
      <c r="AF15" s="96"/>
      <c r="AG15" s="96"/>
      <c r="AH15" s="96"/>
      <c r="AI15" s="96"/>
      <c r="AJ15" s="19">
        <f t="shared" si="2"/>
        <v>2</v>
      </c>
      <c r="AK15" s="339">
        <f t="shared" si="3"/>
        <v>0</v>
      </c>
      <c r="AL15" s="339">
        <f t="shared" si="4"/>
        <v>0</v>
      </c>
      <c r="AM15" s="12"/>
      <c r="AN15" s="12"/>
      <c r="AO15" s="551"/>
      <c r="AP15" s="281"/>
      <c r="AQ15" s="281"/>
      <c r="AR15" s="8"/>
      <c r="AS15" s="9"/>
      <c r="AT15" s="9"/>
      <c r="AU15" s="9"/>
    </row>
    <row r="16" spans="1:47" s="1" customFormat="1" ht="21" customHeight="1">
      <c r="A16" s="34">
        <v>10</v>
      </c>
      <c r="B16" s="227" t="s">
        <v>2562</v>
      </c>
      <c r="C16" s="273" t="s">
        <v>658</v>
      </c>
      <c r="D16" s="274" t="s">
        <v>14</v>
      </c>
      <c r="E16" s="473" t="s">
        <v>2864</v>
      </c>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c r="AJ16" s="19">
        <f>COUNTIF(E16:AI16,"K")+2*COUNTIF(E16:AI16,"2K")+COUNTIF(E16:AI16,"TK")+COUNTIF(E16:AI16,"KT")+COUNTIF(E16:AI16,"PK")+COUNTIF(E16:AI16,"KP")+2*COUNTIF(E16:AI16,"K2")</f>
        <v>0</v>
      </c>
      <c r="AK16" s="339">
        <f t="shared" si="3"/>
        <v>0</v>
      </c>
      <c r="AL16" s="339">
        <f>COUNTIF(E16:AI16,"T")+2*COUNTIF(E16:AI16,"2T")+2*COUNTIF(E16:AI16,"T2")+COUNTIF(E16:AI16,"PT")+COUNTIF(E16:AI16,"TP")</f>
        <v>0</v>
      </c>
      <c r="AM16" s="12"/>
      <c r="AN16" s="12"/>
      <c r="AO16" s="156"/>
      <c r="AP16" s="278"/>
      <c r="AQ16" s="278"/>
      <c r="AR16" s="7"/>
      <c r="AS16" s="9"/>
      <c r="AT16" s="9"/>
      <c r="AU16" s="9"/>
    </row>
    <row r="17" spans="1:41" s="1" customFormat="1" ht="21" customHeight="1">
      <c r="A17" s="34">
        <v>11</v>
      </c>
      <c r="B17" s="227" t="s">
        <v>2563</v>
      </c>
      <c r="C17" s="273" t="s">
        <v>2564</v>
      </c>
      <c r="D17" s="274" t="s">
        <v>92</v>
      </c>
      <c r="E17" s="97"/>
      <c r="F17" s="96"/>
      <c r="G17" s="96"/>
      <c r="H17" s="96"/>
      <c r="I17" s="96"/>
      <c r="J17" s="96"/>
      <c r="K17" s="95"/>
      <c r="L17" s="96"/>
      <c r="M17" s="96"/>
      <c r="N17" s="95"/>
      <c r="O17" s="290" t="s">
        <v>6</v>
      </c>
      <c r="P17" s="96"/>
      <c r="Q17" s="96"/>
      <c r="R17" s="96"/>
      <c r="S17" s="96"/>
      <c r="T17" s="96"/>
      <c r="U17" s="96"/>
      <c r="V17" s="96"/>
      <c r="W17" s="96"/>
      <c r="X17" s="96"/>
      <c r="Y17" s="96"/>
      <c r="Z17" s="96"/>
      <c r="AA17" s="96"/>
      <c r="AB17" s="96"/>
      <c r="AC17" s="96"/>
      <c r="AD17" s="96"/>
      <c r="AE17" s="96"/>
      <c r="AF17" s="96"/>
      <c r="AG17" s="96"/>
      <c r="AH17" s="96"/>
      <c r="AI17" s="96"/>
      <c r="AJ17" s="19">
        <f t="shared" si="2"/>
        <v>1</v>
      </c>
      <c r="AK17" s="339">
        <f t="shared" si="3"/>
        <v>0</v>
      </c>
      <c r="AL17" s="339">
        <f t="shared" si="4"/>
        <v>0</v>
      </c>
      <c r="AM17" s="12"/>
      <c r="AN17" s="12"/>
      <c r="AO17" s="12"/>
    </row>
    <row r="18" spans="1:41" s="1" customFormat="1" ht="21" customHeight="1">
      <c r="A18" s="34">
        <v>12</v>
      </c>
      <c r="B18" s="227" t="s">
        <v>2565</v>
      </c>
      <c r="C18" s="273" t="s">
        <v>251</v>
      </c>
      <c r="D18" s="274" t="s">
        <v>94</v>
      </c>
      <c r="E18" s="97"/>
      <c r="F18" s="96"/>
      <c r="G18" s="96"/>
      <c r="H18" s="96" t="s">
        <v>6</v>
      </c>
      <c r="I18" s="96"/>
      <c r="J18" s="96"/>
      <c r="K18" s="95"/>
      <c r="L18" s="96"/>
      <c r="M18" s="96"/>
      <c r="N18" s="95"/>
      <c r="O18" s="290"/>
      <c r="P18" s="96"/>
      <c r="Q18" s="96"/>
      <c r="R18" s="96"/>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2"/>
      <c r="AN18" s="12"/>
      <c r="AO18" s="12"/>
    </row>
    <row r="19" spans="1:41" s="1" customFormat="1" ht="21" customHeight="1">
      <c r="A19" s="34">
        <v>13</v>
      </c>
      <c r="B19" s="227" t="s">
        <v>2566</v>
      </c>
      <c r="C19" s="273" t="s">
        <v>2567</v>
      </c>
      <c r="D19" s="274" t="s">
        <v>1862</v>
      </c>
      <c r="E19" s="97"/>
      <c r="F19" s="97"/>
      <c r="G19" s="97"/>
      <c r="H19" s="97"/>
      <c r="I19" s="97"/>
      <c r="J19" s="97"/>
      <c r="K19" s="95"/>
      <c r="L19" s="97"/>
      <c r="M19" s="97"/>
      <c r="N19" s="95"/>
      <c r="O19" s="290"/>
      <c r="P19" s="97"/>
      <c r="Q19" s="97" t="s">
        <v>6</v>
      </c>
      <c r="R19" s="97"/>
      <c r="S19" s="97"/>
      <c r="T19" s="97"/>
      <c r="U19" s="97"/>
      <c r="V19" s="97"/>
      <c r="W19" s="97"/>
      <c r="X19" s="97"/>
      <c r="Y19" s="97"/>
      <c r="Z19" s="97"/>
      <c r="AA19" s="97"/>
      <c r="AB19" s="97"/>
      <c r="AC19" s="97"/>
      <c r="AD19" s="97"/>
      <c r="AE19" s="97"/>
      <c r="AF19" s="97"/>
      <c r="AG19" s="97"/>
      <c r="AH19" s="97"/>
      <c r="AI19" s="97"/>
      <c r="AJ19" s="19">
        <f t="shared" si="2"/>
        <v>1</v>
      </c>
      <c r="AK19" s="339">
        <f t="shared" si="3"/>
        <v>0</v>
      </c>
      <c r="AL19" s="339">
        <f t="shared" si="4"/>
        <v>0</v>
      </c>
      <c r="AM19" s="12"/>
      <c r="AN19" s="12"/>
      <c r="AO19" s="12"/>
    </row>
    <row r="20" spans="1:41" s="1" customFormat="1" ht="21" customHeight="1">
      <c r="A20" s="34">
        <v>14</v>
      </c>
      <c r="B20" s="227">
        <v>1910010069</v>
      </c>
      <c r="C20" s="273" t="s">
        <v>2568</v>
      </c>
      <c r="D20" s="274" t="s">
        <v>52</v>
      </c>
      <c r="E20" s="97"/>
      <c r="F20" s="96"/>
      <c r="G20" s="96"/>
      <c r="H20" s="96" t="s">
        <v>6</v>
      </c>
      <c r="I20" s="96"/>
      <c r="J20" s="96" t="s">
        <v>6</v>
      </c>
      <c r="K20" s="95"/>
      <c r="L20" s="96" t="s">
        <v>6</v>
      </c>
      <c r="M20" s="96"/>
      <c r="N20" s="95"/>
      <c r="O20" s="290" t="s">
        <v>6</v>
      </c>
      <c r="P20" s="96" t="s">
        <v>6</v>
      </c>
      <c r="Q20" s="96" t="s">
        <v>6</v>
      </c>
      <c r="R20" s="96" t="s">
        <v>6</v>
      </c>
      <c r="S20" s="96"/>
      <c r="T20" s="96"/>
      <c r="U20" s="96"/>
      <c r="V20" s="96"/>
      <c r="W20" s="96"/>
      <c r="X20" s="96"/>
      <c r="Y20" s="96"/>
      <c r="Z20" s="96"/>
      <c r="AA20" s="96"/>
      <c r="AB20" s="96"/>
      <c r="AC20" s="96"/>
      <c r="AD20" s="96"/>
      <c r="AE20" s="96"/>
      <c r="AF20" s="96"/>
      <c r="AG20" s="96"/>
      <c r="AH20" s="96"/>
      <c r="AI20" s="96"/>
      <c r="AJ20" s="19">
        <f t="shared" si="2"/>
        <v>7</v>
      </c>
      <c r="AK20" s="339">
        <f t="shared" si="3"/>
        <v>0</v>
      </c>
      <c r="AL20" s="339">
        <f t="shared" si="4"/>
        <v>0</v>
      </c>
      <c r="AM20" s="502"/>
      <c r="AN20" s="551"/>
      <c r="AO20" s="12"/>
    </row>
    <row r="21" spans="1:41" s="1" customFormat="1" ht="21" customHeight="1">
      <c r="A21" s="34">
        <v>15</v>
      </c>
      <c r="B21" s="227" t="s">
        <v>2569</v>
      </c>
      <c r="C21" s="273" t="s">
        <v>2570</v>
      </c>
      <c r="D21" s="274" t="s">
        <v>53</v>
      </c>
      <c r="E21" s="97"/>
      <c r="F21" s="96"/>
      <c r="G21" s="96"/>
      <c r="H21" s="96"/>
      <c r="I21" s="96"/>
      <c r="J21" s="96" t="s">
        <v>6</v>
      </c>
      <c r="K21" s="95"/>
      <c r="L21" s="96" t="s">
        <v>6</v>
      </c>
      <c r="M21" s="96"/>
      <c r="N21" s="95"/>
      <c r="O21" s="290"/>
      <c r="P21" s="96"/>
      <c r="Q21" s="96" t="s">
        <v>6</v>
      </c>
      <c r="R21" s="96" t="s">
        <v>6</v>
      </c>
      <c r="S21" s="96"/>
      <c r="T21" s="96"/>
      <c r="U21" s="96"/>
      <c r="V21" s="96"/>
      <c r="W21" s="96"/>
      <c r="X21" s="96"/>
      <c r="Y21" s="96"/>
      <c r="Z21" s="96"/>
      <c r="AA21" s="96"/>
      <c r="AB21" s="96"/>
      <c r="AC21" s="96"/>
      <c r="AD21" s="96"/>
      <c r="AE21" s="96"/>
      <c r="AF21" s="96"/>
      <c r="AG21" s="96"/>
      <c r="AH21" s="96"/>
      <c r="AI21" s="96"/>
      <c r="AJ21" s="19">
        <f t="shared" si="2"/>
        <v>4</v>
      </c>
      <c r="AK21" s="339">
        <f t="shared" si="3"/>
        <v>0</v>
      </c>
      <c r="AL21" s="339">
        <f t="shared" si="4"/>
        <v>0</v>
      </c>
      <c r="AM21" s="12"/>
      <c r="AN21" s="12"/>
      <c r="AO21" s="12"/>
    </row>
    <row r="22" spans="1:41" s="1" customFormat="1" ht="21" customHeight="1">
      <c r="A22" s="34">
        <v>16</v>
      </c>
      <c r="B22" s="227" t="s">
        <v>2571</v>
      </c>
      <c r="C22" s="273" t="s">
        <v>57</v>
      </c>
      <c r="D22" s="274" t="s">
        <v>2572</v>
      </c>
      <c r="E22" s="97"/>
      <c r="F22" s="96"/>
      <c r="G22" s="96"/>
      <c r="H22" s="96" t="s">
        <v>6</v>
      </c>
      <c r="I22" s="96"/>
      <c r="J22" s="96"/>
      <c r="K22" s="95"/>
      <c r="L22" s="96"/>
      <c r="M22" s="96"/>
      <c r="N22" s="95"/>
      <c r="O22" s="290"/>
      <c r="P22" s="96"/>
      <c r="Q22" s="96"/>
      <c r="R22" s="96"/>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27" t="s">
        <v>2573</v>
      </c>
      <c r="C23" s="273" t="s">
        <v>2574</v>
      </c>
      <c r="D23" s="274" t="s">
        <v>2575</v>
      </c>
      <c r="E23" s="97"/>
      <c r="F23" s="96"/>
      <c r="G23" s="96"/>
      <c r="H23" s="96"/>
      <c r="I23" s="96"/>
      <c r="J23" s="96"/>
      <c r="K23" s="95"/>
      <c r="L23" s="96"/>
      <c r="M23" s="96"/>
      <c r="N23" s="95"/>
      <c r="O23" s="290" t="s">
        <v>7</v>
      </c>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1</v>
      </c>
      <c r="AL23" s="339">
        <f t="shared" si="4"/>
        <v>0</v>
      </c>
      <c r="AM23" s="12"/>
      <c r="AN23" s="12"/>
      <c r="AO23" s="12"/>
    </row>
    <row r="24" spans="1:41" s="1" customFormat="1" ht="21" customHeight="1">
      <c r="A24" s="34">
        <v>18</v>
      </c>
      <c r="B24" s="227" t="s">
        <v>2576</v>
      </c>
      <c r="C24" s="273" t="s">
        <v>2577</v>
      </c>
      <c r="D24" s="274" t="s">
        <v>79</v>
      </c>
      <c r="E24" s="97"/>
      <c r="F24" s="96"/>
      <c r="G24" s="96"/>
      <c r="H24" s="96"/>
      <c r="I24" s="96"/>
      <c r="J24" s="96" t="s">
        <v>6</v>
      </c>
      <c r="K24" s="95"/>
      <c r="L24" s="96" t="s">
        <v>6</v>
      </c>
      <c r="M24" s="96"/>
      <c r="N24" s="95"/>
      <c r="O24" s="290"/>
      <c r="P24" s="96"/>
      <c r="Q24" s="96" t="s">
        <v>6</v>
      </c>
      <c r="R24" s="96" t="s">
        <v>6</v>
      </c>
      <c r="S24" s="96"/>
      <c r="T24" s="96"/>
      <c r="U24" s="96"/>
      <c r="V24" s="96"/>
      <c r="W24" s="96"/>
      <c r="X24" s="96"/>
      <c r="Y24" s="96"/>
      <c r="Z24" s="96"/>
      <c r="AA24" s="96"/>
      <c r="AB24" s="96"/>
      <c r="AC24" s="96"/>
      <c r="AD24" s="96"/>
      <c r="AE24" s="96"/>
      <c r="AF24" s="96"/>
      <c r="AG24" s="96"/>
      <c r="AH24" s="96"/>
      <c r="AI24" s="96"/>
      <c r="AJ24" s="19">
        <f t="shared" si="2"/>
        <v>4</v>
      </c>
      <c r="AK24" s="339">
        <f t="shared" si="3"/>
        <v>0</v>
      </c>
      <c r="AL24" s="339">
        <f t="shared" si="4"/>
        <v>0</v>
      </c>
      <c r="AM24" s="12"/>
      <c r="AN24" s="12"/>
      <c r="AO24" s="12"/>
    </row>
    <row r="25" spans="1:41" s="1" customFormat="1" ht="21" customHeight="1">
      <c r="A25" s="34">
        <v>19</v>
      </c>
      <c r="B25" s="227" t="s">
        <v>2578</v>
      </c>
      <c r="C25" s="273" t="s">
        <v>2579</v>
      </c>
      <c r="D25" s="274" t="s">
        <v>98</v>
      </c>
      <c r="E25" s="97"/>
      <c r="F25" s="96"/>
      <c r="G25" s="96"/>
      <c r="H25" s="96" t="s">
        <v>6</v>
      </c>
      <c r="I25" s="96"/>
      <c r="J25" s="96"/>
      <c r="K25" s="95"/>
      <c r="L25" s="96"/>
      <c r="M25" s="96"/>
      <c r="N25" s="95"/>
      <c r="O25" s="290"/>
      <c r="P25" s="96"/>
      <c r="Q25" s="96"/>
      <c r="R25" s="96" t="s">
        <v>6</v>
      </c>
      <c r="S25" s="96"/>
      <c r="T25" s="96"/>
      <c r="U25" s="96"/>
      <c r="V25" s="96"/>
      <c r="W25" s="96"/>
      <c r="X25" s="96"/>
      <c r="Y25" s="96"/>
      <c r="Z25" s="96"/>
      <c r="AA25" s="96"/>
      <c r="AB25" s="96"/>
      <c r="AC25" s="96"/>
      <c r="AD25" s="96"/>
      <c r="AE25" s="96"/>
      <c r="AF25" s="96"/>
      <c r="AG25" s="96"/>
      <c r="AH25" s="96"/>
      <c r="AI25" s="96"/>
      <c r="AJ25" s="19">
        <f t="shared" si="2"/>
        <v>2</v>
      </c>
      <c r="AK25" s="339">
        <f t="shared" si="3"/>
        <v>0</v>
      </c>
      <c r="AL25" s="339">
        <f t="shared" si="4"/>
        <v>0</v>
      </c>
      <c r="AM25" s="12"/>
      <c r="AN25" s="12"/>
      <c r="AO25" s="12"/>
    </row>
    <row r="26" spans="1:41" s="1" customFormat="1" ht="21" customHeight="1">
      <c r="A26" s="34">
        <v>20</v>
      </c>
      <c r="B26" s="227" t="s">
        <v>2580</v>
      </c>
      <c r="C26" s="273" t="s">
        <v>2581</v>
      </c>
      <c r="D26" s="274" t="s">
        <v>9</v>
      </c>
      <c r="E26" s="97"/>
      <c r="F26" s="96"/>
      <c r="G26" s="96"/>
      <c r="H26" s="96" t="s">
        <v>6</v>
      </c>
      <c r="I26" s="96"/>
      <c r="J26" s="96"/>
      <c r="K26" s="95"/>
      <c r="L26" s="96"/>
      <c r="M26" s="96"/>
      <c r="N26" s="95"/>
      <c r="O26" s="290"/>
      <c r="P26" s="96"/>
      <c r="Q26" s="96"/>
      <c r="R26" s="96"/>
      <c r="S26" s="96"/>
      <c r="T26" s="96"/>
      <c r="U26" s="96"/>
      <c r="V26" s="96"/>
      <c r="W26" s="96"/>
      <c r="X26" s="96"/>
      <c r="Y26" s="96"/>
      <c r="Z26" s="96"/>
      <c r="AA26" s="96"/>
      <c r="AB26" s="96"/>
      <c r="AC26" s="96"/>
      <c r="AD26" s="96"/>
      <c r="AE26" s="96"/>
      <c r="AF26" s="96"/>
      <c r="AG26" s="96"/>
      <c r="AH26" s="96"/>
      <c r="AI26" s="96"/>
      <c r="AJ26" s="19">
        <f t="shared" si="2"/>
        <v>1</v>
      </c>
      <c r="AK26" s="339">
        <f t="shared" si="3"/>
        <v>0</v>
      </c>
      <c r="AL26" s="339">
        <f t="shared" si="4"/>
        <v>0</v>
      </c>
      <c r="AM26" s="12"/>
      <c r="AN26" s="12"/>
      <c r="AO26" s="12"/>
    </row>
    <row r="27" spans="1:41" s="1" customFormat="1" ht="21" customHeight="1">
      <c r="A27" s="34">
        <v>21</v>
      </c>
      <c r="B27" s="227" t="s">
        <v>2582</v>
      </c>
      <c r="C27" s="273" t="s">
        <v>2583</v>
      </c>
      <c r="D27" s="274" t="s">
        <v>9</v>
      </c>
      <c r="E27" s="97"/>
      <c r="F27" s="96"/>
      <c r="G27" s="96"/>
      <c r="H27" s="96"/>
      <c r="I27" s="96" t="s">
        <v>7</v>
      </c>
      <c r="J27" s="96"/>
      <c r="K27" s="95"/>
      <c r="L27" s="96"/>
      <c r="M27" s="96"/>
      <c r="N27" s="95"/>
      <c r="O27" s="290"/>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1</v>
      </c>
      <c r="AL27" s="339">
        <f t="shared" si="4"/>
        <v>0</v>
      </c>
      <c r="AM27" s="12"/>
      <c r="AN27" s="12"/>
      <c r="AO27" s="12"/>
    </row>
    <row r="28" spans="1:41" s="1" customFormat="1" ht="21" customHeight="1">
      <c r="A28" s="34">
        <v>22</v>
      </c>
      <c r="B28" s="227" t="s">
        <v>2584</v>
      </c>
      <c r="C28" s="273" t="s">
        <v>2585</v>
      </c>
      <c r="D28" s="274" t="s">
        <v>22</v>
      </c>
      <c r="E28" s="97"/>
      <c r="F28" s="96" t="s">
        <v>7</v>
      </c>
      <c r="G28" s="96"/>
      <c r="H28" s="96"/>
      <c r="I28" s="96"/>
      <c r="J28" s="96"/>
      <c r="K28" s="95"/>
      <c r="L28" s="96"/>
      <c r="M28" s="96"/>
      <c r="N28" s="95"/>
      <c r="O28" s="290"/>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27" t="s">
        <v>2586</v>
      </c>
      <c r="C29" s="273" t="s">
        <v>1566</v>
      </c>
      <c r="D29" s="274" t="s">
        <v>46</v>
      </c>
      <c r="E29" s="97"/>
      <c r="F29" s="96"/>
      <c r="G29" s="96"/>
      <c r="H29" s="96"/>
      <c r="I29" s="96"/>
      <c r="J29" s="96"/>
      <c r="K29" s="95"/>
      <c r="L29" s="96"/>
      <c r="M29" s="96"/>
      <c r="N29" s="95"/>
      <c r="O29" s="290" t="s">
        <v>6</v>
      </c>
      <c r="P29" s="96"/>
      <c r="Q29" s="96"/>
      <c r="R29" s="96"/>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2"/>
      <c r="AN29" s="12"/>
      <c r="AO29" s="12"/>
    </row>
    <row r="30" spans="1:41" s="1" customFormat="1" ht="21" customHeight="1">
      <c r="A30" s="34">
        <v>24</v>
      </c>
      <c r="B30" s="227" t="s">
        <v>2587</v>
      </c>
      <c r="C30" s="273" t="s">
        <v>2588</v>
      </c>
      <c r="D30" s="274" t="s">
        <v>72</v>
      </c>
      <c r="E30" s="97"/>
      <c r="F30" s="96"/>
      <c r="G30" s="96"/>
      <c r="H30" s="96"/>
      <c r="I30" s="96"/>
      <c r="J30" s="96"/>
      <c r="K30" s="95"/>
      <c r="L30" s="96"/>
      <c r="M30" s="96"/>
      <c r="N30" s="95"/>
      <c r="O30" s="290"/>
      <c r="P30" s="96"/>
      <c r="Q30" s="96"/>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27" t="s">
        <v>2589</v>
      </c>
      <c r="C31" s="273" t="s">
        <v>1244</v>
      </c>
      <c r="D31" s="274" t="s">
        <v>72</v>
      </c>
      <c r="E31" s="150"/>
      <c r="F31" s="96"/>
      <c r="G31" s="96"/>
      <c r="H31" s="96"/>
      <c r="I31" s="96"/>
      <c r="J31" s="96"/>
      <c r="K31" s="95"/>
      <c r="L31" s="96"/>
      <c r="M31" s="96"/>
      <c r="N31" s="95"/>
      <c r="O31" s="290"/>
      <c r="P31" s="96"/>
      <c r="Q31" s="96"/>
      <c r="R31" s="96"/>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2"/>
      <c r="AN31" s="12"/>
      <c r="AO31" s="12"/>
    </row>
    <row r="32" spans="1:41" s="1" customFormat="1" ht="21" customHeight="1">
      <c r="A32" s="34">
        <v>26</v>
      </c>
      <c r="B32" s="227" t="s">
        <v>2590</v>
      </c>
      <c r="C32" s="273" t="s">
        <v>2591</v>
      </c>
      <c r="D32" s="274" t="s">
        <v>23</v>
      </c>
      <c r="E32" s="150"/>
      <c r="F32" s="96"/>
      <c r="G32" s="96"/>
      <c r="H32" s="96"/>
      <c r="I32" s="96"/>
      <c r="J32" s="96"/>
      <c r="K32" s="95"/>
      <c r="L32" s="96"/>
      <c r="M32" s="96"/>
      <c r="N32" s="95"/>
      <c r="O32" s="290"/>
      <c r="P32" s="96"/>
      <c r="Q32" s="96"/>
      <c r="R32" s="96"/>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0</v>
      </c>
      <c r="AM32" s="12"/>
      <c r="AN32" s="12"/>
      <c r="AO32" s="12"/>
    </row>
    <row r="33" spans="1:41" s="1" customFormat="1" ht="21" customHeight="1">
      <c r="A33" s="34">
        <v>27</v>
      </c>
      <c r="B33" s="227" t="s">
        <v>2592</v>
      </c>
      <c r="C33" s="273" t="s">
        <v>2593</v>
      </c>
      <c r="D33" s="274" t="s">
        <v>68</v>
      </c>
      <c r="E33" s="150"/>
      <c r="F33" s="96"/>
      <c r="G33" s="96"/>
      <c r="H33" s="96"/>
      <c r="I33" s="96"/>
      <c r="J33" s="96"/>
      <c r="K33" s="95"/>
      <c r="L33" s="96"/>
      <c r="M33" s="96"/>
      <c r="N33" s="95"/>
      <c r="O33" s="290"/>
      <c r="P33" s="96"/>
      <c r="Q33" s="96"/>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34">
        <v>28</v>
      </c>
      <c r="B34" s="227" t="s">
        <v>2594</v>
      </c>
      <c r="C34" s="273" t="s">
        <v>2595</v>
      </c>
      <c r="D34" s="274" t="s">
        <v>100</v>
      </c>
      <c r="E34" s="150"/>
      <c r="F34" s="96"/>
      <c r="G34" s="96"/>
      <c r="H34" s="96"/>
      <c r="I34" s="96" t="s">
        <v>7</v>
      </c>
      <c r="J34" s="96"/>
      <c r="K34" s="95"/>
      <c r="L34" s="96"/>
      <c r="M34" s="96"/>
      <c r="N34" s="95"/>
      <c r="O34" s="290"/>
      <c r="P34" s="96"/>
      <c r="Q34" s="96"/>
      <c r="R34" s="96"/>
      <c r="S34" s="96"/>
      <c r="T34" s="96"/>
      <c r="U34" s="96"/>
      <c r="V34" s="96"/>
      <c r="W34" s="96"/>
      <c r="X34" s="96"/>
      <c r="Y34" s="96"/>
      <c r="Z34" s="96"/>
      <c r="AA34" s="96"/>
      <c r="AB34" s="96"/>
      <c r="AC34" s="96"/>
      <c r="AD34" s="96"/>
      <c r="AE34" s="96"/>
      <c r="AF34" s="96"/>
      <c r="AG34" s="96"/>
      <c r="AH34" s="96"/>
      <c r="AI34" s="96"/>
      <c r="AJ34" s="19">
        <f t="shared" si="2"/>
        <v>0</v>
      </c>
      <c r="AK34" s="339">
        <f t="shared" si="3"/>
        <v>1</v>
      </c>
      <c r="AL34" s="339">
        <f t="shared" si="4"/>
        <v>0</v>
      </c>
      <c r="AM34" s="12"/>
      <c r="AN34" s="12"/>
      <c r="AO34" s="12"/>
    </row>
    <row r="35" spans="1:41" s="1" customFormat="1" ht="21" customHeight="1">
      <c r="A35" s="451" t="s">
        <v>10</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114">
        <f>SUM(AJ7:AJ34)</f>
        <v>37</v>
      </c>
      <c r="AK35" s="114">
        <f>SUM(AK7:AK34)</f>
        <v>4</v>
      </c>
      <c r="AL35" s="114">
        <f>SUM(AL7:AL34)</f>
        <v>0</v>
      </c>
      <c r="AM35" s="16"/>
      <c r="AN35"/>
      <c r="AO35"/>
    </row>
    <row r="36" spans="1:41" s="25" customFormat="1" ht="21" customHeight="1">
      <c r="A36" s="440" t="s">
        <v>2804</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2"/>
      <c r="AM36" s="338"/>
      <c r="AN36" s="338"/>
    </row>
    <row r="37" spans="1:41" ht="19.5">
      <c r="C37" s="152"/>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9.5">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F39" s="443"/>
      <c r="G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443"/>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9.5">
      <c r="C41" s="443"/>
      <c r="D41" s="443"/>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5">
    <mergeCell ref="AK5:AK6"/>
    <mergeCell ref="AL5:AL6"/>
    <mergeCell ref="AJ5:AJ6"/>
    <mergeCell ref="I4:L4"/>
    <mergeCell ref="M4:N4"/>
    <mergeCell ref="O4:Q4"/>
    <mergeCell ref="R4:T4"/>
    <mergeCell ref="Q1:AL1"/>
    <mergeCell ref="A2:P2"/>
    <mergeCell ref="Q2:AL2"/>
    <mergeCell ref="A3:AL3"/>
    <mergeCell ref="A1:P1"/>
    <mergeCell ref="C38:D38"/>
    <mergeCell ref="C39:G39"/>
    <mergeCell ref="C40:E40"/>
    <mergeCell ref="C41:D41"/>
    <mergeCell ref="A5:A6"/>
    <mergeCell ref="B5:B6"/>
    <mergeCell ref="C5:D6"/>
    <mergeCell ref="AO7:AO10"/>
    <mergeCell ref="AO14:AO15"/>
    <mergeCell ref="AM20:AN20"/>
    <mergeCell ref="A35:AI35"/>
    <mergeCell ref="A36:AL36"/>
    <mergeCell ref="E16:AI16"/>
  </mergeCells>
  <conditionalFormatting sqref="E6:AI15 E17:AI34">
    <cfRule type="expression" dxfId="19" priority="1">
      <formula>IF(E$6="CN",1,0)</formula>
    </cfRule>
  </conditionalFormatting>
  <conditionalFormatting sqref="E16">
    <cfRule type="expression" dxfId="18" priority="371">
      <formula>IF(H$6="CN",1,0)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3" zoomScale="79" zoomScaleNormal="79" workbookViewId="0">
      <selection activeCell="S32" sqref="S32"/>
    </sheetView>
  </sheetViews>
  <sheetFormatPr defaultRowHeight="15.75"/>
  <cols>
    <col min="1" max="1" width="7" customWidth="1"/>
    <col min="2" max="2" width="17" customWidth="1"/>
    <col min="3" max="3" width="27.1640625" customWidth="1"/>
    <col min="4" max="4" width="10.1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2720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t="s">
        <v>6</v>
      </c>
      <c r="L9" s="136"/>
      <c r="M9" s="136" t="s">
        <v>6</v>
      </c>
      <c r="N9" s="136"/>
      <c r="O9" s="136"/>
      <c r="P9" s="138"/>
      <c r="Q9" s="136" t="s">
        <v>6</v>
      </c>
      <c r="R9" s="136"/>
      <c r="S9" s="136"/>
      <c r="T9" s="136"/>
      <c r="U9" s="136"/>
      <c r="V9" s="136"/>
      <c r="W9" s="136"/>
      <c r="X9" s="136"/>
      <c r="Y9" s="136"/>
      <c r="Z9" s="136"/>
      <c r="AA9" s="136"/>
      <c r="AB9" s="136"/>
      <c r="AC9" s="136"/>
      <c r="AD9" s="136"/>
      <c r="AE9" s="136"/>
      <c r="AF9" s="136"/>
      <c r="AG9" s="136"/>
      <c r="AH9" s="136"/>
      <c r="AI9" s="96"/>
      <c r="AJ9" s="19">
        <f t="shared" si="2"/>
        <v>3</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t="s">
        <v>6</v>
      </c>
      <c r="N11" s="136"/>
      <c r="O11" s="136" t="s">
        <v>6</v>
      </c>
      <c r="P11" s="138" t="s">
        <v>6</v>
      </c>
      <c r="Q11" s="136"/>
      <c r="R11" s="136"/>
      <c r="S11" s="136"/>
      <c r="T11" s="136"/>
      <c r="U11" s="136"/>
      <c r="V11" s="136"/>
      <c r="W11" s="136"/>
      <c r="X11" s="136"/>
      <c r="Y11" s="136"/>
      <c r="Z11" s="136"/>
      <c r="AA11" s="136"/>
      <c r="AB11" s="136"/>
      <c r="AC11" s="136"/>
      <c r="AD11" s="136"/>
      <c r="AE11" s="136"/>
      <c r="AF11" s="136"/>
      <c r="AG11" s="136"/>
      <c r="AH11" s="136"/>
      <c r="AI11" s="96"/>
      <c r="AJ11" s="19">
        <f t="shared" si="2"/>
        <v>3</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t="s">
        <v>6</v>
      </c>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1</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t="s">
        <v>6</v>
      </c>
      <c r="P14" s="138"/>
      <c r="Q14" s="136"/>
      <c r="R14" s="136"/>
      <c r="S14" s="136"/>
      <c r="T14" s="136"/>
      <c r="U14" s="136"/>
      <c r="V14" s="136"/>
      <c r="W14" s="136"/>
      <c r="X14" s="136"/>
      <c r="Y14" s="136"/>
      <c r="Z14" s="136"/>
      <c r="AA14" s="136"/>
      <c r="AB14" s="136"/>
      <c r="AC14" s="136"/>
      <c r="AD14" s="136"/>
      <c r="AE14" s="136"/>
      <c r="AF14" s="136"/>
      <c r="AG14" s="136"/>
      <c r="AH14" s="136"/>
      <c r="AI14" s="96"/>
      <c r="AJ14" s="19">
        <f t="shared" si="2"/>
        <v>1</v>
      </c>
      <c r="AK14" s="339">
        <f t="shared" si="3"/>
        <v>0</v>
      </c>
      <c r="AL14" s="339">
        <f t="shared" si="4"/>
        <v>0</v>
      </c>
      <c r="AM14" s="12"/>
      <c r="AN14" s="12"/>
      <c r="AO14" s="12"/>
    </row>
    <row r="15" spans="1:41" s="1" customFormat="1" ht="21" customHeight="1">
      <c r="A15" s="34">
        <v>9</v>
      </c>
      <c r="B15" s="219" t="s">
        <v>2608</v>
      </c>
      <c r="C15" s="220" t="s">
        <v>2609</v>
      </c>
      <c r="D15" s="171" t="s">
        <v>14</v>
      </c>
      <c r="E15" s="548" t="s">
        <v>2862</v>
      </c>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50"/>
      <c r="AI15" s="96"/>
      <c r="AJ15" s="19">
        <f>COUNTIF(E15:AI15,"K")+2*COUNTIF(E15:AI15,"2K")+COUNTIF(E15:AI15,"TK")+COUNTIF(E15:AI15,"KT")+COUNTIF(E15:AI15,"PK")+COUNTIF(E15:AI15,"KP")+2*COUNTIF(E15:AI15,"K2")</f>
        <v>0</v>
      </c>
      <c r="AK15" s="339">
        <f t="shared" si="3"/>
        <v>0</v>
      </c>
      <c r="AL15" s="339">
        <f>COUNTIF(E15:AI15,"T")+2*COUNTIF(E15:AI15,"2T")+2*COUNTIF(E15:AI15,"T2")+COUNTIF(E15:AI15,"PT")+COUNTIF(E15:AI15,"TP")</f>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t="s">
        <v>6</v>
      </c>
      <c r="N16" s="136"/>
      <c r="O16" s="136" t="s">
        <v>6</v>
      </c>
      <c r="P16" s="138"/>
      <c r="Q16" s="136"/>
      <c r="R16" s="136"/>
      <c r="S16" s="136"/>
      <c r="T16" s="136"/>
      <c r="U16" s="136"/>
      <c r="V16" s="136"/>
      <c r="W16" s="136"/>
      <c r="X16" s="136"/>
      <c r="Y16" s="136"/>
      <c r="Z16" s="136"/>
      <c r="AA16" s="136"/>
      <c r="AB16" s="136"/>
      <c r="AC16" s="136"/>
      <c r="AD16" s="136"/>
      <c r="AE16" s="136"/>
      <c r="AF16" s="136"/>
      <c r="AG16" s="136"/>
      <c r="AH16" s="136"/>
      <c r="AI16" s="96"/>
      <c r="AJ16" s="19">
        <f t="shared" si="2"/>
        <v>2</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t="s">
        <v>6</v>
      </c>
      <c r="I19" s="288"/>
      <c r="J19" s="288"/>
      <c r="K19" s="288"/>
      <c r="L19" s="288"/>
      <c r="M19" s="288" t="s">
        <v>6</v>
      </c>
      <c r="N19" s="288"/>
      <c r="O19" s="288"/>
      <c r="P19" s="289"/>
      <c r="Q19" s="288"/>
      <c r="R19" s="288"/>
      <c r="S19" s="288" t="s">
        <v>6</v>
      </c>
      <c r="T19" s="288"/>
      <c r="U19" s="288"/>
      <c r="V19" s="288"/>
      <c r="W19" s="288"/>
      <c r="X19" s="288"/>
      <c r="Y19" s="288"/>
      <c r="Z19" s="288"/>
      <c r="AA19" s="288"/>
      <c r="AB19" s="288"/>
      <c r="AC19" s="288"/>
      <c r="AD19" s="288"/>
      <c r="AE19" s="288"/>
      <c r="AF19" s="288"/>
      <c r="AG19" s="288"/>
      <c r="AH19" s="288"/>
      <c r="AI19" s="308"/>
      <c r="AJ19" s="19">
        <f t="shared" si="2"/>
        <v>3</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2617</v>
      </c>
      <c r="C21" s="220" t="s">
        <v>2618</v>
      </c>
      <c r="D21" s="171" t="s">
        <v>1862</v>
      </c>
      <c r="E21" s="288"/>
      <c r="F21" s="136"/>
      <c r="G21" s="136"/>
      <c r="H21" s="136" t="s">
        <v>6</v>
      </c>
      <c r="I21" s="136" t="s">
        <v>6</v>
      </c>
      <c r="J21" s="136" t="s">
        <v>6</v>
      </c>
      <c r="K21" s="136"/>
      <c r="L21" s="136"/>
      <c r="M21" s="136" t="s">
        <v>6</v>
      </c>
      <c r="N21" s="136"/>
      <c r="O21" s="136" t="s">
        <v>7</v>
      </c>
      <c r="P21" s="138"/>
      <c r="Q21" s="136" t="s">
        <v>6</v>
      </c>
      <c r="R21" s="136" t="s">
        <v>6</v>
      </c>
      <c r="S21" s="136" t="s">
        <v>6</v>
      </c>
      <c r="T21" s="136"/>
      <c r="U21" s="136"/>
      <c r="V21" s="136"/>
      <c r="W21" s="136"/>
      <c r="X21" s="136"/>
      <c r="Y21" s="136"/>
      <c r="Z21" s="136"/>
      <c r="AA21" s="136"/>
      <c r="AB21" s="136"/>
      <c r="AC21" s="136"/>
      <c r="AD21" s="136"/>
      <c r="AE21" s="136"/>
      <c r="AF21" s="136"/>
      <c r="AG21" s="136"/>
      <c r="AH21" s="136"/>
      <c r="AI21" s="96"/>
      <c r="AJ21" s="19">
        <f t="shared" si="2"/>
        <v>7</v>
      </c>
      <c r="AK21" s="339">
        <f t="shared" si="3"/>
        <v>1</v>
      </c>
      <c r="AL21" s="339">
        <f t="shared" si="4"/>
        <v>0</v>
      </c>
      <c r="AM21" s="12"/>
      <c r="AN21" s="12"/>
      <c r="AO21" s="12"/>
    </row>
    <row r="22" spans="1:41" s="1" customFormat="1" ht="21" customHeight="1">
      <c r="A22" s="34">
        <v>16</v>
      </c>
      <c r="B22" s="219" t="s">
        <v>2619</v>
      </c>
      <c r="C22" s="220" t="s">
        <v>2620</v>
      </c>
      <c r="D22" s="171" t="s">
        <v>2621</v>
      </c>
      <c r="E22" s="288"/>
      <c r="F22" s="136"/>
      <c r="G22" s="136"/>
      <c r="H22" s="136" t="s">
        <v>6</v>
      </c>
      <c r="I22" s="136"/>
      <c r="J22" s="136"/>
      <c r="K22" s="136"/>
      <c r="L22" s="136"/>
      <c r="M22" s="136" t="s">
        <v>6</v>
      </c>
      <c r="N22" s="136"/>
      <c r="O22" s="136"/>
      <c r="P22" s="138"/>
      <c r="Q22" s="136"/>
      <c r="R22" s="136" t="s">
        <v>6</v>
      </c>
      <c r="S22" s="136"/>
      <c r="T22" s="136"/>
      <c r="U22" s="136"/>
      <c r="V22" s="136"/>
      <c r="W22" s="136"/>
      <c r="X22" s="136"/>
      <c r="Y22" s="136"/>
      <c r="Z22" s="136"/>
      <c r="AA22" s="136"/>
      <c r="AB22" s="136"/>
      <c r="AC22" s="136"/>
      <c r="AD22" s="136"/>
      <c r="AE22" s="136"/>
      <c r="AF22" s="136"/>
      <c r="AG22" s="136"/>
      <c r="AH22" s="136"/>
      <c r="AI22" s="96"/>
      <c r="AJ22" s="19">
        <f t="shared" si="2"/>
        <v>3</v>
      </c>
      <c r="AK22" s="339">
        <f t="shared" si="3"/>
        <v>0</v>
      </c>
      <c r="AL22" s="339">
        <f t="shared" si="4"/>
        <v>0</v>
      </c>
      <c r="AM22" s="12"/>
      <c r="AN22" s="12"/>
      <c r="AO22" s="12"/>
    </row>
    <row r="23" spans="1:41" s="1" customFormat="1" ht="21" customHeight="1">
      <c r="A23" s="34">
        <v>17</v>
      </c>
      <c r="B23" s="219" t="s">
        <v>2622</v>
      </c>
      <c r="C23" s="220" t="s">
        <v>2623</v>
      </c>
      <c r="D23" s="171" t="s">
        <v>26</v>
      </c>
      <c r="E23" s="548" t="s">
        <v>2862</v>
      </c>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50"/>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t="s">
        <v>8</v>
      </c>
      <c r="L24" s="136" t="s">
        <v>8</v>
      </c>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2</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t="s">
        <v>6</v>
      </c>
      <c r="N25" s="136"/>
      <c r="O25" s="136" t="s">
        <v>6</v>
      </c>
      <c r="P25" s="138"/>
      <c r="Q25" s="136"/>
      <c r="R25" s="136"/>
      <c r="S25" s="136"/>
      <c r="T25" s="136"/>
      <c r="U25" s="136"/>
      <c r="V25" s="136"/>
      <c r="W25" s="136"/>
      <c r="X25" s="136"/>
      <c r="Y25" s="136"/>
      <c r="Z25" s="136"/>
      <c r="AA25" s="136"/>
      <c r="AB25" s="136"/>
      <c r="AC25" s="136"/>
      <c r="AD25" s="136"/>
      <c r="AE25" s="136"/>
      <c r="AF25" s="136"/>
      <c r="AG25" s="136"/>
      <c r="AH25" s="136"/>
      <c r="AI25" s="96"/>
      <c r="AJ25" s="19">
        <f t="shared" si="2"/>
        <v>2</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t="s">
        <v>6</v>
      </c>
      <c r="N29" s="136"/>
      <c r="O29" s="136" t="s">
        <v>6</v>
      </c>
      <c r="P29" s="138"/>
      <c r="Q29" s="136"/>
      <c r="R29" s="136"/>
      <c r="S29" s="136" t="s">
        <v>6</v>
      </c>
      <c r="T29" s="136"/>
      <c r="U29" s="136"/>
      <c r="V29" s="136"/>
      <c r="W29" s="136"/>
      <c r="X29" s="136"/>
      <c r="Y29" s="136"/>
      <c r="Z29" s="136"/>
      <c r="AA29" s="136"/>
      <c r="AB29" s="136"/>
      <c r="AC29" s="136"/>
      <c r="AD29" s="136"/>
      <c r="AE29" s="136"/>
      <c r="AF29" s="136"/>
      <c r="AG29" s="136"/>
      <c r="AH29" s="136"/>
      <c r="AI29" s="96"/>
      <c r="AJ29" s="19">
        <f t="shared" si="2"/>
        <v>3</v>
      </c>
      <c r="AK29" s="339">
        <f t="shared" si="3"/>
        <v>0</v>
      </c>
      <c r="AL29" s="339">
        <f t="shared" si="4"/>
        <v>0</v>
      </c>
      <c r="AM29" s="12"/>
      <c r="AN29" s="12"/>
      <c r="AO29" s="12"/>
    </row>
    <row r="30" spans="1:41" s="1" customFormat="1" ht="21" customHeight="1">
      <c r="A30" s="34">
        <v>24</v>
      </c>
      <c r="B30" s="282" t="s">
        <v>2634</v>
      </c>
      <c r="C30" s="284" t="s">
        <v>2635</v>
      </c>
      <c r="D30" s="285" t="s">
        <v>2636</v>
      </c>
      <c r="E30" s="548" t="s">
        <v>2862</v>
      </c>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50"/>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t="s">
        <v>6</v>
      </c>
      <c r="J32" s="136"/>
      <c r="K32" s="136"/>
      <c r="L32" s="136"/>
      <c r="M32" s="136"/>
      <c r="N32" s="136"/>
      <c r="O32" s="136" t="s">
        <v>7</v>
      </c>
      <c r="P32" s="138"/>
      <c r="Q32" s="136"/>
      <c r="R32" s="136"/>
      <c r="S32" s="136" t="s">
        <v>8</v>
      </c>
      <c r="T32" s="136"/>
      <c r="U32" s="136"/>
      <c r="V32" s="136"/>
      <c r="W32" s="136"/>
      <c r="X32" s="136"/>
      <c r="Y32" s="136"/>
      <c r="Z32" s="136"/>
      <c r="AA32" s="136"/>
      <c r="AB32" s="136"/>
      <c r="AC32" s="136"/>
      <c r="AD32" s="136"/>
      <c r="AE32" s="136"/>
      <c r="AF32" s="136"/>
      <c r="AG32" s="136"/>
      <c r="AH32" s="136"/>
      <c r="AI32" s="96"/>
      <c r="AJ32" s="19">
        <f t="shared" si="2"/>
        <v>1</v>
      </c>
      <c r="AK32" s="339">
        <f t="shared" si="3"/>
        <v>1</v>
      </c>
      <c r="AL32" s="339">
        <f t="shared" si="4"/>
        <v>1</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t="s">
        <v>8</v>
      </c>
      <c r="M33" s="136" t="s">
        <v>6</v>
      </c>
      <c r="N33" s="136"/>
      <c r="O33" s="136" t="s">
        <v>6</v>
      </c>
      <c r="P33" s="138" t="s">
        <v>6</v>
      </c>
      <c r="Q33" s="136"/>
      <c r="R33" s="136"/>
      <c r="S33" s="136" t="s">
        <v>6</v>
      </c>
      <c r="T33" s="136"/>
      <c r="U33" s="136"/>
      <c r="V33" s="136"/>
      <c r="W33" s="136"/>
      <c r="X33" s="136"/>
      <c r="Y33" s="136"/>
      <c r="Z33" s="136"/>
      <c r="AA33" s="136"/>
      <c r="AB33" s="136"/>
      <c r="AC33" s="136"/>
      <c r="AD33" s="136"/>
      <c r="AE33" s="136"/>
      <c r="AF33" s="136"/>
      <c r="AG33" s="136"/>
      <c r="AH33" s="136"/>
      <c r="AI33" s="96"/>
      <c r="AJ33" s="19">
        <f t="shared" si="2"/>
        <v>4</v>
      </c>
      <c r="AK33" s="339">
        <f t="shared" si="3"/>
        <v>0</v>
      </c>
      <c r="AL33" s="339">
        <f t="shared" si="4"/>
        <v>1</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t="s">
        <v>6</v>
      </c>
      <c r="I35" s="136"/>
      <c r="J35" s="136"/>
      <c r="K35" s="136" t="s">
        <v>8</v>
      </c>
      <c r="L35" s="136" t="s">
        <v>6</v>
      </c>
      <c r="M35" s="136" t="s">
        <v>6</v>
      </c>
      <c r="N35" s="136"/>
      <c r="O35" s="136" t="s">
        <v>6</v>
      </c>
      <c r="P35" s="138"/>
      <c r="Q35" s="136"/>
      <c r="R35" s="136" t="s">
        <v>6</v>
      </c>
      <c r="S35" s="136" t="s">
        <v>6</v>
      </c>
      <c r="T35" s="136"/>
      <c r="U35" s="136"/>
      <c r="V35" s="136"/>
      <c r="W35" s="136"/>
      <c r="X35" s="136"/>
      <c r="Y35" s="136"/>
      <c r="Z35" s="136"/>
      <c r="AA35" s="136"/>
      <c r="AB35" s="136"/>
      <c r="AC35" s="136"/>
      <c r="AD35" s="136"/>
      <c r="AE35" s="136"/>
      <c r="AF35" s="136"/>
      <c r="AG35" s="136"/>
      <c r="AH35" s="136"/>
      <c r="AI35" s="96"/>
      <c r="AJ35" s="19">
        <f t="shared" si="2"/>
        <v>6</v>
      </c>
      <c r="AK35" s="339">
        <f t="shared" si="3"/>
        <v>0</v>
      </c>
      <c r="AL35" s="339">
        <f t="shared" si="4"/>
        <v>1</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39</v>
      </c>
      <c r="AK36" s="130">
        <f>SUM(AK7:AK35)</f>
        <v>2</v>
      </c>
      <c r="AL36" s="130">
        <f>SUM(AL7:AL35)</f>
        <v>5</v>
      </c>
      <c r="AM36" s="16"/>
      <c r="AN36"/>
      <c r="AO36"/>
    </row>
    <row r="37" spans="1:41" s="25" customFormat="1" ht="21" customHeight="1">
      <c r="A37" s="440" t="s">
        <v>2804</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2"/>
      <c r="AM37" s="338"/>
      <c r="AN37" s="338"/>
    </row>
    <row r="38" spans="1:41" ht="19.5">
      <c r="C38" s="443"/>
      <c r="D38" s="443"/>
      <c r="E38" s="443"/>
      <c r="F38" s="443"/>
      <c r="G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4">
    <mergeCell ref="C40:D40"/>
    <mergeCell ref="A1:P1"/>
    <mergeCell ref="Q1:AL1"/>
    <mergeCell ref="A2:P2"/>
    <mergeCell ref="Q2:AL2"/>
    <mergeCell ref="A3:AL3"/>
    <mergeCell ref="C38:G38"/>
    <mergeCell ref="I4:L4"/>
    <mergeCell ref="M4:N4"/>
    <mergeCell ref="O4:Q4"/>
    <mergeCell ref="R4:T4"/>
    <mergeCell ref="E15:AH15"/>
    <mergeCell ref="E23:AH23"/>
    <mergeCell ref="E30:AH30"/>
    <mergeCell ref="AM20:AN20"/>
    <mergeCell ref="A36:AI36"/>
    <mergeCell ref="C5:D6"/>
    <mergeCell ref="A37:AL37"/>
    <mergeCell ref="C39:E39"/>
    <mergeCell ref="A5:A6"/>
    <mergeCell ref="B5:B6"/>
    <mergeCell ref="AJ5:AJ6"/>
    <mergeCell ref="AK5:AK6"/>
    <mergeCell ref="AL5:AL6"/>
  </mergeCells>
  <conditionalFormatting sqref="E6:AI14 E16:AI22 AI15 E24:AI29 AI23 E31:AI35 AI30">
    <cfRule type="expression" dxfId="15" priority="3">
      <formula>IF(E$6="CN",1,0)</formula>
    </cfRule>
  </conditionalFormatting>
  <conditionalFormatting sqref="E15">
    <cfRule type="expression" dxfId="14" priority="187">
      <formula>IF(H$6="CN",1,0)</formula>
    </cfRule>
  </conditionalFormatting>
  <conditionalFormatting sqref="E23">
    <cfRule type="expression" dxfId="13" priority="2">
      <formula>IF(H$6="CN",1,0)</formula>
    </cfRule>
  </conditionalFormatting>
  <conditionalFormatting sqref="E30">
    <cfRule type="expression" dxfId="12"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1" workbookViewId="0">
      <selection activeCell="V33" sqref="V33"/>
    </sheetView>
  </sheetViews>
  <sheetFormatPr defaultRowHeight="15.75"/>
  <cols>
    <col min="1" max="1" width="8.6640625" customWidth="1"/>
    <col min="2" max="2" width="17.1640625" customWidth="1"/>
    <col min="3" max="3" width="24.6640625" customWidth="1"/>
    <col min="4" max="4" width="10.1640625" customWidth="1"/>
    <col min="5" max="35" width="4" customWidth="1"/>
    <col min="36" max="38" width="5.6640625" customWidth="1"/>
    <col min="39" max="39" width="10.83203125" customWidth="1"/>
    <col min="40" max="40" width="12.1640625" customWidth="1"/>
    <col min="41" max="41" width="10.83203125" customWidth="1"/>
  </cols>
  <sheetData>
    <row r="1" spans="1:41" s="24" customFormat="1" ht="22.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2.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2.5" customHeight="1">
      <c r="A3" s="436" t="s">
        <v>2719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2815</v>
      </c>
      <c r="C7" s="284" t="s">
        <v>2816</v>
      </c>
      <c r="D7" s="285" t="s">
        <v>61</v>
      </c>
      <c r="E7" s="288"/>
      <c r="F7" s="136"/>
      <c r="G7" s="136"/>
      <c r="H7" s="136"/>
      <c r="I7" s="136"/>
      <c r="J7" s="136" t="s">
        <v>8</v>
      </c>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34">
        <v>2</v>
      </c>
      <c r="B8" s="219" t="s">
        <v>2817</v>
      </c>
      <c r="C8" s="220" t="s">
        <v>38</v>
      </c>
      <c r="D8" s="171" t="s">
        <v>39</v>
      </c>
      <c r="E8" s="288"/>
      <c r="F8" s="136"/>
      <c r="G8" s="136"/>
      <c r="H8" s="136"/>
      <c r="I8" s="136"/>
      <c r="J8" s="136" t="s">
        <v>8</v>
      </c>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1</v>
      </c>
      <c r="AM8" s="12"/>
      <c r="AN8" s="12"/>
      <c r="AO8" s="12"/>
    </row>
    <row r="9" spans="1:41" s="1" customFormat="1" ht="21" customHeight="1">
      <c r="A9" s="34">
        <v>3</v>
      </c>
      <c r="B9" s="219" t="s">
        <v>2818</v>
      </c>
      <c r="C9" s="220" t="s">
        <v>38</v>
      </c>
      <c r="D9" s="171" t="s">
        <v>39</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2819</v>
      </c>
      <c r="C10" s="284" t="s">
        <v>2820</v>
      </c>
      <c r="D10" s="285" t="s">
        <v>27</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2821</v>
      </c>
      <c r="C11" s="220" t="s">
        <v>1513</v>
      </c>
      <c r="D11" s="171" t="s">
        <v>136</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2822</v>
      </c>
      <c r="C12" s="284" t="s">
        <v>2823</v>
      </c>
      <c r="D12" s="285" t="s">
        <v>1665</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2824</v>
      </c>
      <c r="C13" s="220" t="s">
        <v>2825</v>
      </c>
      <c r="D13" s="171" t="s">
        <v>2826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2827</v>
      </c>
      <c r="C14" s="220" t="s">
        <v>249</v>
      </c>
      <c r="D14" s="171" t="s">
        <v>2828</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2829</v>
      </c>
      <c r="C15" s="220" t="s">
        <v>2830</v>
      </c>
      <c r="D15" s="171" t="s">
        <v>1183</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2831</v>
      </c>
      <c r="C16" s="220" t="s">
        <v>2128</v>
      </c>
      <c r="D16" s="171" t="s">
        <v>1183</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2832</v>
      </c>
      <c r="C17" s="284" t="s">
        <v>1316</v>
      </c>
      <c r="D17" s="285" t="s">
        <v>1862</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2833</v>
      </c>
      <c r="C18" s="220" t="s">
        <v>2834</v>
      </c>
      <c r="D18" s="171" t="s">
        <v>52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2835</v>
      </c>
      <c r="C19" s="220" t="s">
        <v>2836</v>
      </c>
      <c r="D19" s="171" t="s">
        <v>52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97"/>
      <c r="AJ19" s="19">
        <f t="shared" si="2"/>
        <v>0</v>
      </c>
      <c r="AK19" s="339">
        <f t="shared" si="3"/>
        <v>0</v>
      </c>
      <c r="AL19" s="339">
        <f t="shared" si="4"/>
        <v>0</v>
      </c>
      <c r="AM19" s="12"/>
      <c r="AN19" s="12"/>
      <c r="AO19" s="12"/>
    </row>
    <row r="20" spans="1:41" s="1" customFormat="1" ht="21" customHeight="1">
      <c r="A20" s="34">
        <v>14</v>
      </c>
      <c r="B20" s="219" t="s">
        <v>2837</v>
      </c>
      <c r="C20" s="220" t="s">
        <v>2838</v>
      </c>
      <c r="D20" s="171" t="s">
        <v>86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2839</v>
      </c>
      <c r="C21" s="220" t="s">
        <v>111</v>
      </c>
      <c r="D21" s="171" t="s">
        <v>28</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2840</v>
      </c>
      <c r="C22" s="220" t="s">
        <v>837</v>
      </c>
      <c r="D22" s="171" t="s">
        <v>56</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2841</v>
      </c>
      <c r="C23" s="220" t="s">
        <v>119</v>
      </c>
      <c r="D23" s="171" t="s">
        <v>363</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2842</v>
      </c>
      <c r="C24" s="220" t="s">
        <v>2843</v>
      </c>
      <c r="D24" s="171" t="s">
        <v>79</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2844</v>
      </c>
      <c r="C25" s="220" t="s">
        <v>2845</v>
      </c>
      <c r="D25" s="171" t="s">
        <v>43</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2846</v>
      </c>
      <c r="C26" s="284" t="s">
        <v>2847</v>
      </c>
      <c r="D26" s="285" t="s">
        <v>98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2848</v>
      </c>
      <c r="C27" s="220" t="s">
        <v>211</v>
      </c>
      <c r="D27" s="171" t="s">
        <v>17</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2849</v>
      </c>
      <c r="C28" s="220" t="s">
        <v>2850</v>
      </c>
      <c r="D28" s="171" t="s">
        <v>17</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2851</v>
      </c>
      <c r="C29" s="220" t="s">
        <v>2852</v>
      </c>
      <c r="D29" s="171" t="s">
        <v>66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2853</v>
      </c>
      <c r="C30" s="284" t="s">
        <v>2854</v>
      </c>
      <c r="D30" s="285" t="s">
        <v>81</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2855</v>
      </c>
      <c r="C31" s="284" t="s">
        <v>2856</v>
      </c>
      <c r="D31" s="285" t="s">
        <v>2857</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v>1910020169</v>
      </c>
      <c r="C32" s="284" t="s">
        <v>2716</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2858</v>
      </c>
      <c r="C33" s="220" t="s">
        <v>2859</v>
      </c>
      <c r="D33" s="171" t="s">
        <v>23</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2860</v>
      </c>
      <c r="C34" s="284" t="s">
        <v>2861</v>
      </c>
      <c r="D34" s="285" t="s">
        <v>60</v>
      </c>
      <c r="E34" s="135"/>
      <c r="F34" s="136"/>
      <c r="G34" s="136"/>
      <c r="H34" s="136"/>
      <c r="I34" s="136"/>
      <c r="J34" s="136" t="s">
        <v>7</v>
      </c>
      <c r="K34" s="136" t="s">
        <v>7</v>
      </c>
      <c r="L34" s="136" t="s">
        <v>7</v>
      </c>
      <c r="M34" s="136"/>
      <c r="N34" s="136"/>
      <c r="O34" s="136"/>
      <c r="P34" s="138"/>
      <c r="Q34" s="136"/>
      <c r="R34" s="136" t="s">
        <v>7</v>
      </c>
      <c r="S34" s="136"/>
      <c r="T34" s="136"/>
      <c r="U34" s="136"/>
      <c r="V34" s="136" t="s">
        <v>7</v>
      </c>
      <c r="W34" s="136"/>
      <c r="X34" s="136"/>
      <c r="Y34" s="136"/>
      <c r="Z34" s="136"/>
      <c r="AA34" s="136"/>
      <c r="AB34" s="136"/>
      <c r="AC34" s="136"/>
      <c r="AD34" s="136"/>
      <c r="AE34" s="136"/>
      <c r="AF34" s="136"/>
      <c r="AG34" s="136"/>
      <c r="AH34" s="136"/>
      <c r="AI34" s="96"/>
      <c r="AJ34" s="19">
        <f t="shared" si="2"/>
        <v>0</v>
      </c>
      <c r="AK34" s="339">
        <f t="shared" si="3"/>
        <v>5</v>
      </c>
      <c r="AL34" s="339">
        <f t="shared" si="4"/>
        <v>0</v>
      </c>
      <c r="AM34" s="12"/>
      <c r="AN34" s="12"/>
      <c r="AO34" s="12"/>
    </row>
    <row r="35" spans="1:41" s="1" customFormat="1" ht="21" customHeight="1">
      <c r="A35" s="34">
        <v>29</v>
      </c>
      <c r="B35" s="219"/>
      <c r="C35" s="220"/>
      <c r="D35" s="171"/>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0</v>
      </c>
      <c r="AK36" s="130">
        <f>SUM(AK7:AK35)</f>
        <v>5</v>
      </c>
      <c r="AL36" s="130">
        <f>SUM(AL7:AL35)</f>
        <v>2</v>
      </c>
      <c r="AM36" s="16"/>
      <c r="AN36"/>
      <c r="AO36"/>
    </row>
    <row r="37" spans="1:41" s="25" customFormat="1" ht="21" customHeight="1">
      <c r="A37" s="440" t="s">
        <v>2804</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2"/>
      <c r="AM37" s="338"/>
      <c r="AN37" s="338"/>
    </row>
    <row r="38" spans="1:41" ht="19.5">
      <c r="C38" s="443"/>
      <c r="D38" s="443"/>
      <c r="E38" s="443"/>
      <c r="F38" s="443"/>
      <c r="G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A1:P1"/>
    <mergeCell ref="Q1:AL1"/>
    <mergeCell ref="A2:P2"/>
    <mergeCell ref="Q2:AL2"/>
    <mergeCell ref="A3:AL3"/>
    <mergeCell ref="C38:G38"/>
    <mergeCell ref="I4:L4"/>
    <mergeCell ref="M4:N4"/>
    <mergeCell ref="O4:Q4"/>
    <mergeCell ref="R4:T4"/>
    <mergeCell ref="AM20:AN20"/>
    <mergeCell ref="A36:AI36"/>
    <mergeCell ref="C5:D6"/>
    <mergeCell ref="A37:AL37"/>
    <mergeCell ref="C39:E39"/>
    <mergeCell ref="A5:A6"/>
    <mergeCell ref="B5:B6"/>
    <mergeCell ref="AJ5:AJ6"/>
    <mergeCell ref="AK5:AK6"/>
    <mergeCell ref="AL5:AL6"/>
  </mergeCells>
  <conditionalFormatting sqref="E6:AI35">
    <cfRule type="expression" dxfId="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7" zoomScale="80" zoomScaleNormal="80" workbookViewId="0">
      <selection activeCell="U29" sqref="U29"/>
    </sheetView>
  </sheetViews>
  <sheetFormatPr defaultRowHeight="15.75"/>
  <cols>
    <col min="1" max="1" width="7" customWidth="1"/>
    <col min="2" max="2" width="17.1640625" customWidth="1"/>
    <col min="3" max="3" width="24.1640625" customWidth="1"/>
    <col min="4" max="4" width="10.33203125" customWidth="1"/>
    <col min="5" max="35" width="4" style="237" customWidth="1"/>
    <col min="36" max="36" width="4.6640625" style="237" bestFit="1" customWidth="1"/>
    <col min="37" max="37" width="4" style="237" bestFit="1" customWidth="1"/>
    <col min="38" max="38" width="3.83203125" style="237" bestFit="1" customWidth="1"/>
    <col min="39" max="39" width="10.83203125" customWidth="1"/>
    <col min="40" max="40" width="12.1640625" customWidth="1"/>
    <col min="41" max="41" width="10.83203125" customWidth="1"/>
  </cols>
  <sheetData>
    <row r="1" spans="1:41" s="24" customFormat="1" ht="22.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2.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2.5" customHeight="1">
      <c r="A3" s="436" t="s">
        <v>2718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82">
        <v>1</v>
      </c>
      <c r="B7" s="219" t="s">
        <v>2645</v>
      </c>
      <c r="C7" s="220" t="s">
        <v>54</v>
      </c>
      <c r="D7" s="171" t="s">
        <v>1166</v>
      </c>
      <c r="E7" s="97"/>
      <c r="F7" s="96"/>
      <c r="G7" s="96"/>
      <c r="H7" s="96"/>
      <c r="I7" s="96"/>
      <c r="J7" s="96"/>
      <c r="K7" s="96"/>
      <c r="L7" s="96"/>
      <c r="M7" s="96"/>
      <c r="N7" s="96"/>
      <c r="O7" s="96" t="s">
        <v>7</v>
      </c>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10"/>
      <c r="AN7" s="11"/>
      <c r="AO7" s="12"/>
    </row>
    <row r="8" spans="1:41" s="1" customFormat="1" ht="21" customHeight="1">
      <c r="A8" s="282">
        <v>2</v>
      </c>
      <c r="B8" s="219" t="s">
        <v>2646</v>
      </c>
      <c r="C8" s="220" t="s">
        <v>1992</v>
      </c>
      <c r="D8" s="171" t="s">
        <v>113</v>
      </c>
      <c r="E8" s="97"/>
      <c r="F8" s="96"/>
      <c r="G8" s="96"/>
      <c r="H8" s="96"/>
      <c r="I8" s="96"/>
      <c r="J8" s="96"/>
      <c r="K8" s="96"/>
      <c r="L8" s="96" t="s">
        <v>8</v>
      </c>
      <c r="M8" s="96"/>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9">
        <f t="shared" ref="AK8:AK31" si="3">COUNTIF(F8:AJ8,"P")+2*COUNTIF(F8:AJ8,"2P")+COUNTIF(F8:AJ8,"TP")+COUNTIF(F8:AJ8,"PT")+COUNTIF(F8:AJ8,"PK")+COUNTIF(F8:AJ8,"KP")+2*COUNTIF(F8:AJ8,"P2")</f>
        <v>0</v>
      </c>
      <c r="AL8" s="339">
        <f t="shared" ref="AL8:AL31" si="4">COUNTIF(E8:AI8,"T")+2*COUNTIF(E8:AI8,"2T")+2*COUNTIF(E8:AI8,"T2")+COUNTIF(E8:AI8,"PT")+COUNTIF(E8:AI8,"TP")</f>
        <v>1</v>
      </c>
      <c r="AM8" s="12"/>
      <c r="AN8" s="12"/>
      <c r="AO8" s="12"/>
    </row>
    <row r="9" spans="1:41" s="1" customFormat="1" ht="21" customHeight="1">
      <c r="A9" s="282">
        <v>3</v>
      </c>
      <c r="B9" s="263" t="s">
        <v>2647</v>
      </c>
      <c r="C9" s="264" t="s">
        <v>802</v>
      </c>
      <c r="D9" s="265" t="s">
        <v>39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2"/>
      <c r="AN9" s="12"/>
      <c r="AO9" s="12"/>
    </row>
    <row r="10" spans="1:41" s="1" customFormat="1" ht="21" customHeight="1">
      <c r="A10" s="283">
        <v>4</v>
      </c>
      <c r="B10" s="263" t="s">
        <v>2648</v>
      </c>
      <c r="C10" s="264" t="s">
        <v>2649</v>
      </c>
      <c r="D10" s="265" t="s">
        <v>50</v>
      </c>
      <c r="E10" s="202"/>
      <c r="F10" s="99"/>
      <c r="G10" s="99"/>
      <c r="H10" s="99"/>
      <c r="I10" s="99"/>
      <c r="J10" s="99"/>
      <c r="K10" s="99"/>
      <c r="L10" s="99"/>
      <c r="M10" s="99"/>
      <c r="N10" s="99"/>
      <c r="O10" s="99" t="s">
        <v>7</v>
      </c>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1</v>
      </c>
      <c r="AL10" s="339">
        <f t="shared" si="4"/>
        <v>0</v>
      </c>
      <c r="AM10" s="12"/>
      <c r="AN10" s="12"/>
      <c r="AO10" s="12"/>
    </row>
    <row r="11" spans="1:41" s="1" customFormat="1" ht="21" customHeight="1">
      <c r="A11" s="283">
        <v>5</v>
      </c>
      <c r="B11" s="263" t="s">
        <v>2650</v>
      </c>
      <c r="C11" s="264" t="s">
        <v>2651</v>
      </c>
      <c r="D11" s="265" t="s">
        <v>75</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9">
        <f t="shared" si="3"/>
        <v>0</v>
      </c>
      <c r="AL11" s="339">
        <f t="shared" si="4"/>
        <v>0</v>
      </c>
      <c r="AM11" s="12"/>
      <c r="AN11" s="12"/>
      <c r="AO11" s="12"/>
    </row>
    <row r="12" spans="1:41" s="1" customFormat="1" ht="21" customHeight="1">
      <c r="A12" s="283">
        <v>6</v>
      </c>
      <c r="B12" s="263" t="s">
        <v>2652</v>
      </c>
      <c r="C12" s="264" t="s">
        <v>95</v>
      </c>
      <c r="D12" s="265" t="s">
        <v>14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0</v>
      </c>
      <c r="AM12" s="12"/>
      <c r="AN12" s="12"/>
      <c r="AO12" s="12"/>
    </row>
    <row r="13" spans="1:41" s="1" customFormat="1" ht="21" customHeight="1">
      <c r="A13" s="283">
        <v>7</v>
      </c>
      <c r="B13" s="263" t="s">
        <v>2653</v>
      </c>
      <c r="C13" s="264" t="s">
        <v>349</v>
      </c>
      <c r="D13" s="265" t="s">
        <v>33</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2"/>
      <c r="AN13" s="12"/>
      <c r="AO13" s="12"/>
    </row>
    <row r="14" spans="1:41" s="1" customFormat="1" ht="21" customHeight="1">
      <c r="A14" s="283">
        <v>8</v>
      </c>
      <c r="B14" s="263" t="s">
        <v>2654</v>
      </c>
      <c r="C14" s="264" t="s">
        <v>31</v>
      </c>
      <c r="D14" s="265" t="s">
        <v>33</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9">
        <f t="shared" si="3"/>
        <v>0</v>
      </c>
      <c r="AL14" s="339">
        <f t="shared" si="4"/>
        <v>0</v>
      </c>
      <c r="AM14" s="12"/>
      <c r="AN14" s="12"/>
      <c r="AO14" s="12"/>
    </row>
    <row r="15" spans="1:41" s="1" customFormat="1" ht="21" customHeight="1">
      <c r="A15" s="283">
        <v>9</v>
      </c>
      <c r="B15" s="263" t="s">
        <v>2655</v>
      </c>
      <c r="C15" s="264" t="s">
        <v>2656</v>
      </c>
      <c r="D15" s="265" t="s">
        <v>92</v>
      </c>
      <c r="E15" s="202"/>
      <c r="F15" s="99"/>
      <c r="G15" s="99"/>
      <c r="H15" s="99"/>
      <c r="I15" s="99"/>
      <c r="J15" s="99"/>
      <c r="K15" s="99"/>
      <c r="L15" s="99"/>
      <c r="M15" s="99"/>
      <c r="N15" s="99"/>
      <c r="O15" s="99"/>
      <c r="P15" s="99" t="s">
        <v>7</v>
      </c>
      <c r="Q15" s="99"/>
      <c r="R15" s="99"/>
      <c r="S15" s="99"/>
      <c r="T15" s="99"/>
      <c r="U15" s="99"/>
      <c r="V15" s="99"/>
      <c r="W15" s="99"/>
      <c r="X15" s="99"/>
      <c r="Y15" s="99"/>
      <c r="Z15" s="99"/>
      <c r="AA15" s="99"/>
      <c r="AB15" s="99"/>
      <c r="AC15" s="99"/>
      <c r="AD15" s="99"/>
      <c r="AE15" s="99"/>
      <c r="AF15" s="99"/>
      <c r="AG15" s="99"/>
      <c r="AH15" s="99"/>
      <c r="AI15" s="99"/>
      <c r="AJ15" s="19">
        <f t="shared" si="2"/>
        <v>0</v>
      </c>
      <c r="AK15" s="339">
        <f t="shared" si="3"/>
        <v>1</v>
      </c>
      <c r="AL15" s="339">
        <f t="shared" si="4"/>
        <v>0</v>
      </c>
      <c r="AM15" s="12"/>
      <c r="AN15" s="12"/>
      <c r="AO15" s="12"/>
    </row>
    <row r="16" spans="1:41" s="1" customFormat="1" ht="21" customHeight="1">
      <c r="A16" s="283">
        <v>10</v>
      </c>
      <c r="B16" s="263" t="s">
        <v>2657</v>
      </c>
      <c r="C16" s="264" t="s">
        <v>2658</v>
      </c>
      <c r="D16" s="265" t="s">
        <v>212</v>
      </c>
      <c r="E16" s="202"/>
      <c r="F16" s="99"/>
      <c r="G16" s="99"/>
      <c r="H16" s="99"/>
      <c r="I16" s="99"/>
      <c r="J16" s="99"/>
      <c r="K16" s="99"/>
      <c r="L16" s="99"/>
      <c r="M16" s="99"/>
      <c r="N16" s="99"/>
      <c r="O16" s="99"/>
      <c r="P16" s="99"/>
      <c r="Q16" s="99"/>
      <c r="R16" s="99"/>
      <c r="S16" s="99"/>
      <c r="T16" s="99" t="s">
        <v>8</v>
      </c>
      <c r="U16" s="99"/>
      <c r="V16" s="99"/>
      <c r="W16" s="99"/>
      <c r="X16" s="99"/>
      <c r="Y16" s="99"/>
      <c r="Z16" s="99"/>
      <c r="AA16" s="99"/>
      <c r="AB16" s="99"/>
      <c r="AC16" s="99"/>
      <c r="AD16" s="99"/>
      <c r="AE16" s="99"/>
      <c r="AF16" s="99"/>
      <c r="AG16" s="99"/>
      <c r="AH16" s="99"/>
      <c r="AI16" s="99"/>
      <c r="AJ16" s="19">
        <f t="shared" si="2"/>
        <v>0</v>
      </c>
      <c r="AK16" s="339">
        <f t="shared" si="3"/>
        <v>0</v>
      </c>
      <c r="AL16" s="339">
        <f t="shared" si="4"/>
        <v>1</v>
      </c>
      <c r="AM16" s="12"/>
      <c r="AN16" s="12"/>
      <c r="AO16" s="12"/>
    </row>
    <row r="17" spans="1:41" s="1" customFormat="1" ht="21" customHeight="1">
      <c r="A17" s="283">
        <v>11</v>
      </c>
      <c r="B17" s="263" t="s">
        <v>2659</v>
      </c>
      <c r="C17" s="264" t="s">
        <v>815</v>
      </c>
      <c r="D17" s="265" t="s">
        <v>62</v>
      </c>
      <c r="E17" s="202"/>
      <c r="F17" s="99"/>
      <c r="G17" s="99"/>
      <c r="H17" s="99"/>
      <c r="I17" s="99"/>
      <c r="J17" s="99"/>
      <c r="K17" s="99"/>
      <c r="L17" s="99"/>
      <c r="M17" s="99"/>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1</v>
      </c>
      <c r="AL17" s="339">
        <f t="shared" si="4"/>
        <v>0</v>
      </c>
      <c r="AM17" s="12"/>
      <c r="AN17" s="12"/>
      <c r="AO17" s="12"/>
    </row>
    <row r="18" spans="1:41" s="1" customFormat="1" ht="21" customHeight="1">
      <c r="A18" s="283">
        <v>12</v>
      </c>
      <c r="B18" s="263" t="s">
        <v>2660</v>
      </c>
      <c r="C18" s="264" t="s">
        <v>1921</v>
      </c>
      <c r="D18" s="265" t="s">
        <v>1183</v>
      </c>
      <c r="E18" s="2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2"/>
      <c r="AN18" s="12"/>
      <c r="AO18" s="12"/>
    </row>
    <row r="19" spans="1:41" s="1" customFormat="1" ht="21" customHeight="1">
      <c r="A19" s="283">
        <v>13</v>
      </c>
      <c r="B19" s="263" t="s">
        <v>2661</v>
      </c>
      <c r="C19" s="264" t="s">
        <v>2662</v>
      </c>
      <c r="D19" s="265" t="s">
        <v>15</v>
      </c>
      <c r="E19" s="202"/>
      <c r="F19" s="202"/>
      <c r="G19" s="202"/>
      <c r="H19" s="202" t="s">
        <v>6</v>
      </c>
      <c r="I19" s="202"/>
      <c r="J19" s="202"/>
      <c r="K19" s="202"/>
      <c r="L19" s="202" t="s">
        <v>6</v>
      </c>
      <c r="M19" s="202" t="s">
        <v>6</v>
      </c>
      <c r="N19" s="202"/>
      <c r="O19" s="202" t="s">
        <v>6</v>
      </c>
      <c r="P19" s="202"/>
      <c r="Q19" s="202"/>
      <c r="R19" s="202"/>
      <c r="S19" s="202"/>
      <c r="T19" s="202" t="s">
        <v>6</v>
      </c>
      <c r="U19" s="202"/>
      <c r="V19" s="202"/>
      <c r="W19" s="202"/>
      <c r="X19" s="202"/>
      <c r="Y19" s="202"/>
      <c r="Z19" s="202"/>
      <c r="AA19" s="202"/>
      <c r="AB19" s="202"/>
      <c r="AC19" s="202"/>
      <c r="AD19" s="202"/>
      <c r="AE19" s="202"/>
      <c r="AF19" s="202"/>
      <c r="AG19" s="202"/>
      <c r="AH19" s="202"/>
      <c r="AI19" s="202"/>
      <c r="AJ19" s="19">
        <f t="shared" si="2"/>
        <v>5</v>
      </c>
      <c r="AK19" s="339">
        <f t="shared" si="3"/>
        <v>0</v>
      </c>
      <c r="AL19" s="339">
        <f t="shared" si="4"/>
        <v>0</v>
      </c>
      <c r="AM19" s="12"/>
      <c r="AN19" s="12"/>
      <c r="AO19" s="12"/>
    </row>
    <row r="20" spans="1:41" s="1" customFormat="1" ht="21" customHeight="1">
      <c r="A20" s="283">
        <v>14</v>
      </c>
      <c r="B20" s="263" t="s">
        <v>2663</v>
      </c>
      <c r="C20" s="264" t="s">
        <v>2664</v>
      </c>
      <c r="D20" s="265" t="s">
        <v>42</v>
      </c>
      <c r="E20" s="202"/>
      <c r="F20" s="99"/>
      <c r="G20" s="99"/>
      <c r="H20" s="99"/>
      <c r="I20" s="99"/>
      <c r="J20" s="99"/>
      <c r="K20" s="99"/>
      <c r="L20" s="99" t="s">
        <v>8</v>
      </c>
      <c r="M20" s="99"/>
      <c r="N20" s="99"/>
      <c r="O20" s="99" t="s">
        <v>7</v>
      </c>
      <c r="P20" s="99"/>
      <c r="Q20" s="99"/>
      <c r="R20" s="99" t="s">
        <v>7</v>
      </c>
      <c r="S20" s="99"/>
      <c r="T20" s="99"/>
      <c r="U20" s="99"/>
      <c r="V20" s="99"/>
      <c r="W20" s="99"/>
      <c r="X20" s="99"/>
      <c r="Y20" s="99"/>
      <c r="Z20" s="99"/>
      <c r="AA20" s="99"/>
      <c r="AB20" s="99"/>
      <c r="AC20" s="99"/>
      <c r="AD20" s="99"/>
      <c r="AE20" s="99"/>
      <c r="AF20" s="99"/>
      <c r="AG20" s="99"/>
      <c r="AH20" s="99"/>
      <c r="AI20" s="99"/>
      <c r="AJ20" s="19">
        <f t="shared" si="2"/>
        <v>0</v>
      </c>
      <c r="AK20" s="339">
        <f t="shared" si="3"/>
        <v>2</v>
      </c>
      <c r="AL20" s="339">
        <f t="shared" si="4"/>
        <v>1</v>
      </c>
      <c r="AM20" s="502"/>
      <c r="AN20" s="503"/>
      <c r="AO20" s="12"/>
    </row>
    <row r="21" spans="1:41" s="1" customFormat="1" ht="21" customHeight="1">
      <c r="A21" s="283">
        <v>15</v>
      </c>
      <c r="B21" s="263" t="s">
        <v>2665</v>
      </c>
      <c r="C21" s="264" t="s">
        <v>57</v>
      </c>
      <c r="D21" s="265" t="s">
        <v>363</v>
      </c>
      <c r="E21" s="202"/>
      <c r="F21" s="99"/>
      <c r="G21" s="99"/>
      <c r="H21" s="99"/>
      <c r="I21" s="99"/>
      <c r="J21" s="99"/>
      <c r="K21" s="99"/>
      <c r="L21" s="99"/>
      <c r="M21" s="99"/>
      <c r="N21" s="99"/>
      <c r="O21" s="99" t="s">
        <v>7</v>
      </c>
      <c r="P21" s="99" t="s">
        <v>7</v>
      </c>
      <c r="Q21" s="99"/>
      <c r="R21" s="99"/>
      <c r="S21" s="99"/>
      <c r="T21" s="99"/>
      <c r="U21" s="99"/>
      <c r="V21" s="99"/>
      <c r="W21" s="99"/>
      <c r="X21" s="99"/>
      <c r="Y21" s="99"/>
      <c r="Z21" s="99"/>
      <c r="AA21" s="99"/>
      <c r="AB21" s="99"/>
      <c r="AC21" s="99"/>
      <c r="AD21" s="99"/>
      <c r="AE21" s="99"/>
      <c r="AF21" s="99"/>
      <c r="AG21" s="99"/>
      <c r="AH21" s="99"/>
      <c r="AI21" s="99"/>
      <c r="AJ21" s="19">
        <f t="shared" si="2"/>
        <v>0</v>
      </c>
      <c r="AK21" s="339">
        <f t="shared" si="3"/>
        <v>2</v>
      </c>
      <c r="AL21" s="339">
        <f t="shared" si="4"/>
        <v>0</v>
      </c>
      <c r="AM21" s="12"/>
      <c r="AN21" s="12"/>
      <c r="AO21" s="12"/>
    </row>
    <row r="22" spans="1:41" s="1" customFormat="1" ht="21" customHeight="1">
      <c r="A22" s="283">
        <v>16</v>
      </c>
      <c r="B22" s="342" t="s">
        <v>2666</v>
      </c>
      <c r="C22" s="343" t="s">
        <v>999</v>
      </c>
      <c r="D22" s="344" t="s">
        <v>43</v>
      </c>
      <c r="E22" s="202"/>
      <c r="F22" s="99"/>
      <c r="G22" s="99"/>
      <c r="H22" s="99"/>
      <c r="I22" s="99"/>
      <c r="J22" s="99"/>
      <c r="K22" s="99"/>
      <c r="L22" s="99"/>
      <c r="M22" s="99"/>
      <c r="N22" s="99"/>
      <c r="O22" s="99" t="s">
        <v>7</v>
      </c>
      <c r="P22" s="99"/>
      <c r="Q22" s="99"/>
      <c r="R22" s="99" t="s">
        <v>6</v>
      </c>
      <c r="S22" s="99" t="s">
        <v>8</v>
      </c>
      <c r="T22" s="99"/>
      <c r="U22" s="99"/>
      <c r="V22" s="99"/>
      <c r="W22" s="99"/>
      <c r="X22" s="99"/>
      <c r="Y22" s="99"/>
      <c r="Z22" s="99"/>
      <c r="AA22" s="99"/>
      <c r="AB22" s="99"/>
      <c r="AC22" s="99"/>
      <c r="AD22" s="99"/>
      <c r="AE22" s="99"/>
      <c r="AF22" s="99"/>
      <c r="AG22" s="99"/>
      <c r="AH22" s="99"/>
      <c r="AI22" s="99"/>
      <c r="AJ22" s="19">
        <f t="shared" si="2"/>
        <v>1</v>
      </c>
      <c r="AK22" s="339">
        <f t="shared" si="3"/>
        <v>1</v>
      </c>
      <c r="AL22" s="339">
        <f t="shared" si="4"/>
        <v>1</v>
      </c>
      <c r="AM22" s="12"/>
      <c r="AN22" s="12"/>
      <c r="AO22" s="12"/>
    </row>
    <row r="23" spans="1:41" s="1" customFormat="1" ht="21" customHeight="1">
      <c r="A23" s="283">
        <v>17</v>
      </c>
      <c r="B23" s="263" t="s">
        <v>2667</v>
      </c>
      <c r="C23" s="264" t="s">
        <v>2668</v>
      </c>
      <c r="D23" s="265" t="s">
        <v>43</v>
      </c>
      <c r="E23" s="202"/>
      <c r="F23" s="99"/>
      <c r="G23" s="99"/>
      <c r="H23" s="99"/>
      <c r="I23" s="99"/>
      <c r="J23" s="99"/>
      <c r="K23" s="99"/>
      <c r="L23" s="99"/>
      <c r="M23" s="99"/>
      <c r="N23" s="99"/>
      <c r="O23" s="99"/>
      <c r="P23" s="99" t="s">
        <v>6</v>
      </c>
      <c r="Q23" s="99"/>
      <c r="R23" s="99" t="s">
        <v>6</v>
      </c>
      <c r="S23" s="99"/>
      <c r="T23" s="99"/>
      <c r="U23" s="99"/>
      <c r="V23" s="99"/>
      <c r="W23" s="99"/>
      <c r="X23" s="99"/>
      <c r="Y23" s="99"/>
      <c r="Z23" s="99"/>
      <c r="AA23" s="99"/>
      <c r="AB23" s="99"/>
      <c r="AC23" s="99"/>
      <c r="AD23" s="99"/>
      <c r="AE23" s="99"/>
      <c r="AF23" s="99"/>
      <c r="AG23" s="99"/>
      <c r="AH23" s="99"/>
      <c r="AI23" s="99"/>
      <c r="AJ23" s="19">
        <f t="shared" si="2"/>
        <v>2</v>
      </c>
      <c r="AK23" s="339">
        <f t="shared" si="3"/>
        <v>0</v>
      </c>
      <c r="AL23" s="339">
        <f t="shared" si="4"/>
        <v>0</v>
      </c>
      <c r="AM23" s="12"/>
      <c r="AN23" s="12"/>
      <c r="AO23" s="12"/>
    </row>
    <row r="24" spans="1:41" s="1" customFormat="1" ht="21" customHeight="1">
      <c r="A24" s="283">
        <v>18</v>
      </c>
      <c r="B24" s="342" t="s">
        <v>2669</v>
      </c>
      <c r="C24" s="343" t="s">
        <v>649</v>
      </c>
      <c r="D24" s="344" t="s">
        <v>745</v>
      </c>
      <c r="E24" s="202"/>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2"/>
      <c r="AN24" s="12"/>
      <c r="AO24" s="12"/>
    </row>
    <row r="25" spans="1:41" s="1" customFormat="1" ht="21" customHeight="1">
      <c r="A25" s="283">
        <v>19</v>
      </c>
      <c r="B25" s="263" t="s">
        <v>2670</v>
      </c>
      <c r="C25" s="264" t="s">
        <v>2671</v>
      </c>
      <c r="D25" s="265" t="s">
        <v>745</v>
      </c>
      <c r="E25" s="202"/>
      <c r="F25" s="99"/>
      <c r="G25" s="99"/>
      <c r="H25" s="99"/>
      <c r="I25" s="99"/>
      <c r="J25" s="99"/>
      <c r="K25" s="99" t="s">
        <v>8</v>
      </c>
      <c r="L25" s="99"/>
      <c r="M25" s="99" t="s">
        <v>6</v>
      </c>
      <c r="N25" s="99"/>
      <c r="O25" s="99"/>
      <c r="P25" s="99"/>
      <c r="Q25" s="99"/>
      <c r="R25" s="99"/>
      <c r="S25" s="99"/>
      <c r="T25" s="99" t="s">
        <v>8</v>
      </c>
      <c r="U25" s="99"/>
      <c r="V25" s="99"/>
      <c r="W25" s="99"/>
      <c r="X25" s="99"/>
      <c r="Y25" s="99"/>
      <c r="Z25" s="99"/>
      <c r="AA25" s="99"/>
      <c r="AB25" s="99"/>
      <c r="AC25" s="99"/>
      <c r="AD25" s="99"/>
      <c r="AE25" s="99"/>
      <c r="AF25" s="99"/>
      <c r="AG25" s="99"/>
      <c r="AH25" s="99"/>
      <c r="AI25" s="99"/>
      <c r="AJ25" s="19">
        <f t="shared" si="2"/>
        <v>1</v>
      </c>
      <c r="AK25" s="339">
        <f t="shared" si="3"/>
        <v>0</v>
      </c>
      <c r="AL25" s="339">
        <f t="shared" si="4"/>
        <v>2</v>
      </c>
      <c r="AM25" s="12"/>
      <c r="AN25" s="12"/>
      <c r="AO25" s="12"/>
    </row>
    <row r="26" spans="1:41" s="1" customFormat="1" ht="21" customHeight="1">
      <c r="A26" s="283">
        <v>20</v>
      </c>
      <c r="B26" s="263" t="s">
        <v>2672</v>
      </c>
      <c r="C26" s="264" t="s">
        <v>782</v>
      </c>
      <c r="D26" s="265" t="s">
        <v>44</v>
      </c>
      <c r="E26" s="202"/>
      <c r="F26" s="99"/>
      <c r="G26" s="99"/>
      <c r="H26" s="99"/>
      <c r="I26" s="99"/>
      <c r="J26" s="99"/>
      <c r="K26" s="99"/>
      <c r="L26" s="99" t="s">
        <v>8</v>
      </c>
      <c r="M26" s="99"/>
      <c r="N26" s="99"/>
      <c r="O26" s="99" t="s">
        <v>7</v>
      </c>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1</v>
      </c>
      <c r="AL26" s="339">
        <f t="shared" si="4"/>
        <v>1</v>
      </c>
      <c r="AM26" s="12"/>
      <c r="AN26" s="12"/>
      <c r="AO26" s="12"/>
    </row>
    <row r="27" spans="1:41" s="1" customFormat="1" ht="21" customHeight="1">
      <c r="A27" s="283">
        <v>21</v>
      </c>
      <c r="B27" s="263" t="s">
        <v>2673</v>
      </c>
      <c r="C27" s="264" t="s">
        <v>16</v>
      </c>
      <c r="D27" s="265" t="s">
        <v>99</v>
      </c>
      <c r="E27" s="20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2"/>
      <c r="AN27" s="12"/>
      <c r="AO27" s="12"/>
    </row>
    <row r="28" spans="1:41" s="1" customFormat="1" ht="21" customHeight="1">
      <c r="A28" s="283">
        <v>22</v>
      </c>
      <c r="B28" s="263" t="s">
        <v>2674</v>
      </c>
      <c r="C28" s="264" t="s">
        <v>57</v>
      </c>
      <c r="D28" s="265" t="s">
        <v>66</v>
      </c>
      <c r="E28" s="202"/>
      <c r="F28" s="99" t="s">
        <v>6</v>
      </c>
      <c r="G28" s="99"/>
      <c r="H28" s="99" t="s">
        <v>6</v>
      </c>
      <c r="I28" s="99" t="s">
        <v>6</v>
      </c>
      <c r="J28" s="99"/>
      <c r="K28" s="99"/>
      <c r="L28" s="99" t="s">
        <v>6</v>
      </c>
      <c r="M28" s="99" t="s">
        <v>6</v>
      </c>
      <c r="N28" s="99"/>
      <c r="O28" s="99" t="s">
        <v>6</v>
      </c>
      <c r="P28" s="99" t="s">
        <v>6</v>
      </c>
      <c r="Q28" s="99"/>
      <c r="R28" s="99" t="s">
        <v>6</v>
      </c>
      <c r="S28" s="99" t="s">
        <v>6</v>
      </c>
      <c r="T28" s="99" t="s">
        <v>7</v>
      </c>
      <c r="U28" s="99"/>
      <c r="V28" s="99"/>
      <c r="W28" s="99"/>
      <c r="X28" s="99"/>
      <c r="Y28" s="99"/>
      <c r="Z28" s="99"/>
      <c r="AA28" s="99"/>
      <c r="AB28" s="99"/>
      <c r="AC28" s="99"/>
      <c r="AD28" s="99"/>
      <c r="AE28" s="99"/>
      <c r="AF28" s="99"/>
      <c r="AG28" s="99"/>
      <c r="AH28" s="99"/>
      <c r="AI28" s="99"/>
      <c r="AJ28" s="19">
        <f t="shared" si="2"/>
        <v>9</v>
      </c>
      <c r="AK28" s="339">
        <f t="shared" si="3"/>
        <v>1</v>
      </c>
      <c r="AL28" s="339">
        <f t="shared" si="4"/>
        <v>0</v>
      </c>
      <c r="AM28" s="12"/>
      <c r="AN28" s="12"/>
      <c r="AO28" s="12"/>
    </row>
    <row r="29" spans="1:41" s="1" customFormat="1" ht="21" customHeight="1">
      <c r="A29" s="283">
        <v>23</v>
      </c>
      <c r="B29" s="263" t="s">
        <v>2675</v>
      </c>
      <c r="C29" s="264" t="s">
        <v>1823</v>
      </c>
      <c r="D29" s="265" t="s">
        <v>68</v>
      </c>
      <c r="E29" s="20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2"/>
      <c r="AN29" s="12"/>
      <c r="AO29" s="12"/>
    </row>
    <row r="30" spans="1:41" s="1" customFormat="1" ht="21" customHeight="1">
      <c r="A30" s="283">
        <v>24</v>
      </c>
      <c r="B30" s="263" t="s">
        <v>2676</v>
      </c>
      <c r="C30" s="264" t="s">
        <v>2677</v>
      </c>
      <c r="D30" s="265" t="s">
        <v>73</v>
      </c>
      <c r="E30" s="202"/>
      <c r="F30" s="99"/>
      <c r="G30" s="99"/>
      <c r="H30" s="99"/>
      <c r="I30" s="99"/>
      <c r="J30" s="99"/>
      <c r="K30" s="99"/>
      <c r="L30" s="99"/>
      <c r="M30" s="99"/>
      <c r="N30" s="99"/>
      <c r="O30" s="99"/>
      <c r="P30" s="99"/>
      <c r="Q30" s="99"/>
      <c r="R30" s="99"/>
      <c r="S30" s="99"/>
      <c r="T30" s="99" t="s">
        <v>8</v>
      </c>
      <c r="U30" s="99"/>
      <c r="V30" s="99"/>
      <c r="W30" s="99"/>
      <c r="X30" s="99"/>
      <c r="Y30" s="99"/>
      <c r="Z30" s="99"/>
      <c r="AA30" s="99"/>
      <c r="AB30" s="99"/>
      <c r="AC30" s="99"/>
      <c r="AD30" s="99"/>
      <c r="AE30" s="99"/>
      <c r="AF30" s="99"/>
      <c r="AG30" s="99"/>
      <c r="AH30" s="99"/>
      <c r="AI30" s="99"/>
      <c r="AJ30" s="19">
        <f t="shared" si="2"/>
        <v>0</v>
      </c>
      <c r="AK30" s="339">
        <f t="shared" si="3"/>
        <v>0</v>
      </c>
      <c r="AL30" s="339">
        <f t="shared" si="4"/>
        <v>1</v>
      </c>
      <c r="AM30" s="12"/>
      <c r="AN30" s="12"/>
      <c r="AO30" s="12"/>
    </row>
    <row r="31" spans="1:41" s="1" customFormat="1" ht="21" customHeight="1">
      <c r="A31" s="283">
        <v>25</v>
      </c>
      <c r="B31" s="263" t="s">
        <v>2678</v>
      </c>
      <c r="C31" s="264" t="s">
        <v>2679</v>
      </c>
      <c r="D31" s="265" t="s">
        <v>60</v>
      </c>
      <c r="E31" s="98"/>
      <c r="F31" s="99"/>
      <c r="G31" s="99"/>
      <c r="H31" s="99"/>
      <c r="I31" s="99"/>
      <c r="J31" s="99"/>
      <c r="K31" s="99"/>
      <c r="L31" s="99" t="s">
        <v>8</v>
      </c>
      <c r="M31" s="99"/>
      <c r="N31" s="99"/>
      <c r="O31" s="99" t="s">
        <v>7</v>
      </c>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1</v>
      </c>
      <c r="AL31" s="339">
        <f t="shared" si="4"/>
        <v>1</v>
      </c>
      <c r="AM31" s="12"/>
      <c r="AN31" s="12"/>
      <c r="AO31" s="12"/>
    </row>
    <row r="32" spans="1:41" s="1" customFormat="1" ht="21" customHeight="1">
      <c r="A32" s="552" t="s">
        <v>10</v>
      </c>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340">
        <f>SUM(AJ7:AJ31)</f>
        <v>18</v>
      </c>
      <c r="AK32" s="307">
        <f>SUM(AK7:AK31)</f>
        <v>12</v>
      </c>
      <c r="AL32" s="307">
        <f>SUM(AL7:AL31)</f>
        <v>9</v>
      </c>
      <c r="AM32" s="16"/>
      <c r="AN32"/>
      <c r="AO32"/>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c r="C34" s="443"/>
      <c r="D34" s="443"/>
      <c r="E34" s="443"/>
      <c r="F34" s="443"/>
      <c r="G34" s="443"/>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0">
      <c r="C35" s="443"/>
      <c r="D35" s="443"/>
      <c r="E35" s="443"/>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row>
    <row r="36" spans="1:40">
      <c r="C36" s="443"/>
      <c r="D36" s="443"/>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row>
  </sheetData>
  <mergeCells count="21">
    <mergeCell ref="C36:D36"/>
    <mergeCell ref="A1:P1"/>
    <mergeCell ref="Q1:AL1"/>
    <mergeCell ref="A2:P2"/>
    <mergeCell ref="Q2:AL2"/>
    <mergeCell ref="A3:AL3"/>
    <mergeCell ref="C34:G34"/>
    <mergeCell ref="I4:L4"/>
    <mergeCell ref="M4:N4"/>
    <mergeCell ref="O4:Q4"/>
    <mergeCell ref="R4:T4"/>
    <mergeCell ref="AM20:AN20"/>
    <mergeCell ref="A32:AI32"/>
    <mergeCell ref="C5:D6"/>
    <mergeCell ref="A33:AL33"/>
    <mergeCell ref="C35:E35"/>
    <mergeCell ref="A5:A6"/>
    <mergeCell ref="B5:B6"/>
    <mergeCell ref="AJ5:AJ6"/>
    <mergeCell ref="AK5:AK6"/>
    <mergeCell ref="AL5:AL6"/>
  </mergeCells>
  <conditionalFormatting sqref="E6:AI31">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14" workbookViewId="0">
      <selection activeCell="Y25" sqref="Y24:Y25"/>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2717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15">
        <v>1</v>
      </c>
      <c r="B7" s="215" t="s">
        <v>2680</v>
      </c>
      <c r="C7" s="71" t="s">
        <v>2681</v>
      </c>
      <c r="D7" s="72" t="s">
        <v>997</v>
      </c>
      <c r="E7" s="97"/>
      <c r="F7" s="96"/>
      <c r="G7" s="96"/>
      <c r="H7" s="96"/>
      <c r="I7" s="96"/>
      <c r="J7" s="96" t="s">
        <v>8</v>
      </c>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215">
        <v>2</v>
      </c>
      <c r="B8" s="282" t="s">
        <v>2682</v>
      </c>
      <c r="C8" s="284" t="s">
        <v>2683</v>
      </c>
      <c r="D8" s="285" t="s">
        <v>2684</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9" si="2">COUNTIF(E8:AI8,"K")+2*COUNTIF(E8:AI8,"2K")+COUNTIF(E8:AI8,"TK")+COUNTIF(E8:AI8,"KT")+COUNTIF(E8:AI8,"PK")+COUNTIF(E8:AI8,"KP")+2*COUNTIF(E8:AI8,"K2")</f>
        <v>0</v>
      </c>
      <c r="AK8" s="339">
        <f t="shared" ref="AK8:AK29" si="3">COUNTIF(F8:AJ8,"P")+2*COUNTIF(F8:AJ8,"2P")+COUNTIF(F8:AJ8,"TP")+COUNTIF(F8:AJ8,"PT")+COUNTIF(F8:AJ8,"PK")+COUNTIF(F8:AJ8,"KP")+2*COUNTIF(F8:AJ8,"P2")</f>
        <v>0</v>
      </c>
      <c r="AL8" s="339">
        <f t="shared" ref="AL8:AL29" si="4">COUNTIF(E8:AI8,"T")+2*COUNTIF(E8:AI8,"2T")+2*COUNTIF(E8:AI8,"T2")+COUNTIF(E8:AI8,"PT")+COUNTIF(E8:AI8,"TP")</f>
        <v>0</v>
      </c>
      <c r="AM8" s="12"/>
      <c r="AN8" s="12"/>
      <c r="AO8" s="12"/>
    </row>
    <row r="9" spans="1:41" s="1" customFormat="1" ht="21" customHeight="1">
      <c r="A9" s="215">
        <v>3</v>
      </c>
      <c r="B9" s="215" t="s">
        <v>2685</v>
      </c>
      <c r="C9" s="71" t="s">
        <v>251</v>
      </c>
      <c r="D9" s="72" t="s">
        <v>30</v>
      </c>
      <c r="E9" s="97"/>
      <c r="F9" s="96"/>
      <c r="G9" s="96"/>
      <c r="H9" s="96" t="s">
        <v>8</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1</v>
      </c>
      <c r="AM9" s="12"/>
      <c r="AN9" s="12"/>
      <c r="AO9" s="12"/>
    </row>
    <row r="10" spans="1:41" s="1" customFormat="1" ht="21" customHeight="1">
      <c r="A10" s="215">
        <v>4</v>
      </c>
      <c r="B10" s="215" t="s">
        <v>2686</v>
      </c>
      <c r="C10" s="71" t="s">
        <v>2687</v>
      </c>
      <c r="D10" s="72"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12"/>
    </row>
    <row r="11" spans="1:41" s="1" customFormat="1" ht="21" customHeight="1">
      <c r="A11" s="215">
        <v>5</v>
      </c>
      <c r="B11" s="215" t="s">
        <v>2688</v>
      </c>
      <c r="C11" s="71" t="s">
        <v>2689</v>
      </c>
      <c r="D11" s="72" t="s">
        <v>41</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215">
        <v>6</v>
      </c>
      <c r="B12" s="282" t="s">
        <v>2690</v>
      </c>
      <c r="C12" s="284" t="s">
        <v>2449</v>
      </c>
      <c r="D12" s="285" t="s">
        <v>20</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215">
        <v>7</v>
      </c>
      <c r="B13" s="282" t="s">
        <v>2691</v>
      </c>
      <c r="C13" s="284" t="s">
        <v>65</v>
      </c>
      <c r="D13" s="285" t="s">
        <v>42</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215">
        <v>8</v>
      </c>
      <c r="B14" s="215" t="s">
        <v>2692</v>
      </c>
      <c r="C14" s="71" t="s">
        <v>923</v>
      </c>
      <c r="D14" s="72" t="s">
        <v>106</v>
      </c>
      <c r="E14" s="97"/>
      <c r="F14" s="96"/>
      <c r="G14" s="96"/>
      <c r="H14" s="96" t="s">
        <v>6</v>
      </c>
      <c r="I14" s="96" t="s">
        <v>6</v>
      </c>
      <c r="J14" s="96" t="s">
        <v>6</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3</v>
      </c>
      <c r="AK14" s="339">
        <f t="shared" si="3"/>
        <v>0</v>
      </c>
      <c r="AL14" s="339">
        <f t="shared" si="4"/>
        <v>0</v>
      </c>
      <c r="AM14" s="12"/>
      <c r="AN14" s="12"/>
      <c r="AO14" s="12"/>
    </row>
    <row r="15" spans="1:41" s="1" customFormat="1" ht="21" customHeight="1">
      <c r="A15" s="215">
        <v>9</v>
      </c>
      <c r="B15" s="215" t="s">
        <v>2693</v>
      </c>
      <c r="C15" s="71" t="s">
        <v>2694</v>
      </c>
      <c r="D15" s="72" t="s">
        <v>21</v>
      </c>
      <c r="E15" s="97"/>
      <c r="F15" s="96"/>
      <c r="G15" s="96"/>
      <c r="H15" s="96"/>
      <c r="I15" s="96"/>
      <c r="J15" s="96"/>
      <c r="K15" s="96"/>
      <c r="L15" s="96" t="s">
        <v>6</v>
      </c>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9">
        <f t="shared" si="3"/>
        <v>0</v>
      </c>
      <c r="AL15" s="339">
        <f t="shared" si="4"/>
        <v>0</v>
      </c>
      <c r="AM15" s="12"/>
      <c r="AN15" s="12"/>
      <c r="AO15" s="12"/>
    </row>
    <row r="16" spans="1:41" s="1" customFormat="1" ht="21" customHeight="1">
      <c r="A16" s="215">
        <v>10</v>
      </c>
      <c r="B16" s="215" t="s">
        <v>2695</v>
      </c>
      <c r="C16" s="71" t="s">
        <v>2389</v>
      </c>
      <c r="D16" s="72" t="s">
        <v>2261</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2"/>
    </row>
    <row r="17" spans="1:41" s="1" customFormat="1" ht="21" customHeight="1">
      <c r="A17" s="215">
        <v>11</v>
      </c>
      <c r="B17" s="215" t="s">
        <v>2696</v>
      </c>
      <c r="C17" s="71" t="s">
        <v>802</v>
      </c>
      <c r="D17" s="72" t="s">
        <v>745</v>
      </c>
      <c r="E17" s="286"/>
      <c r="F17" s="286"/>
      <c r="G17" s="286"/>
      <c r="H17" s="286"/>
      <c r="I17" s="286"/>
      <c r="J17" s="286"/>
      <c r="K17" s="286"/>
      <c r="L17" s="286"/>
      <c r="M17" s="286"/>
      <c r="N17" s="286"/>
      <c r="O17" s="286"/>
      <c r="P17" s="286"/>
      <c r="Q17" s="286"/>
      <c r="R17" s="286"/>
      <c r="S17" s="286" t="s">
        <v>6</v>
      </c>
      <c r="T17" s="286"/>
      <c r="U17" s="286"/>
      <c r="V17" s="286"/>
      <c r="W17" s="286"/>
      <c r="X17" s="286"/>
      <c r="Y17" s="286"/>
      <c r="Z17" s="286"/>
      <c r="AA17" s="286"/>
      <c r="AB17" s="286"/>
      <c r="AC17" s="286"/>
      <c r="AD17" s="286"/>
      <c r="AE17" s="286"/>
      <c r="AF17" s="286"/>
      <c r="AG17" s="286"/>
      <c r="AH17" s="286"/>
      <c r="AI17" s="286"/>
      <c r="AJ17" s="19">
        <f t="shared" si="2"/>
        <v>1</v>
      </c>
      <c r="AK17" s="339">
        <f t="shared" si="3"/>
        <v>0</v>
      </c>
      <c r="AL17" s="339">
        <f t="shared" si="4"/>
        <v>0</v>
      </c>
      <c r="AM17" s="12"/>
      <c r="AN17" s="12"/>
      <c r="AO17" s="12"/>
    </row>
    <row r="18" spans="1:41" s="1" customFormat="1" ht="21" customHeight="1">
      <c r="A18" s="215">
        <v>12</v>
      </c>
      <c r="B18" s="215" t="s">
        <v>2697</v>
      </c>
      <c r="C18" s="71" t="s">
        <v>335</v>
      </c>
      <c r="D18" s="72" t="s">
        <v>9</v>
      </c>
      <c r="E18" s="97"/>
      <c r="F18" s="96"/>
      <c r="G18" s="96"/>
      <c r="H18" s="96" t="s">
        <v>8</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1</v>
      </c>
      <c r="AM18" s="12"/>
      <c r="AN18" s="12"/>
      <c r="AO18" s="12"/>
    </row>
    <row r="19" spans="1:41" s="1" customFormat="1" ht="21" customHeight="1">
      <c r="A19" s="215">
        <v>13</v>
      </c>
      <c r="B19" s="215" t="s">
        <v>2698</v>
      </c>
      <c r="C19" s="71" t="s">
        <v>1076</v>
      </c>
      <c r="D19" s="72" t="s">
        <v>9</v>
      </c>
      <c r="E19" s="286"/>
      <c r="F19" s="286"/>
      <c r="G19" s="286"/>
      <c r="H19" s="286"/>
      <c r="I19" s="286"/>
      <c r="J19" s="286"/>
      <c r="K19" s="286"/>
      <c r="L19" s="286"/>
      <c r="M19" s="286"/>
      <c r="N19" s="286"/>
      <c r="O19" s="286"/>
      <c r="P19" s="286"/>
      <c r="Q19" s="286"/>
      <c r="R19" s="286"/>
      <c r="S19" s="286" t="s">
        <v>6</v>
      </c>
      <c r="T19" s="286"/>
      <c r="U19" s="286"/>
      <c r="V19" s="286"/>
      <c r="W19" s="286"/>
      <c r="X19" s="286"/>
      <c r="Y19" s="286"/>
      <c r="Z19" s="286"/>
      <c r="AA19" s="286"/>
      <c r="AB19" s="286"/>
      <c r="AC19" s="286"/>
      <c r="AD19" s="286"/>
      <c r="AE19" s="286"/>
      <c r="AF19" s="286"/>
      <c r="AG19" s="286"/>
      <c r="AH19" s="286"/>
      <c r="AI19" s="286"/>
      <c r="AJ19" s="19">
        <f t="shared" si="2"/>
        <v>1</v>
      </c>
      <c r="AK19" s="339">
        <f t="shared" si="3"/>
        <v>0</v>
      </c>
      <c r="AL19" s="339">
        <f t="shared" si="4"/>
        <v>0</v>
      </c>
      <c r="AM19" s="12"/>
      <c r="AN19" s="12"/>
      <c r="AO19" s="12"/>
    </row>
    <row r="20" spans="1:41" s="1" customFormat="1" ht="21" customHeight="1">
      <c r="A20" s="215">
        <v>14</v>
      </c>
      <c r="B20" s="215" t="s">
        <v>2699</v>
      </c>
      <c r="C20" s="71" t="s">
        <v>2700</v>
      </c>
      <c r="D20" s="72" t="s">
        <v>120</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502"/>
      <c r="AN20" s="503"/>
      <c r="AO20" s="12"/>
    </row>
    <row r="21" spans="1:41" s="1" customFormat="1" ht="21" customHeight="1">
      <c r="A21" s="215">
        <v>15</v>
      </c>
      <c r="B21" s="215" t="s">
        <v>2701</v>
      </c>
      <c r="C21" s="71" t="s">
        <v>2702</v>
      </c>
      <c r="D21" s="72" t="s">
        <v>58</v>
      </c>
      <c r="E21" s="97"/>
      <c r="F21" s="96"/>
      <c r="G21" s="96"/>
      <c r="H21" s="96"/>
      <c r="I21" s="96" t="s">
        <v>8</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1</v>
      </c>
      <c r="AM21" s="12"/>
      <c r="AN21" s="12"/>
      <c r="AO21" s="12"/>
    </row>
    <row r="22" spans="1:41" s="1" customFormat="1" ht="21" customHeight="1">
      <c r="A22" s="215">
        <v>16</v>
      </c>
      <c r="B22" s="215" t="s">
        <v>2703</v>
      </c>
      <c r="C22" s="71" t="s">
        <v>2704</v>
      </c>
      <c r="D22" s="72" t="s">
        <v>45</v>
      </c>
      <c r="E22" s="97"/>
      <c r="F22" s="96"/>
      <c r="G22" s="96"/>
      <c r="H22" s="96"/>
      <c r="I22" s="96"/>
      <c r="J22" s="96"/>
      <c r="K22" s="96"/>
      <c r="L22" s="96"/>
      <c r="M22" s="96"/>
      <c r="N22" s="96"/>
      <c r="O22" s="96"/>
      <c r="P22" s="96"/>
      <c r="Q22" s="96"/>
      <c r="R22" s="96"/>
      <c r="S22" s="96" t="s">
        <v>6</v>
      </c>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215">
        <v>17</v>
      </c>
      <c r="B23" s="215" t="s">
        <v>2705</v>
      </c>
      <c r="C23" s="71" t="s">
        <v>2706</v>
      </c>
      <c r="D23" s="72" t="s">
        <v>2707</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215">
        <v>18</v>
      </c>
      <c r="B24" s="215" t="s">
        <v>2708</v>
      </c>
      <c r="C24" s="71" t="s">
        <v>76</v>
      </c>
      <c r="D24" s="72" t="s">
        <v>109</v>
      </c>
      <c r="E24" s="97"/>
      <c r="F24" s="96"/>
      <c r="G24" s="96"/>
      <c r="H24" s="96"/>
      <c r="I24" s="96"/>
      <c r="J24" s="96"/>
      <c r="K24" s="96"/>
      <c r="L24" s="96"/>
      <c r="M24" s="96"/>
      <c r="N24" s="96"/>
      <c r="O24" s="96"/>
      <c r="P24" s="96"/>
      <c r="Q24" s="96"/>
      <c r="R24" s="96"/>
      <c r="S24" s="96" t="s">
        <v>6</v>
      </c>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215">
        <v>19</v>
      </c>
      <c r="B25" s="215" t="s">
        <v>2709</v>
      </c>
      <c r="C25" s="71" t="s">
        <v>224</v>
      </c>
      <c r="D25" s="72" t="s">
        <v>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19">
        <f t="shared" si="2"/>
        <v>0</v>
      </c>
      <c r="AK25" s="339">
        <f t="shared" si="3"/>
        <v>0</v>
      </c>
      <c r="AL25" s="339">
        <f t="shared" si="4"/>
        <v>0</v>
      </c>
      <c r="AM25" s="12"/>
      <c r="AN25" s="12"/>
      <c r="AO25" s="12"/>
    </row>
    <row r="26" spans="1:41" s="1" customFormat="1" ht="21" customHeight="1">
      <c r="A26" s="215">
        <v>20</v>
      </c>
      <c r="B26" s="215" t="s">
        <v>2710</v>
      </c>
      <c r="C26" s="71" t="s">
        <v>2711</v>
      </c>
      <c r="D26" s="72" t="s">
        <v>66</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215">
        <v>21</v>
      </c>
      <c r="B27" s="215" t="s">
        <v>2712</v>
      </c>
      <c r="C27" s="71" t="s">
        <v>1445</v>
      </c>
      <c r="D27" s="72" t="s">
        <v>67</v>
      </c>
      <c r="E27" s="97"/>
      <c r="F27" s="96"/>
      <c r="G27" s="96"/>
      <c r="H27" s="96"/>
      <c r="I27" s="96" t="s">
        <v>6</v>
      </c>
      <c r="J27" s="96"/>
      <c r="K27" s="96"/>
      <c r="L27" s="96"/>
      <c r="M27" s="96"/>
      <c r="N27" s="96"/>
      <c r="O27" s="96"/>
      <c r="P27" s="96"/>
      <c r="Q27" s="96"/>
      <c r="R27" s="96"/>
      <c r="S27" s="96" t="s">
        <v>6</v>
      </c>
      <c r="T27" s="96"/>
      <c r="U27" s="96"/>
      <c r="V27" s="96"/>
      <c r="W27" s="96"/>
      <c r="X27" s="96"/>
      <c r="Y27" s="96"/>
      <c r="Z27" s="96"/>
      <c r="AA27" s="96"/>
      <c r="AB27" s="96"/>
      <c r="AC27" s="96"/>
      <c r="AD27" s="96"/>
      <c r="AE27" s="96"/>
      <c r="AF27" s="96"/>
      <c r="AG27" s="96"/>
      <c r="AH27" s="96"/>
      <c r="AI27" s="96"/>
      <c r="AJ27" s="19">
        <f t="shared" si="2"/>
        <v>2</v>
      </c>
      <c r="AK27" s="339">
        <f t="shared" si="3"/>
        <v>0</v>
      </c>
      <c r="AL27" s="339">
        <f t="shared" si="4"/>
        <v>0</v>
      </c>
      <c r="AM27" s="12"/>
      <c r="AN27" s="12"/>
      <c r="AO27" s="12"/>
    </row>
    <row r="28" spans="1:41" s="1" customFormat="1" ht="21" customHeight="1">
      <c r="A28" s="215">
        <v>22</v>
      </c>
      <c r="B28" s="215" t="s">
        <v>2713</v>
      </c>
      <c r="C28" s="71" t="s">
        <v>2714</v>
      </c>
      <c r="D28" s="72" t="s">
        <v>68</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2"/>
      <c r="AN28" s="12"/>
      <c r="AO28" s="12"/>
    </row>
    <row r="29" spans="1:41" s="1" customFormat="1" ht="21" customHeight="1">
      <c r="A29" s="215">
        <v>23</v>
      </c>
      <c r="B29" s="215" t="s">
        <v>2715</v>
      </c>
      <c r="C29" s="71" t="s">
        <v>2716</v>
      </c>
      <c r="D29" s="72" t="s">
        <v>68</v>
      </c>
      <c r="E29" s="97"/>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451" t="s">
        <v>10</v>
      </c>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130">
        <f>SUM(AJ7:AJ29)</f>
        <v>10</v>
      </c>
      <c r="AK30" s="130">
        <f>SUM(AK7:AK29)</f>
        <v>0</v>
      </c>
      <c r="AL30" s="130">
        <f>SUM(AL7:AL29)</f>
        <v>4</v>
      </c>
      <c r="AM30"/>
      <c r="AN30"/>
    </row>
    <row r="31" spans="1:41" s="25" customFormat="1" ht="21" customHeight="1">
      <c r="A31" s="440" t="s">
        <v>2804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2"/>
      <c r="AM31" s="338"/>
    </row>
    <row r="32" spans="1:41" ht="19.5">
      <c r="C32" s="443"/>
      <c r="D32" s="443"/>
      <c r="E32" s="443"/>
      <c r="F32" s="443"/>
      <c r="G32" s="443"/>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9.5">
      <c r="C33" s="443"/>
      <c r="D33" s="443"/>
      <c r="E33" s="443"/>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43"/>
      <c r="D34" s="443"/>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sheetData>
  <mergeCells count="21">
    <mergeCell ref="C34:D34"/>
    <mergeCell ref="A1:P1"/>
    <mergeCell ref="Q1:AL1"/>
    <mergeCell ref="A2:P2"/>
    <mergeCell ref="Q2:AL2"/>
    <mergeCell ref="A3:AL3"/>
    <mergeCell ref="C32:G32"/>
    <mergeCell ref="I4:L4"/>
    <mergeCell ref="M4:N4"/>
    <mergeCell ref="O4:Q4"/>
    <mergeCell ref="R4:T4"/>
    <mergeCell ref="AM20:AN20"/>
    <mergeCell ref="A30:AI30"/>
    <mergeCell ref="C5:D6"/>
    <mergeCell ref="A31:AL31"/>
    <mergeCell ref="C33:E33"/>
    <mergeCell ref="A5:A6"/>
    <mergeCell ref="B5:B6"/>
    <mergeCell ref="AJ5:AJ6"/>
    <mergeCell ref="AK5:AK6"/>
    <mergeCell ref="AL5:AL6"/>
  </mergeCells>
  <conditionalFormatting sqref="E6:AI29">
    <cfRule type="expression" dxfId="3" priority="2">
      <formula>IF(E$6="CN",1,0)</formula>
    </cfRule>
  </conditionalFormatting>
  <conditionalFormatting sqref="E5:AJ6 E7:AI29">
    <cfRule type="expression" dxfId="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69" t="s">
        <v>2728</v>
      </c>
      <c r="C1" s="369"/>
      <c r="D1" s="369"/>
      <c r="E1" s="369"/>
      <c r="F1" s="369"/>
      <c r="G1" s="369"/>
      <c r="H1" s="369"/>
      <c r="I1" s="369"/>
      <c r="J1" s="369"/>
      <c r="K1" s="352"/>
      <c r="L1" s="352"/>
      <c r="M1" s="352"/>
      <c r="N1" s="370" t="s">
        <v>2729</v>
      </c>
      <c r="O1" s="370"/>
      <c r="P1" s="370"/>
      <c r="Q1" s="370"/>
      <c r="R1" s="370"/>
      <c r="S1" s="370"/>
      <c r="T1" s="370"/>
      <c r="U1" s="370"/>
      <c r="V1" s="370"/>
      <c r="W1" s="370"/>
      <c r="X1" s="370"/>
      <c r="Y1" s="370"/>
    </row>
    <row r="2" spans="2:25" ht="24" customHeight="1">
      <c r="B2" s="371" t="s">
        <v>2800</v>
      </c>
      <c r="C2" s="371"/>
      <c r="D2" s="371"/>
      <c r="E2" s="371"/>
      <c r="F2" s="371"/>
      <c r="G2" s="371"/>
      <c r="H2" s="371"/>
      <c r="I2" s="371"/>
      <c r="J2" s="371"/>
      <c r="K2" s="371"/>
      <c r="L2" s="371"/>
      <c r="M2" s="371"/>
      <c r="N2" s="371"/>
      <c r="O2" s="371"/>
      <c r="P2" s="371"/>
      <c r="Q2" s="371"/>
      <c r="R2" s="371"/>
      <c r="S2" s="371"/>
      <c r="T2" s="371"/>
      <c r="U2" s="371"/>
      <c r="V2" s="371"/>
      <c r="W2" s="371"/>
      <c r="X2" s="371"/>
      <c r="Y2" s="371"/>
    </row>
    <row r="3" spans="2:25" ht="33" customHeight="1">
      <c r="B3" s="372" t="s">
        <v>2801</v>
      </c>
      <c r="C3" s="372"/>
      <c r="D3" s="372"/>
      <c r="E3" s="372"/>
      <c r="F3" s="372"/>
      <c r="G3" s="372"/>
      <c r="H3" s="372"/>
      <c r="I3" s="372"/>
      <c r="J3" s="372"/>
      <c r="K3" s="372"/>
      <c r="L3" s="372"/>
      <c r="M3" s="372"/>
      <c r="N3" s="372"/>
      <c r="O3" s="372"/>
      <c r="P3" s="372"/>
      <c r="Q3" s="372"/>
      <c r="R3" s="372"/>
      <c r="S3" s="372"/>
      <c r="T3" s="372"/>
      <c r="U3" s="372"/>
      <c r="V3" s="372"/>
      <c r="W3" s="372"/>
      <c r="X3" s="372"/>
      <c r="Y3" s="372"/>
    </row>
    <row r="4" spans="2:25" s="298" customFormat="1" ht="21" customHeight="1">
      <c r="B4" s="380" t="s">
        <v>2807</v>
      </c>
      <c r="C4" s="381"/>
      <c r="D4" s="381"/>
      <c r="E4" s="381"/>
      <c r="F4" s="381"/>
      <c r="G4" s="381"/>
      <c r="H4" s="381"/>
      <c r="I4" s="381"/>
      <c r="J4" s="381"/>
      <c r="K4" s="381"/>
      <c r="L4" s="381"/>
      <c r="M4" s="381"/>
      <c r="N4" s="381"/>
      <c r="O4" s="381"/>
      <c r="P4" s="381"/>
      <c r="Q4" s="381"/>
      <c r="R4" s="381"/>
      <c r="S4" s="381"/>
      <c r="T4" s="381"/>
      <c r="U4" s="381"/>
      <c r="V4" s="381"/>
      <c r="W4" s="381"/>
      <c r="X4" s="381"/>
      <c r="Y4" s="382"/>
    </row>
    <row r="5" spans="2:25" s="299" customFormat="1" ht="33" customHeight="1">
      <c r="B5" s="312" t="s">
        <v>2732</v>
      </c>
      <c r="C5" s="229" t="s">
        <v>2733</v>
      </c>
      <c r="D5" s="312" t="s">
        <v>2734</v>
      </c>
      <c r="E5" s="313" t="s">
        <v>2791</v>
      </c>
      <c r="F5" s="313" t="s">
        <v>2792</v>
      </c>
      <c r="G5" s="313" t="s">
        <v>2790</v>
      </c>
      <c r="H5" s="312" t="s">
        <v>2732</v>
      </c>
      <c r="I5" s="229" t="s">
        <v>2733</v>
      </c>
      <c r="J5" s="312" t="s">
        <v>2734</v>
      </c>
      <c r="K5" s="313" t="s">
        <v>2791</v>
      </c>
      <c r="L5" s="313" t="s">
        <v>2792</v>
      </c>
      <c r="M5" s="355"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11</v>
      </c>
      <c r="F6" s="318">
        <f>CKCT19.2!AK35</f>
        <v>4</v>
      </c>
      <c r="G6" s="322">
        <f>CKCT19.1!AL33</f>
        <v>2</v>
      </c>
      <c r="H6" s="311">
        <v>1</v>
      </c>
      <c r="I6" s="309" t="s">
        <v>2736</v>
      </c>
      <c r="J6" s="203">
        <v>35</v>
      </c>
      <c r="K6" s="314">
        <f>TBN19.1!AJ42</f>
        <v>22</v>
      </c>
      <c r="L6" s="318">
        <f>TBN19.1!AK42</f>
        <v>11</v>
      </c>
      <c r="M6" s="322">
        <f>TBN19.1!AL42</f>
        <v>5</v>
      </c>
      <c r="N6" s="311">
        <v>1</v>
      </c>
      <c r="O6" s="356" t="s">
        <v>2761</v>
      </c>
      <c r="P6" s="203">
        <v>24</v>
      </c>
      <c r="Q6" s="314">
        <f>KTDN19.1!AJ32</f>
        <v>16</v>
      </c>
      <c r="R6" s="318">
        <f>KTDN19.1!AK32</f>
        <v>10</v>
      </c>
      <c r="S6" s="322">
        <f>KTDN19.1!AL32</f>
        <v>2</v>
      </c>
      <c r="T6" s="311">
        <v>1</v>
      </c>
      <c r="U6" s="309" t="s">
        <v>2754</v>
      </c>
      <c r="V6" s="203">
        <v>27</v>
      </c>
      <c r="W6" s="314">
        <f>THUD19.1!AJ34</f>
        <v>13</v>
      </c>
      <c r="X6" s="318">
        <f>THUD19.1!AK34</f>
        <v>1</v>
      </c>
      <c r="Y6" s="322">
        <f>THUD19.1!AL34</f>
        <v>16</v>
      </c>
    </row>
    <row r="7" spans="2:25" s="303" customFormat="1" ht="21" customHeight="1">
      <c r="B7" s="300">
        <v>2</v>
      </c>
      <c r="C7" s="301" t="s">
        <v>2740</v>
      </c>
      <c r="D7" s="304">
        <v>28</v>
      </c>
      <c r="E7" s="314">
        <f>CKCT19.2!AJ35</f>
        <v>37</v>
      </c>
      <c r="F7" s="318">
        <f>CKCT19.2!AK35</f>
        <v>4</v>
      </c>
      <c r="G7" s="322">
        <f>CKCT19.2!AL35</f>
        <v>0</v>
      </c>
      <c r="H7" s="311">
        <v>2</v>
      </c>
      <c r="I7" s="309" t="s">
        <v>2741</v>
      </c>
      <c r="J7" s="203">
        <v>34</v>
      </c>
      <c r="K7" s="314">
        <f>TBN19.2!AJ41</f>
        <v>54</v>
      </c>
      <c r="L7" s="318">
        <f>TBN19.2!AK41</f>
        <v>19</v>
      </c>
      <c r="M7" s="322">
        <f>TBN19.2!AL41</f>
        <v>12</v>
      </c>
      <c r="N7" s="311">
        <v>2</v>
      </c>
      <c r="O7" s="356" t="s">
        <v>2765</v>
      </c>
      <c r="P7" s="203">
        <v>22</v>
      </c>
      <c r="Q7" s="314">
        <f>KTDN19.2!AJ29</f>
        <v>0</v>
      </c>
      <c r="R7" s="318">
        <f>KTDN19.2!AK29</f>
        <v>21</v>
      </c>
      <c r="S7" s="322">
        <f>KTDN19.1!AL32</f>
        <v>2</v>
      </c>
      <c r="T7" s="311">
        <v>2</v>
      </c>
      <c r="U7" s="309" t="s">
        <v>2758</v>
      </c>
      <c r="V7" s="311">
        <v>25</v>
      </c>
      <c r="W7" s="314">
        <f>THUD19.2!AJ32</f>
        <v>35</v>
      </c>
      <c r="X7" s="318">
        <f>THUD19.2!AK32</f>
        <v>3</v>
      </c>
      <c r="Y7" s="322">
        <f>THUD19.2!AL32</f>
        <v>1</v>
      </c>
    </row>
    <row r="8" spans="2:25" s="303" customFormat="1" ht="21" customHeight="1">
      <c r="B8" s="300">
        <v>3</v>
      </c>
      <c r="C8" s="301" t="s">
        <v>2744</v>
      </c>
      <c r="D8" s="304">
        <v>29</v>
      </c>
      <c r="E8" s="314">
        <f>'CKĐL 19.1'!AJ36</f>
        <v>39</v>
      </c>
      <c r="F8" s="318">
        <f>'CKĐL 19.1'!AK36</f>
        <v>2</v>
      </c>
      <c r="G8" s="322">
        <f>'CKĐL 19.1'!AL36</f>
        <v>5</v>
      </c>
      <c r="H8" s="311">
        <v>3</v>
      </c>
      <c r="I8" s="309" t="s">
        <v>2745</v>
      </c>
      <c r="J8" s="203">
        <v>28</v>
      </c>
      <c r="K8" s="314">
        <f>ĐCN19!AJ35</f>
        <v>13</v>
      </c>
      <c r="L8" s="318">
        <f>ĐCN19!AK35</f>
        <v>6</v>
      </c>
      <c r="M8" s="322">
        <f>ĐCN19!AL35</f>
        <v>5</v>
      </c>
      <c r="N8" s="311">
        <v>3</v>
      </c>
      <c r="O8" s="356" t="s">
        <v>2768</v>
      </c>
      <c r="P8" s="203">
        <v>25</v>
      </c>
      <c r="Q8" s="314">
        <f>LGT19.1!AJ32</f>
        <v>23</v>
      </c>
      <c r="R8" s="318">
        <f>LGT19.1!AK32</f>
        <v>3</v>
      </c>
      <c r="S8" s="322">
        <f>LGT19.1!AL32</f>
        <v>4</v>
      </c>
      <c r="T8" s="311">
        <v>3</v>
      </c>
      <c r="U8" s="309" t="s">
        <v>2762</v>
      </c>
      <c r="V8" s="203">
        <v>27</v>
      </c>
      <c r="W8" s="315">
        <f>THUD19.3!AJ34</f>
        <v>29</v>
      </c>
      <c r="X8" s="319">
        <f>THUD19.3!AK34</f>
        <v>1</v>
      </c>
      <c r="Y8" s="323">
        <f>THUD19.3!AL34</f>
        <v>23</v>
      </c>
    </row>
    <row r="9" spans="2:25" s="303" customFormat="1" ht="21" customHeight="1">
      <c r="B9" s="300">
        <v>4</v>
      </c>
      <c r="C9" s="301" t="s">
        <v>2748</v>
      </c>
      <c r="D9" s="304">
        <v>28</v>
      </c>
      <c r="E9" s="314">
        <f>'CKĐL 19.2'!AJ36</f>
        <v>0</v>
      </c>
      <c r="F9" s="318">
        <f>'CKĐL 19.2'!AK36</f>
        <v>5</v>
      </c>
      <c r="G9" s="322">
        <f>'CKĐL 19.2'!AL36</f>
        <v>2</v>
      </c>
      <c r="H9" s="311">
        <v>4</v>
      </c>
      <c r="I9" s="309" t="s">
        <v>2749</v>
      </c>
      <c r="J9" s="203">
        <v>21</v>
      </c>
      <c r="K9" s="314">
        <f>TKTT19!AJ28</f>
        <v>14</v>
      </c>
      <c r="L9" s="318">
        <f>TKTT19!AK28</f>
        <v>6</v>
      </c>
      <c r="M9" s="322">
        <f>TKTT19!AL28</f>
        <v>12</v>
      </c>
      <c r="N9" s="311">
        <v>4</v>
      </c>
      <c r="O9" s="356" t="s">
        <v>2772</v>
      </c>
      <c r="P9" s="203">
        <v>25</v>
      </c>
      <c r="Q9" s="314">
        <f>LGT19.2!AJ30</f>
        <v>0</v>
      </c>
      <c r="R9" s="318">
        <f>LGT19.2!AK30</f>
        <v>0</v>
      </c>
      <c r="S9" s="322">
        <f>LGT19.2!AL30</f>
        <v>0</v>
      </c>
      <c r="T9" s="311">
        <v>4</v>
      </c>
      <c r="U9" s="309" t="s">
        <v>2769</v>
      </c>
      <c r="V9" s="203">
        <v>17</v>
      </c>
      <c r="W9" s="314">
        <f>CĐT19!AJ24</f>
        <v>12</v>
      </c>
      <c r="X9" s="318">
        <f>CĐT19!AK24</f>
        <v>3</v>
      </c>
      <c r="Y9" s="322">
        <f>CĐT19!AL24</f>
        <v>0</v>
      </c>
    </row>
    <row r="10" spans="2:25" s="303" customFormat="1" ht="21" customHeight="1">
      <c r="B10" s="300">
        <v>5</v>
      </c>
      <c r="C10" s="301" t="s">
        <v>2753</v>
      </c>
      <c r="D10" s="304">
        <v>25</v>
      </c>
      <c r="E10" s="314">
        <f>'CKĐL 19.3'!AJ32</f>
        <v>18</v>
      </c>
      <c r="F10" s="318">
        <f>'CKĐL 19.3'!AK32</f>
        <v>12</v>
      </c>
      <c r="G10" s="322">
        <f>'CKĐL 19.3'!AL32</f>
        <v>9</v>
      </c>
      <c r="H10" s="311">
        <v>5</v>
      </c>
      <c r="I10" s="353" t="s">
        <v>2775</v>
      </c>
      <c r="J10" s="311">
        <v>26</v>
      </c>
      <c r="K10" s="317">
        <f>'ĐCN 20.1'!AJ33</f>
        <v>14</v>
      </c>
      <c r="L10" s="321">
        <f>'ĐCN 20.1'!AK33</f>
        <v>0</v>
      </c>
      <c r="M10" s="325">
        <f>'ĐCN 20.1'!AL33</f>
        <v>10</v>
      </c>
      <c r="N10" s="311">
        <v>5</v>
      </c>
      <c r="O10" s="356" t="s">
        <v>2776</v>
      </c>
      <c r="P10" s="203">
        <v>18</v>
      </c>
      <c r="Q10" s="314">
        <f>TCNH19!AJ26</f>
        <v>4</v>
      </c>
      <c r="R10" s="318">
        <f>TCNH19!AK26</f>
        <v>21</v>
      </c>
      <c r="S10" s="322">
        <f>TCNH19!AL26</f>
        <v>1</v>
      </c>
      <c r="T10" s="311">
        <v>5</v>
      </c>
      <c r="U10" s="309" t="s">
        <v>2773</v>
      </c>
      <c r="V10" s="203">
        <v>27</v>
      </c>
      <c r="W10" s="314">
        <f>TQW19.1!AJ34</f>
        <v>29</v>
      </c>
      <c r="X10" s="318">
        <f>TQW19.1!AK34</f>
        <v>1</v>
      </c>
      <c r="Y10" s="322">
        <f>TQW19.1!AL34</f>
        <v>4</v>
      </c>
    </row>
    <row r="11" spans="2:25" s="303" customFormat="1" ht="21" customHeight="1">
      <c r="B11" s="300">
        <v>6</v>
      </c>
      <c r="C11" s="301" t="s">
        <v>2757</v>
      </c>
      <c r="D11" s="304">
        <v>23</v>
      </c>
      <c r="E11" s="314">
        <f>'CKĐL 19.4'!AJ30</f>
        <v>10</v>
      </c>
      <c r="F11" s="318">
        <f>'CKĐL 19.4'!AK30</f>
        <v>0</v>
      </c>
      <c r="G11" s="322">
        <f>'CKĐL 19.4'!AL30</f>
        <v>4</v>
      </c>
      <c r="H11" s="311">
        <v>6</v>
      </c>
      <c r="I11" s="353" t="s">
        <v>2779</v>
      </c>
      <c r="J11" s="311">
        <v>24</v>
      </c>
      <c r="K11" s="317">
        <f>'ĐCN 20.2'!AJ31</f>
        <v>22</v>
      </c>
      <c r="L11" s="321">
        <f>'ĐCN 20.2'!AK31</f>
        <v>5</v>
      </c>
      <c r="M11" s="325">
        <f>'ĐCN 20.2'!AL31</f>
        <v>0</v>
      </c>
      <c r="N11" s="311">
        <v>6</v>
      </c>
      <c r="O11" s="356" t="s">
        <v>2780</v>
      </c>
      <c r="P11" s="203">
        <v>26</v>
      </c>
      <c r="Q11" s="314">
        <f>BHST19!AJ33</f>
        <v>11</v>
      </c>
      <c r="R11" s="318">
        <f>BHST19!AK33</f>
        <v>7</v>
      </c>
      <c r="S11" s="322">
        <f>BHST19!AL33</f>
        <v>6</v>
      </c>
      <c r="T11" s="311">
        <v>6</v>
      </c>
      <c r="U11" s="309" t="s">
        <v>2777</v>
      </c>
      <c r="V11" s="203">
        <v>22</v>
      </c>
      <c r="W11" s="314">
        <f>TQW19.2!AJ29</f>
        <v>25</v>
      </c>
      <c r="X11" s="318">
        <f>TQW19.2!AK29</f>
        <v>0</v>
      </c>
      <c r="Y11" s="322">
        <f>TQW19.2!AL29</f>
        <v>0</v>
      </c>
    </row>
    <row r="12" spans="2:25" s="303" customFormat="1" ht="21" customHeight="1">
      <c r="B12" s="300">
        <v>7</v>
      </c>
      <c r="C12" s="302" t="s">
        <v>2737</v>
      </c>
      <c r="D12" s="300">
        <v>21</v>
      </c>
      <c r="E12" s="315">
        <f>CKCT20.1!AJ28</f>
        <v>33</v>
      </c>
      <c r="F12" s="319">
        <f>CKCT20.1!AK28</f>
        <v>4</v>
      </c>
      <c r="G12" s="354">
        <f>CKCT20.1!AL28</f>
        <v>3</v>
      </c>
      <c r="H12" s="311">
        <v>7</v>
      </c>
      <c r="I12" s="353" t="s">
        <v>2783</v>
      </c>
      <c r="J12" s="311">
        <v>20</v>
      </c>
      <c r="K12" s="317">
        <f>TKTT20!AJ27</f>
        <v>10</v>
      </c>
      <c r="L12" s="321">
        <f>TKTT20!AK27</f>
        <v>5</v>
      </c>
      <c r="M12" s="325">
        <f>TKTT20!AL27</f>
        <v>0</v>
      </c>
      <c r="N12" s="311">
        <v>7</v>
      </c>
      <c r="O12" s="356" t="s">
        <v>2784</v>
      </c>
      <c r="P12" s="203">
        <v>19</v>
      </c>
      <c r="Q12" s="314">
        <f>XNK19.1!AJ26</f>
        <v>30</v>
      </c>
      <c r="R12" s="318">
        <f>XNK19.1!AK26</f>
        <v>24</v>
      </c>
      <c r="S12" s="322">
        <f>XNK19.1!AL26</f>
        <v>3</v>
      </c>
      <c r="T12" s="311">
        <v>7</v>
      </c>
      <c r="U12" s="310" t="s">
        <v>2781</v>
      </c>
      <c r="V12" s="203">
        <v>10</v>
      </c>
      <c r="W12" s="314">
        <f>'ĐTCN 19'!AJ17</f>
        <v>14</v>
      </c>
      <c r="X12" s="318">
        <f>'ĐTCN 19'!AK17</f>
        <v>5</v>
      </c>
      <c r="Y12" s="322">
        <f>'ĐTCN 19'!AL17</f>
        <v>1</v>
      </c>
    </row>
    <row r="13" spans="2:25" s="303" customFormat="1" ht="21" customHeight="1">
      <c r="B13" s="300">
        <v>8</v>
      </c>
      <c r="C13" s="302" t="s">
        <v>2742</v>
      </c>
      <c r="D13" s="300">
        <v>24</v>
      </c>
      <c r="E13" s="315">
        <f>CKCT20.2!AJ31</f>
        <v>2</v>
      </c>
      <c r="F13" s="319">
        <f>CKCT20.2!AK31</f>
        <v>0</v>
      </c>
      <c r="G13" s="354">
        <f>CKCT20.2!AL31</f>
        <v>1</v>
      </c>
      <c r="H13" s="311">
        <v>8</v>
      </c>
      <c r="I13" s="353" t="s">
        <v>2786</v>
      </c>
      <c r="J13" s="311">
        <v>33</v>
      </c>
      <c r="K13" s="317">
        <f>TBN20.1!AJ40</f>
        <v>29</v>
      </c>
      <c r="L13" s="321">
        <f>TBN20.1!AK40</f>
        <v>1</v>
      </c>
      <c r="M13" s="325">
        <f>TBN20.1!AL40</f>
        <v>1</v>
      </c>
      <c r="N13" s="311">
        <v>8</v>
      </c>
      <c r="O13" s="356" t="s">
        <v>2787</v>
      </c>
      <c r="P13" s="203">
        <v>19</v>
      </c>
      <c r="Q13" s="314">
        <f>XNK19.2!AJ26</f>
        <v>12</v>
      </c>
      <c r="R13" s="318">
        <f>XNK19.2!AK26</f>
        <v>24</v>
      </c>
      <c r="S13" s="322">
        <f>XNK19.2!AL26</f>
        <v>7</v>
      </c>
      <c r="T13" s="311">
        <v>8</v>
      </c>
      <c r="U13" s="309" t="s">
        <v>2785</v>
      </c>
      <c r="V13" s="203">
        <v>25</v>
      </c>
      <c r="W13" s="314">
        <f>PCMT19!AJ32</f>
        <v>13</v>
      </c>
      <c r="X13" s="318">
        <f>PCMT19!AK32</f>
        <v>11</v>
      </c>
      <c r="Y13" s="322">
        <f>PCMT19!AL32</f>
        <v>0</v>
      </c>
    </row>
    <row r="14" spans="2:25" s="303" customFormat="1" ht="21" customHeight="1">
      <c r="B14" s="300">
        <v>9</v>
      </c>
      <c r="C14" s="302" t="s">
        <v>2746</v>
      </c>
      <c r="D14" s="300">
        <v>35</v>
      </c>
      <c r="E14" s="315">
        <f>'CKĐL 20.1'!AJ42</f>
        <v>103</v>
      </c>
      <c r="F14" s="319">
        <f>'CKĐL 20.1'!AK42</f>
        <v>6</v>
      </c>
      <c r="G14" s="354">
        <f>'CKĐL 20.1'!AL42</f>
        <v>11</v>
      </c>
      <c r="H14" s="311">
        <v>9</v>
      </c>
      <c r="I14" s="353" t="s">
        <v>2789</v>
      </c>
      <c r="J14" s="311">
        <v>33</v>
      </c>
      <c r="K14" s="317">
        <f>TBN20.2!AJ40</f>
        <v>28</v>
      </c>
      <c r="L14" s="321">
        <f>TBN20.2!AK40</f>
        <v>13</v>
      </c>
      <c r="M14" s="325">
        <f>TBN20.2!AL40</f>
        <v>18</v>
      </c>
      <c r="N14" s="311">
        <v>9</v>
      </c>
      <c r="O14" s="353" t="s">
        <v>2763</v>
      </c>
      <c r="P14" s="311">
        <v>36</v>
      </c>
      <c r="Q14" s="315">
        <f>BHST20.1!AJ43</f>
        <v>65</v>
      </c>
      <c r="R14" s="319">
        <f>BHST20.1!AK43</f>
        <v>5</v>
      </c>
      <c r="S14" s="323">
        <f>BHST20.1!AL43</f>
        <v>8</v>
      </c>
      <c r="T14" s="311">
        <v>9</v>
      </c>
      <c r="U14" s="353" t="s">
        <v>2788</v>
      </c>
      <c r="V14" s="311">
        <v>36</v>
      </c>
      <c r="W14" s="315">
        <f>'THUD 20.2'!AJ43</f>
        <v>11</v>
      </c>
      <c r="X14" s="319">
        <f>'THUD 20.2'!AK43</f>
        <v>8</v>
      </c>
      <c r="Y14" s="323">
        <f>'THUD 20.2'!AL43</f>
        <v>3</v>
      </c>
    </row>
    <row r="15" spans="2:25" s="303" customFormat="1" ht="21" customHeight="1">
      <c r="B15" s="300">
        <v>10</v>
      </c>
      <c r="C15" s="302" t="s">
        <v>2750</v>
      </c>
      <c r="D15" s="300">
        <v>33</v>
      </c>
      <c r="E15" s="315">
        <f>CKĐL20.2!AJ40</f>
        <v>49</v>
      </c>
      <c r="F15" s="319">
        <f>CKĐL20.2!AK40</f>
        <v>15</v>
      </c>
      <c r="G15" s="354">
        <f>CKĐL20.2!AL40</f>
        <v>10</v>
      </c>
      <c r="H15" s="311">
        <v>10</v>
      </c>
      <c r="I15" s="353" t="s">
        <v>2739</v>
      </c>
      <c r="J15" s="311">
        <v>36</v>
      </c>
      <c r="K15" s="317">
        <f>TBN20.3!AJ44</f>
        <v>19</v>
      </c>
      <c r="L15" s="321">
        <f>TBN20.3!AK44</f>
        <v>0</v>
      </c>
      <c r="M15" s="325">
        <f>TBN20.3!AL44</f>
        <v>1</v>
      </c>
      <c r="N15" s="311">
        <v>10</v>
      </c>
      <c r="O15" s="353" t="s">
        <v>2766</v>
      </c>
      <c r="P15" s="311">
        <v>39</v>
      </c>
      <c r="Q15" s="315">
        <f>BHST20.2!AJ46</f>
        <v>22</v>
      </c>
      <c r="R15" s="319">
        <f>BHST20.2!AK46</f>
        <v>4</v>
      </c>
      <c r="S15" s="323">
        <f>BHST20.2!AL46</f>
        <v>2</v>
      </c>
      <c r="T15" s="311">
        <v>10</v>
      </c>
      <c r="U15" s="353" t="s">
        <v>2738</v>
      </c>
      <c r="V15" s="311">
        <v>37</v>
      </c>
      <c r="W15" s="315">
        <f>THUD20.3!AJ44</f>
        <v>16</v>
      </c>
      <c r="X15" s="319">
        <f>THUD20.3!AK44</f>
        <v>9</v>
      </c>
      <c r="Y15" s="323">
        <f>THUD20.3!AL44</f>
        <v>16</v>
      </c>
    </row>
    <row r="16" spans="2:25" s="303" customFormat="1" ht="21" customHeight="1">
      <c r="B16" s="300">
        <v>11</v>
      </c>
      <c r="C16" s="302" t="s">
        <v>2755</v>
      </c>
      <c r="D16" s="300">
        <v>28</v>
      </c>
      <c r="E16" s="315">
        <f>'CKĐL 20.3'!AJ35</f>
        <v>10</v>
      </c>
      <c r="F16" s="319">
        <f>'CKĐL 20.3'!AK35</f>
        <v>30</v>
      </c>
      <c r="G16" s="354">
        <f>'CKĐL 20.3'!AL35</f>
        <v>5</v>
      </c>
      <c r="H16" s="311">
        <v>11</v>
      </c>
      <c r="I16" s="353" t="s">
        <v>2743</v>
      </c>
      <c r="J16" s="311">
        <v>25</v>
      </c>
      <c r="K16" s="317">
        <f>CSSD20.1!AJ32</f>
        <v>9</v>
      </c>
      <c r="L16" s="321">
        <f>CSSD20.1!AK32</f>
        <v>6</v>
      </c>
      <c r="M16" s="325">
        <f>CSSD20.1!AL32</f>
        <v>8</v>
      </c>
      <c r="N16" s="311">
        <v>11</v>
      </c>
      <c r="O16" s="353" t="s">
        <v>2770</v>
      </c>
      <c r="P16" s="311">
        <v>24</v>
      </c>
      <c r="Q16" s="315">
        <f>KTDN20.1!AJ31</f>
        <v>31</v>
      </c>
      <c r="R16" s="319">
        <f>KTDN20.1!AK31</f>
        <v>0</v>
      </c>
      <c r="S16" s="323">
        <f>KTDN20.1!AL31</f>
        <v>4</v>
      </c>
      <c r="T16" s="311">
        <v>11</v>
      </c>
      <c r="U16" s="353" t="s">
        <v>2751</v>
      </c>
      <c r="V16" s="311">
        <v>23</v>
      </c>
      <c r="W16" s="315">
        <f>PCMT20!AJ30</f>
        <v>41</v>
      </c>
      <c r="X16" s="319">
        <f>PCMT20!AK30</f>
        <v>1</v>
      </c>
      <c r="Y16" s="323">
        <f>PCMT20!AL30</f>
        <v>8</v>
      </c>
    </row>
    <row r="17" spans="1:25" s="303" customFormat="1" ht="21" customHeight="1">
      <c r="B17" s="300">
        <v>12</v>
      </c>
      <c r="C17" s="302" t="s">
        <v>2759</v>
      </c>
      <c r="D17" s="300">
        <v>34</v>
      </c>
      <c r="E17" s="315">
        <f>'CKĐL 20.4'!AJ41</f>
        <v>27</v>
      </c>
      <c r="F17" s="319">
        <f>'CKĐL 20.4'!AK41</f>
        <v>8</v>
      </c>
      <c r="G17" s="354">
        <f>'CKĐL 20.4'!AL41</f>
        <v>13</v>
      </c>
      <c r="H17" s="311">
        <v>12</v>
      </c>
      <c r="I17" s="353" t="s">
        <v>2747</v>
      </c>
      <c r="J17" s="311">
        <v>29</v>
      </c>
      <c r="K17" s="317">
        <f>CSSD20.2!AJ36</f>
        <v>5</v>
      </c>
      <c r="L17" s="321">
        <f>CSSD20.2!AK36</f>
        <v>4</v>
      </c>
      <c r="M17" s="325">
        <f>CSSD20.2!AL36</f>
        <v>0</v>
      </c>
      <c r="N17" s="311">
        <v>12</v>
      </c>
      <c r="O17" s="353" t="s">
        <v>2774</v>
      </c>
      <c r="P17" s="311">
        <v>24</v>
      </c>
      <c r="Q17" s="315">
        <f>KTDN20.2!AJ31</f>
        <v>6</v>
      </c>
      <c r="R17" s="319">
        <f>KTDN20.2!AK31</f>
        <v>14</v>
      </c>
      <c r="S17" s="323">
        <f>KTDN20.2!AL31</f>
        <v>0</v>
      </c>
      <c r="T17" s="311">
        <v>12</v>
      </c>
      <c r="U17" s="353" t="s">
        <v>2756</v>
      </c>
      <c r="V17" s="311">
        <v>32</v>
      </c>
      <c r="W17" s="315">
        <f>'TQW20'!AJ39</f>
        <v>36</v>
      </c>
      <c r="X17" s="319">
        <f>'TQW20'!AK39</f>
        <v>5</v>
      </c>
      <c r="Y17" s="323">
        <f>'TQW20'!AL39</f>
        <v>7</v>
      </c>
    </row>
    <row r="18" spans="1:25" s="303" customFormat="1" ht="21" customHeight="1">
      <c r="B18" s="395" t="s">
        <v>2793</v>
      </c>
      <c r="C18" s="395"/>
      <c r="D18" s="395"/>
      <c r="E18" s="395"/>
      <c r="F18" s="395"/>
      <c r="G18" s="395"/>
      <c r="H18" s="311">
        <v>13</v>
      </c>
      <c r="I18" s="353" t="s">
        <v>2752</v>
      </c>
      <c r="J18" s="311">
        <v>26</v>
      </c>
      <c r="K18" s="317">
        <f>CSSD20.3!AJ37</f>
        <v>2</v>
      </c>
      <c r="L18" s="321">
        <f>CSSD20.3!AK37</f>
        <v>1</v>
      </c>
      <c r="M18" s="325">
        <f>CSSD20.3!AL37</f>
        <v>0</v>
      </c>
      <c r="N18" s="311">
        <v>13</v>
      </c>
      <c r="O18" s="353" t="s">
        <v>2778</v>
      </c>
      <c r="P18" s="311">
        <v>26</v>
      </c>
      <c r="Q18" s="315">
        <f>TCNH20!AJ33</f>
        <v>0</v>
      </c>
      <c r="R18" s="319">
        <f>TCNH20!AK33</f>
        <v>0</v>
      </c>
      <c r="S18" s="323">
        <f>TCNH20!AL33</f>
        <v>0</v>
      </c>
      <c r="T18" s="311">
        <v>13</v>
      </c>
      <c r="U18" s="353" t="s">
        <v>2760</v>
      </c>
      <c r="V18" s="311">
        <v>19</v>
      </c>
      <c r="W18" s="315">
        <f>CĐT20!AJ26</f>
        <v>1</v>
      </c>
      <c r="X18" s="319">
        <f>CĐT20!AK26</f>
        <v>3</v>
      </c>
      <c r="Y18" s="323">
        <f>CĐT20!AL26</f>
        <v>3</v>
      </c>
    </row>
    <row r="19" spans="1:25" s="303" customFormat="1" ht="21" customHeight="1">
      <c r="B19" s="363" t="str">
        <f>"Tổng HS vắng không phép "&amp;SUM(E6:E17)+SUM(E12:E17)</f>
        <v>Tổng HS vắng không phép 563</v>
      </c>
      <c r="C19" s="364"/>
      <c r="D19" s="364"/>
      <c r="E19" s="364"/>
      <c r="F19" s="364"/>
      <c r="G19" s="365"/>
      <c r="H19" s="420" t="s">
        <v>2796</v>
      </c>
      <c r="I19" s="420"/>
      <c r="J19" s="420"/>
      <c r="K19" s="420"/>
      <c r="L19" s="420"/>
      <c r="M19" s="420"/>
      <c r="N19" s="311">
        <v>14</v>
      </c>
      <c r="O19" s="353" t="s">
        <v>2782</v>
      </c>
      <c r="P19" s="311">
        <v>39</v>
      </c>
      <c r="Q19" s="315">
        <f>'LGT20'!AJ46</f>
        <v>4</v>
      </c>
      <c r="R19" s="319">
        <f>'LGT20'!AK46</f>
        <v>17</v>
      </c>
      <c r="S19" s="323">
        <f>'LGT20'!AL46</f>
        <v>39</v>
      </c>
      <c r="T19" s="311">
        <v>14</v>
      </c>
      <c r="U19" s="353" t="s">
        <v>2764</v>
      </c>
      <c r="V19" s="311">
        <v>33</v>
      </c>
      <c r="W19" s="315">
        <f>'TKĐH 20.1'!AJ40</f>
        <v>43</v>
      </c>
      <c r="X19" s="319">
        <f>'TKĐH 20.1'!AK40</f>
        <v>22</v>
      </c>
      <c r="Y19" s="323">
        <f>'TKĐH 20.1'!AL40</f>
        <v>8</v>
      </c>
    </row>
    <row r="20" spans="1:25" s="303" customFormat="1" ht="21" customHeight="1">
      <c r="B20" s="366" t="str">
        <f>"Tổng HS vắng có phép "&amp;SUM(F6:F17)+SUM(F12:F17)</f>
        <v>Tổng HS vắng có phép 153</v>
      </c>
      <c r="C20" s="367"/>
      <c r="D20" s="367"/>
      <c r="E20" s="367"/>
      <c r="F20" s="367"/>
      <c r="G20" s="368"/>
      <c r="H20" s="363" t="str">
        <f>"Tổng HS vắng không phép " &amp;SUM(K6:K18)</f>
        <v>Tổng HS vắng không phép 241</v>
      </c>
      <c r="I20" s="364"/>
      <c r="J20" s="364"/>
      <c r="K20" s="364"/>
      <c r="L20" s="364"/>
      <c r="M20" s="365"/>
      <c r="N20" s="395" t="s">
        <v>2794</v>
      </c>
      <c r="O20" s="395"/>
      <c r="P20" s="395"/>
      <c r="Q20" s="395"/>
      <c r="R20" s="395"/>
      <c r="S20" s="395"/>
      <c r="T20" s="311">
        <v>15</v>
      </c>
      <c r="U20" s="353" t="s">
        <v>2767</v>
      </c>
      <c r="V20" s="311">
        <v>27</v>
      </c>
      <c r="W20" s="315">
        <f>'TKĐH 20.2'!AJ34</f>
        <v>29</v>
      </c>
      <c r="X20" s="319">
        <f>'TKĐH 20.2'!AK34</f>
        <v>0</v>
      </c>
      <c r="Y20" s="323">
        <f>'TKĐH 20.2'!AL34</f>
        <v>2</v>
      </c>
    </row>
    <row r="21" spans="1:25" s="303" customFormat="1" ht="21" customHeight="1">
      <c r="B21" s="402" t="str">
        <f>"Tổng HS đi học trễ "&amp;SUM(G6:G11)+SUM(G6:G17)</f>
        <v>Tổng HS đi học trễ 87</v>
      </c>
      <c r="C21" s="403"/>
      <c r="D21" s="403"/>
      <c r="E21" s="403"/>
      <c r="F21" s="403"/>
      <c r="G21" s="404"/>
      <c r="H21" s="366" t="str">
        <f>"Tổng HS vắng có phép " &amp;SUM(L6:L18)</f>
        <v>Tổng HS vắng có phép 77</v>
      </c>
      <c r="I21" s="367"/>
      <c r="J21" s="367"/>
      <c r="K21" s="367"/>
      <c r="L21" s="367"/>
      <c r="M21" s="368"/>
      <c r="N21" s="411" t="s">
        <v>2808</v>
      </c>
      <c r="O21" s="412"/>
      <c r="P21" s="412"/>
      <c r="Q21" s="412"/>
      <c r="R21" s="413">
        <f>SUM(Q6:Q19)</f>
        <v>224</v>
      </c>
      <c r="S21" s="414"/>
      <c r="T21" s="311">
        <v>16</v>
      </c>
      <c r="U21" s="353" t="s">
        <v>2771</v>
      </c>
      <c r="V21" s="311">
        <v>30</v>
      </c>
      <c r="W21" s="317">
        <f>TKĐH20.3!AJ37</f>
        <v>30</v>
      </c>
      <c r="X21" s="321">
        <f>TKĐH20.3!AK37</f>
        <v>4</v>
      </c>
      <c r="Y21" s="325">
        <f>TKĐH20.3!AL37</f>
        <v>24</v>
      </c>
    </row>
    <row r="22" spans="1:25" s="305" customFormat="1" ht="19.5">
      <c r="H22" s="421" t="str">
        <f>"Tổng HS đi học trễ " &amp;SUM(M6:M18)</f>
        <v>Tổng HS đi học trễ 72</v>
      </c>
      <c r="I22" s="422"/>
      <c r="J22" s="422"/>
      <c r="K22" s="422"/>
      <c r="L22" s="422"/>
      <c r="M22" s="558"/>
      <c r="N22" s="400" t="str">
        <f>"Tổng HS vắng có phép "&amp;SUM(R6:R19)</f>
        <v>Tổng HS vắng có phép 150</v>
      </c>
      <c r="O22" s="400"/>
      <c r="P22" s="400"/>
      <c r="Q22" s="400"/>
      <c r="R22" s="400"/>
      <c r="S22" s="400"/>
      <c r="T22" s="420" t="s">
        <v>2795</v>
      </c>
      <c r="U22" s="420"/>
      <c r="V22" s="420"/>
      <c r="W22" s="420"/>
      <c r="X22" s="420"/>
      <c r="Y22" s="420"/>
    </row>
    <row r="23" spans="1:25" s="328" customFormat="1" ht="23.25">
      <c r="A23" s="357"/>
      <c r="B23" s="555" t="str">
        <f>"Tổng số buổi học sinh vắng học không phép trong tháng 01: " &amp;SUM(E6:E17)+SUM(K6:K18)+SUM(Q6:Q19)+SUM(W6:W21)</f>
        <v>Tổng số buổi học sinh vắng học không phép trong tháng 01: 1181</v>
      </c>
      <c r="C23" s="555"/>
      <c r="D23" s="555"/>
      <c r="E23" s="555"/>
      <c r="F23" s="555"/>
      <c r="G23" s="555"/>
      <c r="H23" s="555"/>
      <c r="I23" s="555"/>
      <c r="J23" s="555"/>
      <c r="K23" s="555"/>
      <c r="L23" s="555"/>
      <c r="M23" s="555"/>
      <c r="N23" s="404" t="str">
        <f>"Tổng HS đi học trễ "&amp;SUM(S6:S19)</f>
        <v>Tổng HS đi học trễ 78</v>
      </c>
      <c r="O23" s="401"/>
      <c r="P23" s="401"/>
      <c r="Q23" s="401"/>
      <c r="R23" s="401"/>
      <c r="S23" s="401"/>
      <c r="T23" s="363" t="str">
        <f>"Tổng HS vắng không phép "&amp; SUM(W6:W21)</f>
        <v>Tổng HS vắng không phép 377</v>
      </c>
      <c r="U23" s="364"/>
      <c r="V23" s="364"/>
      <c r="W23" s="364"/>
      <c r="X23" s="364"/>
      <c r="Y23" s="365"/>
    </row>
    <row r="24" spans="1:25" ht="20.25">
      <c r="D24" s="553" t="str">
        <f>"Tổng số buổi học sinh vắng học có phép trong tháng 01: " &amp;SUM(F6:F17)+SUM(L6:L18)+SUM(R6:R19)+SUM(X6:X21)</f>
        <v>Tổng số buổi học sinh vắng học có phép trong tháng 01: 394</v>
      </c>
      <c r="E24" s="554"/>
      <c r="F24" s="554"/>
      <c r="G24" s="554"/>
      <c r="H24" s="554"/>
      <c r="I24" s="554"/>
      <c r="J24" s="554"/>
      <c r="K24" s="554"/>
      <c r="L24" s="554"/>
      <c r="M24" s="554"/>
      <c r="N24" s="554"/>
      <c r="O24" s="554"/>
      <c r="T24" s="366" t="str">
        <f>"Tổng HS vắng có phép "&amp; SUM(X6:X21)</f>
        <v>Tổng HS vắng có phép 77</v>
      </c>
      <c r="U24" s="367"/>
      <c r="V24" s="367"/>
      <c r="W24" s="367"/>
      <c r="X24" s="367"/>
      <c r="Y24" s="368"/>
    </row>
    <row r="25" spans="1:25" ht="20.25">
      <c r="G25" s="556" t="str">
        <f>"Tổng số buổi học sinh đi học trễ trong tháng 01: " &amp;SUM(G6:G17)+SUM(L6:M18)+SUM(S6:S19)+SUM(Y6:Y21)</f>
        <v>Tổng số buổi học sinh đi học trễ trong tháng 01: 408</v>
      </c>
      <c r="H25" s="557"/>
      <c r="I25" s="557"/>
      <c r="J25" s="557"/>
      <c r="K25" s="557"/>
      <c r="L25" s="557"/>
      <c r="M25" s="557"/>
      <c r="N25" s="557"/>
      <c r="O25" s="557"/>
      <c r="P25" s="557"/>
      <c r="Q25" s="557"/>
      <c r="R25" s="557"/>
      <c r="T25" s="402" t="str">
        <f>"Tổng HS đi học trễ "&amp; SUM(Y6:Y21)</f>
        <v>Tổng HS đi học trễ 116</v>
      </c>
      <c r="U25" s="403"/>
      <c r="V25" s="403"/>
      <c r="W25" s="403"/>
      <c r="X25" s="403"/>
      <c r="Y25" s="404"/>
    </row>
    <row r="27" spans="1:25">
      <c r="C27" s="297"/>
      <c r="D27" s="297"/>
      <c r="E27" s="297"/>
      <c r="F27" s="297"/>
      <c r="G27" s="297"/>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7"/>
  <sheetViews>
    <sheetView topLeftCell="C1" zoomScale="98" zoomScaleNormal="98" workbookViewId="0">
      <selection activeCell="V21" sqref="V21"/>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899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803</v>
      </c>
      <c r="C7" s="80" t="s">
        <v>804</v>
      </c>
      <c r="D7" s="81" t="s">
        <v>61</v>
      </c>
      <c r="E7" s="105"/>
      <c r="F7" s="100"/>
      <c r="G7" s="99"/>
      <c r="H7" s="100"/>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805</v>
      </c>
      <c r="C8" s="80" t="s">
        <v>31</v>
      </c>
      <c r="D8" s="81" t="s">
        <v>82</v>
      </c>
      <c r="E8" s="105"/>
      <c r="F8" s="100"/>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5" si="2">COUNTIF(E8:AI8,"K")+2*COUNTIF(E8:AI8,"2K")+COUNTIF(E8:AI8,"TK")+COUNTIF(E8:AI8,"KT")+COUNTIF(E8:AI8,"PK")+COUNTIF(E8:AI8,"KP")+2*COUNTIF(E8:AI8,"K2")</f>
        <v>0</v>
      </c>
      <c r="AK8" s="335">
        <f t="shared" ref="AK8:AK25" si="3">COUNTIF(F8:AJ8,"P")+2*COUNTIF(F8:AJ8,"2P")+COUNTIF(F8:AJ8,"TP")+COUNTIF(F8:AJ8,"PT")+COUNTIF(F8:AJ8,"PK")+COUNTIF(F8:AJ8,"KP")+2*COUNTIF(F8:AJ8,"P2")</f>
        <v>0</v>
      </c>
      <c r="AL8" s="335">
        <f t="shared" ref="AL8:AL25" si="4">COUNTIF(E8:AI8,"T")+2*COUNTIF(E8:AI8,"2T")+2*COUNTIF(E8:AI8,"T2")+COUNTIF(E8:AI8,"PT")+COUNTIF(E8:AI8,"TP")</f>
        <v>0</v>
      </c>
    </row>
    <row r="9" spans="1:38" s="25" customFormat="1" ht="21" customHeight="1">
      <c r="A9" s="5">
        <v>3</v>
      </c>
      <c r="B9" s="79" t="s">
        <v>806</v>
      </c>
      <c r="C9" s="80" t="s">
        <v>807</v>
      </c>
      <c r="D9" s="81" t="s">
        <v>808</v>
      </c>
      <c r="E9" s="105"/>
      <c r="F9" s="100"/>
      <c r="G9" s="99"/>
      <c r="H9" s="100" t="s">
        <v>7</v>
      </c>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0</v>
      </c>
      <c r="AK9" s="335">
        <f t="shared" si="3"/>
        <v>1</v>
      </c>
      <c r="AL9" s="335">
        <f t="shared" si="4"/>
        <v>0</v>
      </c>
    </row>
    <row r="10" spans="1:38" s="25" customFormat="1" ht="21" customHeight="1">
      <c r="A10" s="5">
        <v>4</v>
      </c>
      <c r="B10" s="79" t="s">
        <v>809</v>
      </c>
      <c r="C10" s="80" t="s">
        <v>574</v>
      </c>
      <c r="D10" s="81" t="s">
        <v>27</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810</v>
      </c>
      <c r="C11" s="80" t="s">
        <v>811</v>
      </c>
      <c r="D11" s="81" t="s">
        <v>49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814</v>
      </c>
      <c r="C12" s="80" t="s">
        <v>815</v>
      </c>
      <c r="D12" s="81" t="s">
        <v>30</v>
      </c>
      <c r="E12" s="105"/>
      <c r="F12" s="100"/>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0</v>
      </c>
      <c r="AK12" s="335">
        <f t="shared" si="3"/>
        <v>0</v>
      </c>
      <c r="AL12" s="335">
        <f t="shared" si="4"/>
        <v>0</v>
      </c>
    </row>
    <row r="13" spans="1:38" s="25" customFormat="1" ht="21" customHeight="1">
      <c r="A13" s="5">
        <v>7</v>
      </c>
      <c r="B13" s="79" t="s">
        <v>812</v>
      </c>
      <c r="C13" s="80" t="s">
        <v>813</v>
      </c>
      <c r="D13" s="81" t="s">
        <v>75</v>
      </c>
      <c r="E13" s="105"/>
      <c r="F13" s="100"/>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0</v>
      </c>
      <c r="AK13" s="335">
        <f t="shared" si="3"/>
        <v>0</v>
      </c>
      <c r="AL13" s="335">
        <f t="shared" si="4"/>
        <v>0</v>
      </c>
    </row>
    <row r="14" spans="1:38" s="25" customFormat="1" ht="21" customHeight="1">
      <c r="A14" s="5">
        <v>8</v>
      </c>
      <c r="B14" s="79" t="s">
        <v>816</v>
      </c>
      <c r="C14" s="80" t="s">
        <v>817</v>
      </c>
      <c r="D14" s="81" t="s">
        <v>212</v>
      </c>
      <c r="E14" s="106"/>
      <c r="F14" s="100"/>
      <c r="G14" s="101"/>
      <c r="H14" s="100"/>
      <c r="I14" s="101"/>
      <c r="J14" s="101"/>
      <c r="K14" s="101" t="s">
        <v>8</v>
      </c>
      <c r="L14" s="101"/>
      <c r="M14" s="100"/>
      <c r="N14" s="100"/>
      <c r="O14" s="101" t="s">
        <v>6</v>
      </c>
      <c r="P14" s="101"/>
      <c r="Q14" s="101"/>
      <c r="R14" s="101"/>
      <c r="S14" s="101"/>
      <c r="T14" s="101"/>
      <c r="U14" s="100"/>
      <c r="V14" s="100"/>
      <c r="W14" s="101"/>
      <c r="X14" s="100"/>
      <c r="Y14" s="101"/>
      <c r="Z14" s="101"/>
      <c r="AA14" s="101"/>
      <c r="AB14" s="100"/>
      <c r="AC14" s="101"/>
      <c r="AD14" s="101"/>
      <c r="AE14" s="101"/>
      <c r="AF14" s="101"/>
      <c r="AG14" s="101"/>
      <c r="AH14" s="101"/>
      <c r="AI14" s="101"/>
      <c r="AJ14" s="19">
        <f t="shared" si="2"/>
        <v>1</v>
      </c>
      <c r="AK14" s="335">
        <f t="shared" si="3"/>
        <v>0</v>
      </c>
      <c r="AL14" s="335">
        <f t="shared" si="4"/>
        <v>1</v>
      </c>
    </row>
    <row r="15" spans="1:38" s="25" customFormat="1" ht="21" customHeight="1">
      <c r="A15" s="5">
        <v>9</v>
      </c>
      <c r="B15" s="79" t="s">
        <v>818</v>
      </c>
      <c r="C15" s="80" t="s">
        <v>819</v>
      </c>
      <c r="D15" s="81" t="s">
        <v>20</v>
      </c>
      <c r="E15" s="106"/>
      <c r="F15" s="100"/>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0</v>
      </c>
      <c r="AK15" s="335">
        <f t="shared" si="3"/>
        <v>0</v>
      </c>
      <c r="AL15" s="335">
        <f t="shared" si="4"/>
        <v>0</v>
      </c>
    </row>
    <row r="16" spans="1:38" s="25" customFormat="1" ht="21" customHeight="1">
      <c r="A16" s="5">
        <v>10</v>
      </c>
      <c r="B16" s="79">
        <v>2010060021</v>
      </c>
      <c r="C16" s="80" t="s">
        <v>892</v>
      </c>
      <c r="D16" s="81" t="s">
        <v>9</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39" s="25" customFormat="1" ht="21" customHeight="1">
      <c r="A17" s="5">
        <v>11</v>
      </c>
      <c r="B17" s="79" t="s">
        <v>820</v>
      </c>
      <c r="C17" s="80" t="s">
        <v>16</v>
      </c>
      <c r="D17" s="81" t="s">
        <v>120</v>
      </c>
      <c r="E17" s="105"/>
      <c r="F17" s="100"/>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0</v>
      </c>
      <c r="AK17" s="335">
        <f t="shared" si="3"/>
        <v>0</v>
      </c>
      <c r="AL17" s="335">
        <f t="shared" si="4"/>
        <v>0</v>
      </c>
    </row>
    <row r="18" spans="1:39" s="25" customFormat="1" ht="21" customHeight="1">
      <c r="A18" s="5">
        <v>12</v>
      </c>
      <c r="B18" s="79" t="s">
        <v>821</v>
      </c>
      <c r="C18" s="80" t="s">
        <v>822</v>
      </c>
      <c r="D18" s="81" t="s">
        <v>45</v>
      </c>
      <c r="E18" s="94"/>
      <c r="F18" s="95"/>
      <c r="G18" s="96"/>
      <c r="H18" s="95"/>
      <c r="I18" s="96"/>
      <c r="J18" s="96"/>
      <c r="K18" s="96"/>
      <c r="L18" s="96"/>
      <c r="M18" s="100"/>
      <c r="N18" s="95"/>
      <c r="O18" s="96"/>
      <c r="P18" s="96"/>
      <c r="Q18" s="96" t="s">
        <v>7</v>
      </c>
      <c r="R18" s="96"/>
      <c r="S18" s="96"/>
      <c r="T18" s="96"/>
      <c r="U18" s="95"/>
      <c r="V18" s="95"/>
      <c r="W18" s="96"/>
      <c r="X18" s="95"/>
      <c r="Y18" s="96"/>
      <c r="Z18" s="96"/>
      <c r="AA18" s="96"/>
      <c r="AB18" s="95"/>
      <c r="AC18" s="96"/>
      <c r="AD18" s="96"/>
      <c r="AE18" s="96"/>
      <c r="AF18" s="96"/>
      <c r="AG18" s="96"/>
      <c r="AH18" s="96"/>
      <c r="AI18" s="96"/>
      <c r="AJ18" s="19">
        <f t="shared" si="2"/>
        <v>0</v>
      </c>
      <c r="AK18" s="335">
        <f t="shared" si="3"/>
        <v>1</v>
      </c>
      <c r="AL18" s="335">
        <f t="shared" si="4"/>
        <v>0</v>
      </c>
    </row>
    <row r="19" spans="1:39" s="25" customFormat="1" ht="21" customHeight="1">
      <c r="A19" s="5">
        <v>13</v>
      </c>
      <c r="B19" s="79" t="s">
        <v>823</v>
      </c>
      <c r="C19" s="80" t="s">
        <v>824</v>
      </c>
      <c r="D19" s="81" t="s">
        <v>825</v>
      </c>
      <c r="E19" s="94"/>
      <c r="F19" s="95"/>
      <c r="G19" s="96"/>
      <c r="H19" s="95"/>
      <c r="I19" s="96"/>
      <c r="J19" s="96"/>
      <c r="K19" s="96"/>
      <c r="L19" s="96"/>
      <c r="M19" s="100"/>
      <c r="N19" s="95"/>
      <c r="O19" s="96"/>
      <c r="P19" s="96"/>
      <c r="Q19" s="96"/>
      <c r="R19" s="96"/>
      <c r="S19" s="96"/>
      <c r="T19" s="96"/>
      <c r="U19" s="95"/>
      <c r="V19" s="95"/>
      <c r="W19" s="96"/>
      <c r="X19" s="95"/>
      <c r="Y19" s="96"/>
      <c r="Z19" s="96"/>
      <c r="AA19" s="96"/>
      <c r="AB19" s="95"/>
      <c r="AC19" s="96"/>
      <c r="AD19" s="96"/>
      <c r="AE19" s="96"/>
      <c r="AF19" s="96"/>
      <c r="AG19" s="96"/>
      <c r="AH19" s="96"/>
      <c r="AI19" s="96"/>
      <c r="AJ19" s="19">
        <f t="shared" si="2"/>
        <v>0</v>
      </c>
      <c r="AK19" s="335">
        <f t="shared" si="3"/>
        <v>0</v>
      </c>
      <c r="AL19" s="335">
        <f t="shared" si="4"/>
        <v>0</v>
      </c>
    </row>
    <row r="20" spans="1:39" s="25" customFormat="1" ht="21" customHeight="1">
      <c r="A20" s="5">
        <v>14</v>
      </c>
      <c r="B20" s="79" t="s">
        <v>826</v>
      </c>
      <c r="C20" s="80" t="s">
        <v>80</v>
      </c>
      <c r="D20" s="81" t="s">
        <v>81</v>
      </c>
      <c r="E20" s="94"/>
      <c r="F20" s="95"/>
      <c r="G20" s="96"/>
      <c r="H20" s="95"/>
      <c r="I20" s="96"/>
      <c r="J20" s="96"/>
      <c r="K20" s="96"/>
      <c r="L20" s="96"/>
      <c r="M20" s="100"/>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39" s="25" customFormat="1" ht="21" customHeight="1">
      <c r="A21" s="5">
        <v>15</v>
      </c>
      <c r="B21" s="79" t="s">
        <v>828</v>
      </c>
      <c r="C21" s="80" t="s">
        <v>829</v>
      </c>
      <c r="D21" s="81" t="s">
        <v>59</v>
      </c>
      <c r="E21" s="94"/>
      <c r="F21" s="95"/>
      <c r="G21" s="96"/>
      <c r="H21" s="95"/>
      <c r="I21" s="96"/>
      <c r="J21" s="96"/>
      <c r="K21" s="96"/>
      <c r="L21" s="96"/>
      <c r="M21" s="100"/>
      <c r="N21" s="95"/>
      <c r="O21" s="96"/>
      <c r="P21" s="96"/>
      <c r="Q21" s="96"/>
      <c r="R21" s="96"/>
      <c r="S21" s="96"/>
      <c r="T21" s="96"/>
      <c r="U21" s="95"/>
      <c r="V21" s="95"/>
      <c r="W21" s="96"/>
      <c r="X21" s="95"/>
      <c r="Y21" s="96"/>
      <c r="Z21" s="96"/>
      <c r="AA21" s="96"/>
      <c r="AB21" s="95"/>
      <c r="AC21" s="96"/>
      <c r="AD21" s="96"/>
      <c r="AE21" s="96"/>
      <c r="AF21" s="96"/>
      <c r="AG21" s="96"/>
      <c r="AH21" s="96"/>
      <c r="AI21" s="96"/>
      <c r="AJ21" s="19">
        <f t="shared" si="2"/>
        <v>0</v>
      </c>
      <c r="AK21" s="335">
        <f t="shared" si="3"/>
        <v>0</v>
      </c>
      <c r="AL21" s="335">
        <f t="shared" si="4"/>
        <v>0</v>
      </c>
    </row>
    <row r="22" spans="1:39" s="25" customFormat="1" ht="21" customHeight="1">
      <c r="A22" s="5">
        <v>16</v>
      </c>
      <c r="B22" s="79" t="s">
        <v>830</v>
      </c>
      <c r="C22" s="80" t="s">
        <v>831</v>
      </c>
      <c r="D22" s="81" t="s">
        <v>68</v>
      </c>
      <c r="E22" s="94"/>
      <c r="F22" s="95"/>
      <c r="G22" s="96"/>
      <c r="H22" s="95"/>
      <c r="I22" s="96"/>
      <c r="J22" s="96" t="s">
        <v>7</v>
      </c>
      <c r="K22" s="96"/>
      <c r="L22" s="96"/>
      <c r="M22" s="100"/>
      <c r="N22" s="95"/>
      <c r="O22" s="96"/>
      <c r="P22" s="96"/>
      <c r="Q22" s="96"/>
      <c r="R22" s="96"/>
      <c r="S22" s="96"/>
      <c r="T22" s="96"/>
      <c r="U22" s="95"/>
      <c r="V22" s="95" t="s">
        <v>8</v>
      </c>
      <c r="W22" s="96"/>
      <c r="X22" s="95"/>
      <c r="Y22" s="96"/>
      <c r="Z22" s="96"/>
      <c r="AA22" s="96"/>
      <c r="AB22" s="95"/>
      <c r="AC22" s="96"/>
      <c r="AD22" s="96"/>
      <c r="AE22" s="96"/>
      <c r="AF22" s="96"/>
      <c r="AG22" s="96"/>
      <c r="AH22" s="96"/>
      <c r="AI22" s="96"/>
      <c r="AJ22" s="19">
        <f t="shared" si="2"/>
        <v>0</v>
      </c>
      <c r="AK22" s="335">
        <f t="shared" si="3"/>
        <v>1</v>
      </c>
      <c r="AL22" s="335">
        <f t="shared" si="4"/>
        <v>1</v>
      </c>
    </row>
    <row r="23" spans="1:39" s="25" customFormat="1" ht="21" customHeight="1">
      <c r="A23" s="5">
        <v>17</v>
      </c>
      <c r="B23" s="79" t="s">
        <v>832</v>
      </c>
      <c r="C23" s="80" t="s">
        <v>581</v>
      </c>
      <c r="D23" s="81" t="s">
        <v>68</v>
      </c>
      <c r="E23" s="94"/>
      <c r="F23" s="95"/>
      <c r="G23" s="96"/>
      <c r="H23" s="95"/>
      <c r="I23" s="96"/>
      <c r="J23" s="96"/>
      <c r="K23" s="96"/>
      <c r="L23" s="96"/>
      <c r="M23" s="100"/>
      <c r="N23" s="95"/>
      <c r="O23" s="96"/>
      <c r="P23" s="96"/>
      <c r="Q23" s="96"/>
      <c r="R23" s="96"/>
      <c r="S23" s="96"/>
      <c r="T23" s="96"/>
      <c r="U23" s="95"/>
      <c r="V23" s="95" t="s">
        <v>8</v>
      </c>
      <c r="W23" s="96"/>
      <c r="X23" s="95"/>
      <c r="Y23" s="96"/>
      <c r="Z23" s="96"/>
      <c r="AA23" s="96"/>
      <c r="AB23" s="95"/>
      <c r="AC23" s="96"/>
      <c r="AD23" s="96"/>
      <c r="AE23" s="96"/>
      <c r="AF23" s="96"/>
      <c r="AG23" s="96"/>
      <c r="AH23" s="96"/>
      <c r="AI23" s="96"/>
      <c r="AJ23" s="19">
        <f t="shared" si="2"/>
        <v>0</v>
      </c>
      <c r="AK23" s="335">
        <f t="shared" si="3"/>
        <v>0</v>
      </c>
      <c r="AL23" s="335">
        <f t="shared" si="4"/>
        <v>1</v>
      </c>
    </row>
    <row r="24" spans="1:39" s="25" customFormat="1" ht="21" customHeight="1">
      <c r="A24" s="5">
        <v>18</v>
      </c>
      <c r="B24" s="79" t="s">
        <v>833</v>
      </c>
      <c r="C24" s="80" t="s">
        <v>236</v>
      </c>
      <c r="D24" s="81" t="s">
        <v>834</v>
      </c>
      <c r="E24" s="94"/>
      <c r="F24" s="95"/>
      <c r="G24" s="96"/>
      <c r="H24" s="95"/>
      <c r="I24" s="96"/>
      <c r="J24" s="96"/>
      <c r="K24" s="96"/>
      <c r="L24" s="96"/>
      <c r="M24" s="100"/>
      <c r="N24" s="95"/>
      <c r="O24" s="96"/>
      <c r="P24" s="96"/>
      <c r="Q24" s="96"/>
      <c r="R24" s="96"/>
      <c r="S24" s="96"/>
      <c r="T24" s="96"/>
      <c r="U24" s="95"/>
      <c r="V24" s="95"/>
      <c r="W24" s="96"/>
      <c r="X24" s="95"/>
      <c r="Y24" s="96"/>
      <c r="Z24" s="96"/>
      <c r="AA24" s="96"/>
      <c r="AB24" s="95"/>
      <c r="AC24" s="96"/>
      <c r="AD24" s="96"/>
      <c r="AE24" s="96"/>
      <c r="AF24" s="96"/>
      <c r="AG24" s="96"/>
      <c r="AH24" s="96"/>
      <c r="AI24" s="96"/>
      <c r="AJ24" s="19">
        <f t="shared" si="2"/>
        <v>0</v>
      </c>
      <c r="AK24" s="335">
        <f t="shared" si="3"/>
        <v>0</v>
      </c>
      <c r="AL24" s="335">
        <f t="shared" si="4"/>
        <v>0</v>
      </c>
    </row>
    <row r="25" spans="1:39" s="25" customFormat="1" ht="21" customHeight="1">
      <c r="A25" s="5">
        <v>19</v>
      </c>
      <c r="B25" s="79" t="s">
        <v>827</v>
      </c>
      <c r="C25" s="80" t="s">
        <v>80</v>
      </c>
      <c r="D25" s="81" t="s">
        <v>455</v>
      </c>
      <c r="E25" s="453" t="s">
        <v>2799</v>
      </c>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5"/>
      <c r="AJ25" s="19">
        <f t="shared" si="2"/>
        <v>0</v>
      </c>
      <c r="AK25" s="335">
        <f t="shared" si="3"/>
        <v>0</v>
      </c>
      <c r="AL25" s="335">
        <f t="shared" si="4"/>
        <v>0</v>
      </c>
    </row>
    <row r="26" spans="1:39" s="259" customFormat="1" ht="21" customHeight="1">
      <c r="A26" s="452" t="s">
        <v>10</v>
      </c>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2">
        <f>SUM(AJ7:AJ24)</f>
        <v>1</v>
      </c>
      <c r="AK26" s="42">
        <f>SUM(AK7:AK24)</f>
        <v>3</v>
      </c>
      <c r="AL26" s="42">
        <f>SUM(AL7:AL24)</f>
        <v>3</v>
      </c>
    </row>
    <row r="27" spans="1:39" s="25" customFormat="1" ht="21" customHeight="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c r="AM27" s="338"/>
    </row>
  </sheetData>
  <mergeCells count="18">
    <mergeCell ref="M4:N4"/>
    <mergeCell ref="O4:Q4"/>
    <mergeCell ref="A26:AI26"/>
    <mergeCell ref="E25:AI25"/>
    <mergeCell ref="A27:AL27"/>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24 E25">
    <cfRule type="expression" dxfId="167"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36"/>
  <sheetViews>
    <sheetView topLeftCell="A3" zoomScale="85" zoomScaleNormal="85" workbookViewId="0">
      <selection activeCell="V26" sqref="V26"/>
    </sheetView>
  </sheetViews>
  <sheetFormatPr defaultColWidth="9.33203125" defaultRowHeight="18"/>
  <cols>
    <col min="1" max="1" width="8.6640625" style="24" customWidth="1"/>
    <col min="2" max="2" width="17.83203125" style="24" customWidth="1"/>
    <col min="3" max="3" width="24.33203125" style="24" customWidth="1"/>
    <col min="4" max="4" width="9.5" style="24" customWidth="1"/>
    <col min="5" max="35" width="4" style="24" customWidth="1"/>
    <col min="36" max="36" width="4.6640625" style="24" bestFit="1" customWidth="1"/>
    <col min="37" max="37" width="4" style="24" bestFit="1" customWidth="1"/>
    <col min="38" max="38" width="3.83203125" style="24" bestFit="1" customWidth="1"/>
    <col min="39" max="16384" width="9.33203125" style="24"/>
  </cols>
  <sheetData>
    <row r="1" spans="1:38"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1.5" customHeight="1">
      <c r="A3" s="436" t="s">
        <v>900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769</v>
      </c>
      <c r="C7" s="80" t="s">
        <v>770</v>
      </c>
      <c r="D7" s="81" t="s">
        <v>37</v>
      </c>
      <c r="E7" s="105"/>
      <c r="F7" s="100" t="s">
        <v>6</v>
      </c>
      <c r="G7" s="99"/>
      <c r="H7" s="100" t="s">
        <v>6</v>
      </c>
      <c r="I7" s="99"/>
      <c r="J7" s="99"/>
      <c r="K7" s="99"/>
      <c r="L7" s="99" t="s">
        <v>6</v>
      </c>
      <c r="M7" s="100" t="s">
        <v>6</v>
      </c>
      <c r="N7" s="100"/>
      <c r="O7" s="99" t="s">
        <v>6</v>
      </c>
      <c r="P7" s="99"/>
      <c r="Q7" s="99" t="s">
        <v>6</v>
      </c>
      <c r="R7" s="99"/>
      <c r="S7" s="99" t="s">
        <v>6</v>
      </c>
      <c r="T7" s="99" t="s">
        <v>6</v>
      </c>
      <c r="U7" s="100"/>
      <c r="V7" s="100" t="s">
        <v>6</v>
      </c>
      <c r="W7" s="99"/>
      <c r="X7" s="100"/>
      <c r="Y7" s="99"/>
      <c r="Z7" s="99"/>
      <c r="AA7" s="99"/>
      <c r="AB7" s="100"/>
      <c r="AC7" s="99"/>
      <c r="AD7" s="99"/>
      <c r="AE7" s="99"/>
      <c r="AF7" s="99"/>
      <c r="AG7" s="99"/>
      <c r="AH7" s="99"/>
      <c r="AI7" s="99"/>
      <c r="AJ7" s="19">
        <f>COUNTIF(E7:AI7,"K")+2*COUNTIF(E7:AI7,"2K")+COUNTIF(E7:AI7,"TK")+COUNTIF(E7:AI7,"KT")+COUNTIF(E7:AI7,"PK")+COUNTIF(E7:AI7,"KP")+2*COUNTIF(E7:AI7,"K2")</f>
        <v>9</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771</v>
      </c>
      <c r="C8" s="80" t="s">
        <v>772</v>
      </c>
      <c r="D8" s="81" t="s">
        <v>37</v>
      </c>
      <c r="E8" s="105"/>
      <c r="F8" s="100" t="s">
        <v>6</v>
      </c>
      <c r="G8" s="99"/>
      <c r="H8" s="100"/>
      <c r="I8" s="99"/>
      <c r="J8" s="99"/>
      <c r="K8" s="99"/>
      <c r="L8" s="99"/>
      <c r="M8" s="100"/>
      <c r="N8" s="100"/>
      <c r="O8" s="99"/>
      <c r="P8" s="99"/>
      <c r="Q8" s="99"/>
      <c r="R8" s="99"/>
      <c r="S8" s="99"/>
      <c r="T8" s="99"/>
      <c r="U8" s="100"/>
      <c r="V8" s="100" t="s">
        <v>8</v>
      </c>
      <c r="W8" s="99"/>
      <c r="X8" s="100"/>
      <c r="Y8" s="99"/>
      <c r="Z8" s="99"/>
      <c r="AA8" s="99"/>
      <c r="AB8" s="100"/>
      <c r="AC8" s="99"/>
      <c r="AD8" s="99"/>
      <c r="AE8" s="99"/>
      <c r="AF8" s="99"/>
      <c r="AG8" s="99"/>
      <c r="AH8" s="99"/>
      <c r="AI8" s="99"/>
      <c r="AJ8" s="19">
        <f t="shared" ref="AJ8:AJ29" si="2">COUNTIF(E8:AI8,"K")+2*COUNTIF(E8:AI8,"2K")+COUNTIF(E8:AI8,"TK")+COUNTIF(E8:AI8,"KT")+COUNTIF(E8:AI8,"PK")+COUNTIF(E8:AI8,"KP")+2*COUNTIF(E8:AI8,"K2")</f>
        <v>1</v>
      </c>
      <c r="AK8" s="335">
        <f t="shared" ref="AK8:AK29" si="3">COUNTIF(F8:AJ8,"P")+2*COUNTIF(F8:AJ8,"2P")+COUNTIF(F8:AJ8,"TP")+COUNTIF(F8:AJ8,"PT")+COUNTIF(F8:AJ8,"PK")+COUNTIF(F8:AJ8,"KP")+2*COUNTIF(F8:AJ8,"P2")</f>
        <v>0</v>
      </c>
      <c r="AL8" s="335">
        <f t="shared" ref="AL8:AL29" si="4">COUNTIF(E8:AI8,"T")+2*COUNTIF(E8:AI8,"2T")+2*COUNTIF(E8:AI8,"T2")+COUNTIF(E8:AI8,"PT")+COUNTIF(E8:AI8,"TP")</f>
        <v>1</v>
      </c>
    </row>
    <row r="9" spans="1:38" s="25" customFormat="1" ht="21" customHeight="1">
      <c r="A9" s="5">
        <v>3</v>
      </c>
      <c r="B9" s="79" t="s">
        <v>773</v>
      </c>
      <c r="C9" s="80" t="s">
        <v>774</v>
      </c>
      <c r="D9" s="81" t="s">
        <v>39</v>
      </c>
      <c r="E9" s="105"/>
      <c r="F9" s="100" t="s">
        <v>6</v>
      </c>
      <c r="G9" s="99"/>
      <c r="H9" s="100"/>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1</v>
      </c>
      <c r="AK9" s="335">
        <f t="shared" si="3"/>
        <v>0</v>
      </c>
      <c r="AL9" s="335">
        <f t="shared" si="4"/>
        <v>0</v>
      </c>
    </row>
    <row r="10" spans="1:38" s="25" customFormat="1" ht="21" customHeight="1">
      <c r="A10" s="5">
        <v>4</v>
      </c>
      <c r="B10" s="79" t="s">
        <v>775</v>
      </c>
      <c r="C10" s="80" t="s">
        <v>64</v>
      </c>
      <c r="D10" s="81" t="s">
        <v>39</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776</v>
      </c>
      <c r="C11" s="80" t="s">
        <v>745</v>
      </c>
      <c r="D11" s="81" t="s">
        <v>39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777</v>
      </c>
      <c r="C12" s="80" t="s">
        <v>778</v>
      </c>
      <c r="D12" s="81" t="s">
        <v>779</v>
      </c>
      <c r="E12" s="105"/>
      <c r="F12" s="100" t="s">
        <v>6</v>
      </c>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1</v>
      </c>
      <c r="AK12" s="335">
        <f t="shared" si="3"/>
        <v>0</v>
      </c>
      <c r="AL12" s="335">
        <f t="shared" si="4"/>
        <v>0</v>
      </c>
    </row>
    <row r="13" spans="1:38" s="25" customFormat="1" ht="21" customHeight="1">
      <c r="A13" s="5">
        <v>7</v>
      </c>
      <c r="B13" s="79">
        <v>2010130026</v>
      </c>
      <c r="C13" s="80" t="s">
        <v>95</v>
      </c>
      <c r="D13" s="81" t="s">
        <v>136</v>
      </c>
      <c r="E13" s="105"/>
      <c r="F13" s="100" t="s">
        <v>6</v>
      </c>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1</v>
      </c>
      <c r="AK13" s="335">
        <f t="shared" si="3"/>
        <v>0</v>
      </c>
      <c r="AL13" s="335">
        <f t="shared" si="4"/>
        <v>0</v>
      </c>
    </row>
    <row r="14" spans="1:38" s="25" customFormat="1" ht="21" customHeight="1">
      <c r="A14" s="5">
        <v>8</v>
      </c>
      <c r="B14" s="79" t="s">
        <v>780</v>
      </c>
      <c r="C14" s="80" t="s">
        <v>118</v>
      </c>
      <c r="D14" s="81" t="s">
        <v>48</v>
      </c>
      <c r="E14" s="106"/>
      <c r="F14" s="100"/>
      <c r="G14" s="101"/>
      <c r="H14" s="100"/>
      <c r="I14" s="101"/>
      <c r="J14" s="101"/>
      <c r="K14" s="101"/>
      <c r="L14" s="101"/>
      <c r="M14" s="100"/>
      <c r="N14" s="100"/>
      <c r="O14" s="101"/>
      <c r="P14" s="101"/>
      <c r="Q14" s="101" t="s">
        <v>8</v>
      </c>
      <c r="R14" s="101"/>
      <c r="S14" s="101"/>
      <c r="T14" s="101"/>
      <c r="U14" s="100"/>
      <c r="V14" s="100" t="s">
        <v>8</v>
      </c>
      <c r="W14" s="101"/>
      <c r="X14" s="100"/>
      <c r="Y14" s="101"/>
      <c r="Z14" s="101"/>
      <c r="AA14" s="101"/>
      <c r="AB14" s="100"/>
      <c r="AC14" s="101"/>
      <c r="AD14" s="101"/>
      <c r="AE14" s="101"/>
      <c r="AF14" s="101"/>
      <c r="AG14" s="101"/>
      <c r="AH14" s="101"/>
      <c r="AI14" s="101"/>
      <c r="AJ14" s="19">
        <f t="shared" si="2"/>
        <v>0</v>
      </c>
      <c r="AK14" s="335">
        <f t="shared" si="3"/>
        <v>0</v>
      </c>
      <c r="AL14" s="335">
        <f t="shared" si="4"/>
        <v>2</v>
      </c>
    </row>
    <row r="15" spans="1:38" s="25" customFormat="1" ht="21" customHeight="1">
      <c r="A15" s="5">
        <v>9</v>
      </c>
      <c r="B15" s="79" t="s">
        <v>781</v>
      </c>
      <c r="C15" s="80" t="s">
        <v>782</v>
      </c>
      <c r="D15" s="81" t="s">
        <v>30</v>
      </c>
      <c r="E15" s="106"/>
      <c r="F15" s="100" t="s">
        <v>6</v>
      </c>
      <c r="G15" s="101"/>
      <c r="H15" s="100"/>
      <c r="I15" s="101"/>
      <c r="J15" s="101"/>
      <c r="K15" s="101"/>
      <c r="L15" s="101"/>
      <c r="M15" s="100"/>
      <c r="N15" s="100"/>
      <c r="O15" s="101"/>
      <c r="P15" s="101"/>
      <c r="Q15" s="101"/>
      <c r="R15" s="101"/>
      <c r="S15" s="101"/>
      <c r="T15" s="101" t="s">
        <v>6</v>
      </c>
      <c r="U15" s="100"/>
      <c r="V15" s="100"/>
      <c r="W15" s="101"/>
      <c r="X15" s="100"/>
      <c r="Y15" s="101"/>
      <c r="Z15" s="101"/>
      <c r="AA15" s="101"/>
      <c r="AB15" s="100"/>
      <c r="AC15" s="101"/>
      <c r="AD15" s="101"/>
      <c r="AE15" s="101"/>
      <c r="AF15" s="101"/>
      <c r="AG15" s="101"/>
      <c r="AH15" s="101"/>
      <c r="AI15" s="101"/>
      <c r="AJ15" s="19">
        <f t="shared" si="2"/>
        <v>2</v>
      </c>
      <c r="AK15" s="335">
        <f t="shared" si="3"/>
        <v>0</v>
      </c>
      <c r="AL15" s="335">
        <f t="shared" si="4"/>
        <v>0</v>
      </c>
    </row>
    <row r="16" spans="1:38" s="25" customFormat="1" ht="21" customHeight="1">
      <c r="A16" s="5">
        <v>10</v>
      </c>
      <c r="B16" s="79" t="s">
        <v>783</v>
      </c>
      <c r="C16" s="80" t="s">
        <v>57</v>
      </c>
      <c r="D16" s="81" t="s">
        <v>14</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41" s="25" customFormat="1" ht="21" customHeight="1">
      <c r="A17" s="5">
        <v>11</v>
      </c>
      <c r="B17" s="79" t="s">
        <v>784</v>
      </c>
      <c r="C17" s="80" t="s">
        <v>35</v>
      </c>
      <c r="D17" s="81" t="s">
        <v>41</v>
      </c>
      <c r="E17" s="105"/>
      <c r="F17" s="100" t="s">
        <v>6</v>
      </c>
      <c r="G17" s="99"/>
      <c r="H17" s="100"/>
      <c r="I17" s="99"/>
      <c r="J17" s="99"/>
      <c r="K17" s="99"/>
      <c r="L17" s="99"/>
      <c r="M17" s="100" t="s">
        <v>6</v>
      </c>
      <c r="N17" s="100"/>
      <c r="O17" s="99" t="s">
        <v>6</v>
      </c>
      <c r="P17" s="99"/>
      <c r="Q17" s="99"/>
      <c r="R17" s="99"/>
      <c r="S17" s="99"/>
      <c r="T17" s="99"/>
      <c r="U17" s="100"/>
      <c r="V17" s="100"/>
      <c r="W17" s="99"/>
      <c r="X17" s="100"/>
      <c r="Y17" s="99"/>
      <c r="Z17" s="99"/>
      <c r="AA17" s="99"/>
      <c r="AB17" s="100"/>
      <c r="AC17" s="99"/>
      <c r="AD17" s="99"/>
      <c r="AE17" s="99"/>
      <c r="AF17" s="99"/>
      <c r="AG17" s="99"/>
      <c r="AH17" s="99"/>
      <c r="AI17" s="99"/>
      <c r="AJ17" s="19">
        <f t="shared" si="2"/>
        <v>3</v>
      </c>
      <c r="AK17" s="335">
        <f t="shared" si="3"/>
        <v>0</v>
      </c>
      <c r="AL17" s="335">
        <f t="shared" si="4"/>
        <v>0</v>
      </c>
    </row>
    <row r="18" spans="1:41" s="25" customFormat="1" ht="21" customHeight="1">
      <c r="A18" s="5">
        <v>12</v>
      </c>
      <c r="B18" s="79" t="s">
        <v>785</v>
      </c>
      <c r="C18" s="80" t="s">
        <v>557</v>
      </c>
      <c r="D18" s="81" t="s">
        <v>33</v>
      </c>
      <c r="E18" s="94"/>
      <c r="F18" s="95" t="s">
        <v>6</v>
      </c>
      <c r="G18" s="96"/>
      <c r="H18" s="95"/>
      <c r="I18" s="96"/>
      <c r="J18" s="96"/>
      <c r="K18" s="96"/>
      <c r="L18" s="96"/>
      <c r="M18" s="95"/>
      <c r="N18" s="95"/>
      <c r="O18" s="96"/>
      <c r="P18" s="96"/>
      <c r="Q18" s="96"/>
      <c r="R18" s="96"/>
      <c r="S18" s="96"/>
      <c r="T18" s="96"/>
      <c r="U18" s="95"/>
      <c r="V18" s="95"/>
      <c r="W18" s="96"/>
      <c r="X18" s="95"/>
      <c r="Y18" s="96"/>
      <c r="Z18" s="96"/>
      <c r="AA18" s="96"/>
      <c r="AB18" s="95"/>
      <c r="AC18" s="96"/>
      <c r="AD18" s="96"/>
      <c r="AE18" s="96"/>
      <c r="AF18" s="96"/>
      <c r="AG18" s="96"/>
      <c r="AH18" s="96"/>
      <c r="AI18" s="96"/>
      <c r="AJ18" s="19">
        <f t="shared" si="2"/>
        <v>1</v>
      </c>
      <c r="AK18" s="335">
        <f t="shared" si="3"/>
        <v>0</v>
      </c>
      <c r="AL18" s="335">
        <f t="shared" si="4"/>
        <v>0</v>
      </c>
    </row>
    <row r="19" spans="1:41" s="25" customFormat="1" ht="21" customHeight="1">
      <c r="A19" s="5">
        <v>13</v>
      </c>
      <c r="B19" s="79" t="s">
        <v>786</v>
      </c>
      <c r="C19" s="80" t="s">
        <v>76</v>
      </c>
      <c r="D19" s="81" t="s">
        <v>53</v>
      </c>
      <c r="E19" s="94"/>
      <c r="F19" s="95" t="s">
        <v>6</v>
      </c>
      <c r="G19" s="96"/>
      <c r="H19" s="95" t="s">
        <v>6</v>
      </c>
      <c r="I19" s="96"/>
      <c r="J19" s="96"/>
      <c r="K19" s="96"/>
      <c r="L19" s="96"/>
      <c r="M19" s="95"/>
      <c r="N19" s="95"/>
      <c r="O19" s="96"/>
      <c r="P19" s="96"/>
      <c r="Q19" s="96"/>
      <c r="R19" s="96"/>
      <c r="S19" s="96" t="s">
        <v>6</v>
      </c>
      <c r="T19" s="96"/>
      <c r="U19" s="95"/>
      <c r="V19" s="95"/>
      <c r="W19" s="96"/>
      <c r="X19" s="95"/>
      <c r="Y19" s="96"/>
      <c r="Z19" s="96"/>
      <c r="AA19" s="96"/>
      <c r="AB19" s="95"/>
      <c r="AC19" s="96"/>
      <c r="AD19" s="96"/>
      <c r="AE19" s="96"/>
      <c r="AF19" s="96"/>
      <c r="AG19" s="96"/>
      <c r="AH19" s="96"/>
      <c r="AI19" s="96"/>
      <c r="AJ19" s="19">
        <f t="shared" si="2"/>
        <v>3</v>
      </c>
      <c r="AK19" s="335">
        <f t="shared" si="3"/>
        <v>0</v>
      </c>
      <c r="AL19" s="335">
        <f t="shared" si="4"/>
        <v>0</v>
      </c>
    </row>
    <row r="20" spans="1:41" s="25" customFormat="1" ht="21" customHeight="1">
      <c r="A20" s="5">
        <v>14</v>
      </c>
      <c r="B20" s="79" t="s">
        <v>787</v>
      </c>
      <c r="C20" s="80" t="s">
        <v>123</v>
      </c>
      <c r="D20" s="81" t="s">
        <v>26</v>
      </c>
      <c r="E20" s="94"/>
      <c r="F20" s="95"/>
      <c r="G20" s="96"/>
      <c r="H20" s="95"/>
      <c r="I20" s="96"/>
      <c r="J20" s="96"/>
      <c r="K20" s="96"/>
      <c r="L20" s="96"/>
      <c r="M20" s="95"/>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41" s="25" customFormat="1" ht="21" customHeight="1">
      <c r="A21" s="5">
        <v>15</v>
      </c>
      <c r="B21" s="79" t="s">
        <v>788</v>
      </c>
      <c r="C21" s="80" t="s">
        <v>509</v>
      </c>
      <c r="D21" s="81" t="s">
        <v>78</v>
      </c>
      <c r="E21" s="94"/>
      <c r="F21" s="95" t="s">
        <v>6</v>
      </c>
      <c r="G21" s="96"/>
      <c r="H21" s="95" t="s">
        <v>6</v>
      </c>
      <c r="I21" s="96" t="s">
        <v>6</v>
      </c>
      <c r="J21" s="96"/>
      <c r="K21" s="96" t="s">
        <v>6</v>
      </c>
      <c r="L21" s="96" t="s">
        <v>6</v>
      </c>
      <c r="M21" s="95" t="s">
        <v>6</v>
      </c>
      <c r="N21" s="95"/>
      <c r="O21" s="96" t="s">
        <v>6</v>
      </c>
      <c r="P21" s="96"/>
      <c r="Q21" s="96"/>
      <c r="R21" s="96"/>
      <c r="S21" s="96" t="s">
        <v>6</v>
      </c>
      <c r="T21" s="96"/>
      <c r="U21" s="95"/>
      <c r="V21" s="95"/>
      <c r="W21" s="96"/>
      <c r="X21" s="95"/>
      <c r="Y21" s="96"/>
      <c r="Z21" s="96"/>
      <c r="AA21" s="96"/>
      <c r="AB21" s="95"/>
      <c r="AC21" s="96"/>
      <c r="AD21" s="96"/>
      <c r="AE21" s="96"/>
      <c r="AF21" s="96"/>
      <c r="AG21" s="96"/>
      <c r="AH21" s="96"/>
      <c r="AI21" s="96"/>
      <c r="AJ21" s="19">
        <f t="shared" si="2"/>
        <v>8</v>
      </c>
      <c r="AK21" s="335">
        <f t="shared" si="3"/>
        <v>0</v>
      </c>
      <c r="AL21" s="335">
        <f t="shared" si="4"/>
        <v>0</v>
      </c>
    </row>
    <row r="22" spans="1:41" s="25" customFormat="1" ht="21" customHeight="1">
      <c r="A22" s="5">
        <v>16</v>
      </c>
      <c r="B22" s="79" t="s">
        <v>789</v>
      </c>
      <c r="C22" s="80" t="s">
        <v>88</v>
      </c>
      <c r="D22" s="81" t="s">
        <v>78</v>
      </c>
      <c r="E22" s="94"/>
      <c r="F22" s="95"/>
      <c r="G22" s="96"/>
      <c r="H22" s="95"/>
      <c r="I22" s="96" t="s">
        <v>8</v>
      </c>
      <c r="J22" s="96"/>
      <c r="K22" s="96"/>
      <c r="L22" s="96"/>
      <c r="M22" s="95"/>
      <c r="N22" s="95"/>
      <c r="O22" s="96" t="s">
        <v>8</v>
      </c>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2</v>
      </c>
    </row>
    <row r="23" spans="1:41" s="25" customFormat="1" ht="21" customHeight="1">
      <c r="A23" s="5">
        <v>17</v>
      </c>
      <c r="B23" s="79" t="s">
        <v>790</v>
      </c>
      <c r="C23" s="80" t="s">
        <v>723</v>
      </c>
      <c r="D23" s="81" t="s">
        <v>78</v>
      </c>
      <c r="E23" s="94"/>
      <c r="F23" s="95"/>
      <c r="G23" s="96"/>
      <c r="H23" s="95"/>
      <c r="I23" s="96"/>
      <c r="J23" s="96"/>
      <c r="K23" s="96"/>
      <c r="L23" s="96"/>
      <c r="M23" s="95"/>
      <c r="N23" s="95"/>
      <c r="O23" s="96"/>
      <c r="P23" s="96"/>
      <c r="Q23" s="96" t="s">
        <v>6</v>
      </c>
      <c r="R23" s="96"/>
      <c r="S23" s="96"/>
      <c r="T23" s="96"/>
      <c r="U23" s="95"/>
      <c r="V23" s="95"/>
      <c r="W23" s="96"/>
      <c r="X23" s="95"/>
      <c r="Y23" s="96"/>
      <c r="Z23" s="96"/>
      <c r="AA23" s="96"/>
      <c r="AB23" s="95"/>
      <c r="AC23" s="96"/>
      <c r="AD23" s="96"/>
      <c r="AE23" s="96"/>
      <c r="AF23" s="96"/>
      <c r="AG23" s="96"/>
      <c r="AH23" s="96"/>
      <c r="AI23" s="96"/>
      <c r="AJ23" s="19">
        <f t="shared" si="2"/>
        <v>1</v>
      </c>
      <c r="AK23" s="335">
        <f t="shared" si="3"/>
        <v>0</v>
      </c>
      <c r="AL23" s="335">
        <f t="shared" si="4"/>
        <v>0</v>
      </c>
    </row>
    <row r="24" spans="1:41" s="25" customFormat="1" ht="21" customHeight="1">
      <c r="A24" s="5">
        <v>18</v>
      </c>
      <c r="B24" s="79" t="s">
        <v>791</v>
      </c>
      <c r="C24" s="80" t="s">
        <v>792</v>
      </c>
      <c r="D24" s="81" t="s">
        <v>43</v>
      </c>
      <c r="E24" s="94"/>
      <c r="F24" s="95" t="s">
        <v>6</v>
      </c>
      <c r="G24" s="96"/>
      <c r="H24" s="95"/>
      <c r="I24" s="96"/>
      <c r="J24" s="96"/>
      <c r="K24" s="96"/>
      <c r="L24" s="96"/>
      <c r="M24" s="95"/>
      <c r="N24" s="95"/>
      <c r="O24" s="96"/>
      <c r="P24" s="96"/>
      <c r="Q24" s="96"/>
      <c r="R24" s="96"/>
      <c r="S24" s="96"/>
      <c r="T24" s="96"/>
      <c r="U24" s="95"/>
      <c r="V24" s="95"/>
      <c r="W24" s="96"/>
      <c r="X24" s="95"/>
      <c r="Y24" s="96"/>
      <c r="Z24" s="96"/>
      <c r="AA24" s="96"/>
      <c r="AB24" s="95"/>
      <c r="AC24" s="96"/>
      <c r="AD24" s="96"/>
      <c r="AE24" s="96"/>
      <c r="AF24" s="96"/>
      <c r="AG24" s="96"/>
      <c r="AH24" s="96"/>
      <c r="AI24" s="96"/>
      <c r="AJ24" s="19">
        <f t="shared" si="2"/>
        <v>1</v>
      </c>
      <c r="AK24" s="335">
        <f t="shared" si="3"/>
        <v>0</v>
      </c>
      <c r="AL24" s="335">
        <f t="shared" si="4"/>
        <v>0</v>
      </c>
    </row>
    <row r="25" spans="1:41" s="25" customFormat="1" ht="21" customHeight="1">
      <c r="A25" s="5">
        <v>19</v>
      </c>
      <c r="B25" s="79" t="s">
        <v>793</v>
      </c>
      <c r="C25" s="80" t="s">
        <v>794</v>
      </c>
      <c r="D25" s="81" t="s">
        <v>46</v>
      </c>
      <c r="E25" s="94"/>
      <c r="F25" s="95" t="s">
        <v>6</v>
      </c>
      <c r="G25" s="96"/>
      <c r="H25" s="95"/>
      <c r="I25" s="96"/>
      <c r="J25" s="96"/>
      <c r="K25" s="96"/>
      <c r="L25" s="96"/>
      <c r="M25" s="95"/>
      <c r="N25" s="95"/>
      <c r="O25" s="96"/>
      <c r="P25" s="96"/>
      <c r="Q25" s="96" t="s">
        <v>6</v>
      </c>
      <c r="R25" s="96"/>
      <c r="S25" s="96"/>
      <c r="T25" s="96" t="s">
        <v>6</v>
      </c>
      <c r="U25" s="95"/>
      <c r="V25" s="95"/>
      <c r="W25" s="96"/>
      <c r="X25" s="95"/>
      <c r="Y25" s="96"/>
      <c r="Z25" s="96"/>
      <c r="AA25" s="96"/>
      <c r="AB25" s="95"/>
      <c r="AC25" s="96"/>
      <c r="AD25" s="96"/>
      <c r="AE25" s="96"/>
      <c r="AF25" s="96"/>
      <c r="AG25" s="96"/>
      <c r="AH25" s="96"/>
      <c r="AI25" s="96"/>
      <c r="AJ25" s="19">
        <f t="shared" si="2"/>
        <v>3</v>
      </c>
      <c r="AK25" s="335">
        <f t="shared" si="3"/>
        <v>0</v>
      </c>
      <c r="AL25" s="335">
        <f t="shared" si="4"/>
        <v>0</v>
      </c>
    </row>
    <row r="26" spans="1:41" s="25" customFormat="1" ht="21" customHeight="1">
      <c r="A26" s="5">
        <v>20</v>
      </c>
      <c r="B26" s="79" t="s">
        <v>795</v>
      </c>
      <c r="C26" s="80" t="s">
        <v>18</v>
      </c>
      <c r="D26" s="81" t="s">
        <v>17</v>
      </c>
      <c r="E26" s="94"/>
      <c r="F26" s="95" t="s">
        <v>6</v>
      </c>
      <c r="G26" s="96"/>
      <c r="H26" s="95"/>
      <c r="I26" s="96"/>
      <c r="J26" s="96"/>
      <c r="K26" s="96"/>
      <c r="L26" s="96"/>
      <c r="M26" s="95"/>
      <c r="N26" s="95"/>
      <c r="O26" s="96"/>
      <c r="P26" s="96"/>
      <c r="Q26" s="96" t="s">
        <v>6</v>
      </c>
      <c r="R26" s="96"/>
      <c r="S26" s="96"/>
      <c r="T26" s="96"/>
      <c r="U26" s="95"/>
      <c r="V26" s="95"/>
      <c r="W26" s="96"/>
      <c r="X26" s="95"/>
      <c r="Y26" s="96"/>
      <c r="Z26" s="96"/>
      <c r="AA26" s="96"/>
      <c r="AB26" s="95"/>
      <c r="AC26" s="96"/>
      <c r="AD26" s="96"/>
      <c r="AE26" s="96"/>
      <c r="AF26" s="96"/>
      <c r="AG26" s="96"/>
      <c r="AH26" s="96"/>
      <c r="AI26" s="96"/>
      <c r="AJ26" s="19">
        <f t="shared" si="2"/>
        <v>2</v>
      </c>
      <c r="AK26" s="335">
        <f t="shared" si="3"/>
        <v>0</v>
      </c>
      <c r="AL26" s="335">
        <f t="shared" si="4"/>
        <v>0</v>
      </c>
    </row>
    <row r="27" spans="1:41" s="25" customFormat="1" ht="21" customHeight="1">
      <c r="A27" s="5">
        <v>21</v>
      </c>
      <c r="B27" s="79" t="s">
        <v>796</v>
      </c>
      <c r="C27" s="80" t="s">
        <v>797</v>
      </c>
      <c r="D27" s="81" t="s">
        <v>68</v>
      </c>
      <c r="E27" s="105"/>
      <c r="F27" s="100"/>
      <c r="G27" s="99"/>
      <c r="H27" s="100"/>
      <c r="I27" s="99"/>
      <c r="J27" s="99"/>
      <c r="K27" s="99"/>
      <c r="L27" s="99"/>
      <c r="M27" s="100"/>
      <c r="N27" s="100"/>
      <c r="O27" s="99"/>
      <c r="P27" s="99"/>
      <c r="Q27" s="99" t="s">
        <v>6</v>
      </c>
      <c r="R27" s="99"/>
      <c r="S27" s="99"/>
      <c r="T27" s="99" t="s">
        <v>6</v>
      </c>
      <c r="U27" s="100"/>
      <c r="V27" s="100" t="s">
        <v>7</v>
      </c>
      <c r="W27" s="99"/>
      <c r="X27" s="100"/>
      <c r="Y27" s="99"/>
      <c r="Z27" s="99"/>
      <c r="AA27" s="99"/>
      <c r="AB27" s="100"/>
      <c r="AC27" s="99"/>
      <c r="AD27" s="99"/>
      <c r="AE27" s="99"/>
      <c r="AF27" s="99"/>
      <c r="AG27" s="99"/>
      <c r="AH27" s="99"/>
      <c r="AI27" s="99"/>
      <c r="AJ27" s="19">
        <f t="shared" si="2"/>
        <v>2</v>
      </c>
      <c r="AK27" s="335">
        <f t="shared" si="3"/>
        <v>1</v>
      </c>
      <c r="AL27" s="335">
        <f t="shared" si="4"/>
        <v>0</v>
      </c>
    </row>
    <row r="28" spans="1:41" s="25" customFormat="1" ht="21" customHeight="1">
      <c r="A28" s="5">
        <v>22</v>
      </c>
      <c r="B28" s="79" t="s">
        <v>798</v>
      </c>
      <c r="C28" s="80" t="s">
        <v>799</v>
      </c>
      <c r="D28" s="81" t="s">
        <v>100</v>
      </c>
      <c r="E28" s="107"/>
      <c r="F28" s="100"/>
      <c r="G28" s="107"/>
      <c r="H28" s="100"/>
      <c r="I28" s="107"/>
      <c r="J28" s="107"/>
      <c r="K28" s="107"/>
      <c r="L28" s="107"/>
      <c r="M28" s="100"/>
      <c r="N28" s="100"/>
      <c r="O28" s="107"/>
      <c r="P28" s="107" t="s">
        <v>8</v>
      </c>
      <c r="Q28" s="107" t="s">
        <v>6</v>
      </c>
      <c r="R28" s="107"/>
      <c r="S28" s="107"/>
      <c r="T28" s="107"/>
      <c r="U28" s="100"/>
      <c r="V28" s="100" t="s">
        <v>8</v>
      </c>
      <c r="W28" s="107"/>
      <c r="X28" s="100"/>
      <c r="Y28" s="107"/>
      <c r="Z28" s="107"/>
      <c r="AA28" s="107"/>
      <c r="AB28" s="100"/>
      <c r="AC28" s="107"/>
      <c r="AD28" s="107"/>
      <c r="AE28" s="107"/>
      <c r="AF28" s="107"/>
      <c r="AG28" s="107"/>
      <c r="AH28" s="107"/>
      <c r="AI28" s="107"/>
      <c r="AJ28" s="19">
        <f t="shared" si="2"/>
        <v>1</v>
      </c>
      <c r="AK28" s="335">
        <f t="shared" si="3"/>
        <v>0</v>
      </c>
      <c r="AL28" s="335">
        <f t="shared" si="4"/>
        <v>2</v>
      </c>
    </row>
    <row r="29" spans="1:41" s="25" customFormat="1" ht="21" customHeight="1">
      <c r="A29" s="5">
        <v>23</v>
      </c>
      <c r="B29" s="79" t="s">
        <v>800</v>
      </c>
      <c r="C29" s="80" t="s">
        <v>801</v>
      </c>
      <c r="D29" s="81" t="s">
        <v>60</v>
      </c>
      <c r="E29" s="105"/>
      <c r="F29" s="100"/>
      <c r="G29" s="99"/>
      <c r="H29" s="100"/>
      <c r="I29" s="99"/>
      <c r="J29" s="99"/>
      <c r="K29" s="99"/>
      <c r="L29" s="99"/>
      <c r="M29" s="100"/>
      <c r="N29" s="100"/>
      <c r="O29" s="99"/>
      <c r="P29" s="99"/>
      <c r="Q29" s="99"/>
      <c r="R29" s="99"/>
      <c r="S29" s="99"/>
      <c r="T29" s="99" t="s">
        <v>6</v>
      </c>
      <c r="U29" s="100"/>
      <c r="V29" s="100" t="s">
        <v>8</v>
      </c>
      <c r="W29" s="99"/>
      <c r="X29" s="100"/>
      <c r="Y29" s="99"/>
      <c r="Z29" s="99"/>
      <c r="AA29" s="99"/>
      <c r="AB29" s="100"/>
      <c r="AC29" s="99"/>
      <c r="AD29" s="99"/>
      <c r="AE29" s="99"/>
      <c r="AF29" s="99"/>
      <c r="AG29" s="99"/>
      <c r="AH29" s="99"/>
      <c r="AI29" s="99"/>
      <c r="AJ29" s="19">
        <f t="shared" si="2"/>
        <v>1</v>
      </c>
      <c r="AK29" s="335">
        <f t="shared" si="3"/>
        <v>0</v>
      </c>
      <c r="AL29" s="335">
        <f t="shared" si="4"/>
        <v>1</v>
      </c>
      <c r="AM29" s="24"/>
      <c r="AN29" s="24"/>
      <c r="AO29" s="24"/>
    </row>
    <row r="30" spans="1:41" s="259" customFormat="1" ht="21" customHeight="1">
      <c r="A30" s="452" t="s">
        <v>10</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345">
        <f>SUM(AJ7:AJ29)</f>
        <v>41</v>
      </c>
      <c r="AK30" s="345">
        <f>SUM(AK7:AK29)</f>
        <v>1</v>
      </c>
      <c r="AL30" s="345">
        <f>SUM(AL7:AL29)</f>
        <v>8</v>
      </c>
    </row>
    <row r="31" spans="1:41" s="25" customFormat="1" ht="21" customHeight="1">
      <c r="A31" s="440" t="s">
        <v>2804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2"/>
      <c r="AM31" s="338"/>
      <c r="AN31" s="338"/>
    </row>
    <row r="32" spans="1:41">
      <c r="C32" s="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43"/>
      <c r="D34" s="443"/>
      <c r="E34" s="443"/>
      <c r="F34" s="443"/>
      <c r="G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31:AL31"/>
    <mergeCell ref="C35:E35"/>
    <mergeCell ref="C36:D36"/>
    <mergeCell ref="C34:G34"/>
    <mergeCell ref="C33:D33"/>
    <mergeCell ref="A30:AI30"/>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29">
    <cfRule type="expression" dxfId="164" priority="1">
      <formula>IF(E$6="CN",1,0)</formula>
    </cfRule>
    <cfRule type="expression" dxfId="163"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4"/>
  <sheetViews>
    <sheetView topLeftCell="C2" zoomScaleNormal="100" workbookViewId="0">
      <selection activeCell="V25" sqref="V25"/>
    </sheetView>
  </sheetViews>
  <sheetFormatPr defaultColWidth="9.33203125" defaultRowHeight="18"/>
  <cols>
    <col min="1" max="1" width="7.6640625" style="24" customWidth="1"/>
    <col min="2" max="2" width="17.33203125" style="24" customWidth="1"/>
    <col min="3" max="3" width="25.6640625" style="24" customWidth="1"/>
    <col min="4" max="4" width="10.6640625" style="24" customWidth="1"/>
    <col min="5" max="35" width="4" style="24" customWidth="1"/>
    <col min="36" max="38" width="6" style="24" customWidth="1"/>
    <col min="39" max="16384" width="9.33203125" style="24"/>
  </cols>
  <sheetData>
    <row r="1" spans="1:38"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1.5" customHeight="1">
      <c r="A3" s="436" t="s">
        <v>901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34">
        <v>1</v>
      </c>
      <c r="B7" s="39" t="s">
        <v>849</v>
      </c>
      <c r="C7" s="40" t="s">
        <v>24</v>
      </c>
      <c r="D7" s="41" t="s">
        <v>61</v>
      </c>
      <c r="E7" s="110"/>
      <c r="F7" s="110"/>
      <c r="G7" s="110"/>
      <c r="H7" s="110"/>
      <c r="I7" s="110"/>
      <c r="J7" s="111"/>
      <c r="K7" s="110"/>
      <c r="L7" s="110"/>
      <c r="M7" s="110"/>
      <c r="N7" s="110"/>
      <c r="O7" s="110"/>
      <c r="P7" s="110"/>
      <c r="Q7" s="110"/>
      <c r="R7" s="110" t="s">
        <v>8</v>
      </c>
      <c r="S7" s="110"/>
      <c r="T7" s="110" t="s">
        <v>6</v>
      </c>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1</v>
      </c>
    </row>
    <row r="8" spans="1:38" s="25" customFormat="1" ht="21" customHeight="1">
      <c r="A8" s="34">
        <v>2</v>
      </c>
      <c r="B8" s="39" t="s">
        <v>597</v>
      </c>
      <c r="C8" s="40" t="s">
        <v>598</v>
      </c>
      <c r="D8" s="41" t="s">
        <v>61</v>
      </c>
      <c r="E8" s="110"/>
      <c r="F8" s="110"/>
      <c r="G8" s="110"/>
      <c r="H8" s="110"/>
      <c r="I8" s="110"/>
      <c r="J8" s="11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25" customFormat="1" ht="21" customHeight="1">
      <c r="A9" s="34">
        <v>3</v>
      </c>
      <c r="B9" s="39" t="s">
        <v>601</v>
      </c>
      <c r="C9" s="40" t="s">
        <v>602</v>
      </c>
      <c r="D9" s="41" t="s">
        <v>61</v>
      </c>
      <c r="E9" s="110"/>
      <c r="F9" s="110"/>
      <c r="G9" s="110"/>
      <c r="H9" s="110"/>
      <c r="I9" s="110"/>
      <c r="J9" s="11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25" customFormat="1" ht="21" customHeight="1">
      <c r="A10" s="34">
        <v>4</v>
      </c>
      <c r="B10" s="39" t="s">
        <v>599</v>
      </c>
      <c r="C10" s="40" t="s">
        <v>600</v>
      </c>
      <c r="D10" s="41" t="s">
        <v>61</v>
      </c>
      <c r="E10" s="110"/>
      <c r="F10" s="110" t="s">
        <v>6</v>
      </c>
      <c r="G10" s="110"/>
      <c r="H10" s="110"/>
      <c r="I10" s="110" t="s">
        <v>7</v>
      </c>
      <c r="J10" s="11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1</v>
      </c>
      <c r="AL10" s="335">
        <f t="shared" si="4"/>
        <v>0</v>
      </c>
    </row>
    <row r="11" spans="1:38" s="25" customFormat="1" ht="21" customHeight="1">
      <c r="A11" s="34">
        <v>5</v>
      </c>
      <c r="B11" s="39" t="s">
        <v>850</v>
      </c>
      <c r="C11" s="40" t="s">
        <v>851</v>
      </c>
      <c r="D11" s="41" t="s">
        <v>852</v>
      </c>
      <c r="E11" s="110"/>
      <c r="F11" s="110"/>
      <c r="G11" s="110"/>
      <c r="H11" s="110"/>
      <c r="I11" s="110"/>
      <c r="J11" s="111"/>
      <c r="K11" s="110" t="s">
        <v>7</v>
      </c>
      <c r="L11" s="110" t="s">
        <v>6</v>
      </c>
      <c r="M11" s="110" t="s">
        <v>7</v>
      </c>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1</v>
      </c>
      <c r="AK11" s="335">
        <f t="shared" si="3"/>
        <v>2</v>
      </c>
      <c r="AL11" s="335">
        <f t="shared" si="4"/>
        <v>0</v>
      </c>
    </row>
    <row r="12" spans="1:38" s="25" customFormat="1" ht="21" customHeight="1">
      <c r="A12" s="34">
        <v>6</v>
      </c>
      <c r="B12" s="39" t="s">
        <v>603</v>
      </c>
      <c r="C12" s="40" t="s">
        <v>374</v>
      </c>
      <c r="D12" s="41" t="s">
        <v>604</v>
      </c>
      <c r="E12" s="110"/>
      <c r="F12" s="110" t="s">
        <v>6</v>
      </c>
      <c r="G12" s="110"/>
      <c r="H12" s="110"/>
      <c r="I12" s="110"/>
      <c r="J12" s="111"/>
      <c r="K12" s="110"/>
      <c r="L12" s="110" t="s">
        <v>6</v>
      </c>
      <c r="M12" s="110" t="s">
        <v>7</v>
      </c>
      <c r="N12" s="110"/>
      <c r="O12" s="110" t="s">
        <v>7</v>
      </c>
      <c r="P12" s="110"/>
      <c r="Q12" s="110"/>
      <c r="R12" s="110" t="s">
        <v>6</v>
      </c>
      <c r="S12" s="110"/>
      <c r="T12" s="110" t="s">
        <v>6</v>
      </c>
      <c r="U12" s="110"/>
      <c r="V12" s="110" t="s">
        <v>7</v>
      </c>
      <c r="W12" s="110"/>
      <c r="X12" s="110"/>
      <c r="Y12" s="110"/>
      <c r="Z12" s="110"/>
      <c r="AA12" s="110"/>
      <c r="AB12" s="110"/>
      <c r="AC12" s="110"/>
      <c r="AD12" s="110"/>
      <c r="AE12" s="110"/>
      <c r="AF12" s="110"/>
      <c r="AG12" s="110"/>
      <c r="AH12" s="110"/>
      <c r="AI12" s="110"/>
      <c r="AJ12" s="19">
        <f t="shared" si="2"/>
        <v>4</v>
      </c>
      <c r="AK12" s="335">
        <f t="shared" si="3"/>
        <v>3</v>
      </c>
      <c r="AL12" s="335">
        <f t="shared" si="4"/>
        <v>0</v>
      </c>
    </row>
    <row r="13" spans="1:38" s="25" customFormat="1" ht="21" customHeight="1">
      <c r="A13" s="34">
        <v>7</v>
      </c>
      <c r="B13" s="39" t="s">
        <v>605</v>
      </c>
      <c r="C13" s="40" t="s">
        <v>606</v>
      </c>
      <c r="D13" s="41" t="s">
        <v>40</v>
      </c>
      <c r="E13" s="110"/>
      <c r="F13" s="110"/>
      <c r="G13" s="110"/>
      <c r="H13" s="110"/>
      <c r="I13" s="110"/>
      <c r="J13" s="111"/>
      <c r="K13" s="110"/>
      <c r="L13" s="110"/>
      <c r="M13" s="110" t="s">
        <v>6</v>
      </c>
      <c r="N13" s="110"/>
      <c r="O13" s="110"/>
      <c r="P13" s="110"/>
      <c r="Q13" s="110"/>
      <c r="R13" s="110"/>
      <c r="S13" s="110"/>
      <c r="T13" s="110" t="s">
        <v>6</v>
      </c>
      <c r="U13" s="110"/>
      <c r="V13" s="110"/>
      <c r="W13" s="110"/>
      <c r="X13" s="110"/>
      <c r="Y13" s="110"/>
      <c r="Z13" s="110"/>
      <c r="AA13" s="110"/>
      <c r="AB13" s="110"/>
      <c r="AC13" s="110"/>
      <c r="AD13" s="110"/>
      <c r="AE13" s="110"/>
      <c r="AF13" s="110"/>
      <c r="AG13" s="110"/>
      <c r="AH13" s="110"/>
      <c r="AI13" s="110"/>
      <c r="AJ13" s="19">
        <f t="shared" si="2"/>
        <v>2</v>
      </c>
      <c r="AK13" s="335">
        <f t="shared" si="3"/>
        <v>0</v>
      </c>
      <c r="AL13" s="335">
        <f t="shared" si="4"/>
        <v>0</v>
      </c>
    </row>
    <row r="14" spans="1:38" s="25" customFormat="1" ht="21" customHeight="1">
      <c r="A14" s="34">
        <v>8</v>
      </c>
      <c r="B14" s="39" t="s">
        <v>607</v>
      </c>
      <c r="C14" s="40" t="s">
        <v>608</v>
      </c>
      <c r="D14" s="41" t="s">
        <v>40</v>
      </c>
      <c r="E14" s="110"/>
      <c r="F14" s="110"/>
      <c r="G14" s="110"/>
      <c r="H14" s="110"/>
      <c r="I14" s="110"/>
      <c r="J14" s="111"/>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25" customFormat="1" ht="21" customHeight="1">
      <c r="A15" s="34">
        <v>9</v>
      </c>
      <c r="B15" s="39" t="s">
        <v>609</v>
      </c>
      <c r="C15" s="40" t="s">
        <v>610</v>
      </c>
      <c r="D15" s="41" t="s">
        <v>50</v>
      </c>
      <c r="E15" s="110"/>
      <c r="F15" s="110"/>
      <c r="G15" s="110"/>
      <c r="H15" s="110"/>
      <c r="I15" s="110"/>
      <c r="J15" s="11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25" customFormat="1" ht="21" customHeight="1">
      <c r="A16" s="34">
        <v>10</v>
      </c>
      <c r="B16" s="73" t="s">
        <v>857</v>
      </c>
      <c r="C16" s="74" t="s">
        <v>858</v>
      </c>
      <c r="D16" s="75" t="s">
        <v>75</v>
      </c>
      <c r="E16" s="110"/>
      <c r="F16" s="110" t="s">
        <v>2806</v>
      </c>
      <c r="G16" s="110"/>
      <c r="H16" s="110"/>
      <c r="I16" s="110" t="s">
        <v>2806</v>
      </c>
      <c r="J16" s="111"/>
      <c r="K16" s="110" t="s">
        <v>8</v>
      </c>
      <c r="L16" s="110" t="s">
        <v>8</v>
      </c>
      <c r="M16" s="110" t="s">
        <v>8</v>
      </c>
      <c r="N16" s="110"/>
      <c r="O16" s="110"/>
      <c r="P16" s="110" t="s">
        <v>6</v>
      </c>
      <c r="Q16" s="110"/>
      <c r="R16" s="110" t="s">
        <v>6</v>
      </c>
      <c r="S16" s="110"/>
      <c r="T16" s="110" t="s">
        <v>6</v>
      </c>
      <c r="U16" s="110"/>
      <c r="V16" s="110"/>
      <c r="W16" s="110"/>
      <c r="X16" s="110"/>
      <c r="Y16" s="110"/>
      <c r="Z16" s="110"/>
      <c r="AA16" s="110"/>
      <c r="AB16" s="110"/>
      <c r="AC16" s="110"/>
      <c r="AD16" s="110"/>
      <c r="AE16" s="110"/>
      <c r="AF16" s="110"/>
      <c r="AG16" s="110"/>
      <c r="AH16" s="110"/>
      <c r="AI16" s="110"/>
      <c r="AJ16" s="19">
        <f t="shared" si="2"/>
        <v>7</v>
      </c>
      <c r="AK16" s="335">
        <f t="shared" si="3"/>
        <v>0</v>
      </c>
      <c r="AL16" s="335">
        <f t="shared" si="4"/>
        <v>3</v>
      </c>
    </row>
    <row r="17" spans="1:38" s="25" customFormat="1" ht="21" customHeight="1">
      <c r="A17" s="34">
        <v>11</v>
      </c>
      <c r="B17" s="39" t="s">
        <v>611</v>
      </c>
      <c r="C17" s="40" t="s">
        <v>612</v>
      </c>
      <c r="D17" s="41" t="s">
        <v>14</v>
      </c>
      <c r="E17" s="110"/>
      <c r="F17" s="110"/>
      <c r="G17" s="110"/>
      <c r="H17" s="110"/>
      <c r="I17" s="110"/>
      <c r="J17" s="111"/>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38" s="25" customFormat="1" ht="21" customHeight="1">
      <c r="A18" s="34">
        <v>12</v>
      </c>
      <c r="B18" s="39" t="s">
        <v>613</v>
      </c>
      <c r="C18" s="40" t="s">
        <v>614</v>
      </c>
      <c r="D18" s="41" t="s">
        <v>14</v>
      </c>
      <c r="E18" s="110"/>
      <c r="F18" s="110"/>
      <c r="G18" s="110"/>
      <c r="H18" s="110"/>
      <c r="I18" s="110"/>
      <c r="J18" s="111"/>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38" s="25" customFormat="1" ht="21" customHeight="1">
      <c r="A19" s="34">
        <v>13</v>
      </c>
      <c r="B19" s="39" t="s">
        <v>615</v>
      </c>
      <c r="C19" s="40" t="s">
        <v>616</v>
      </c>
      <c r="D19" s="41" t="s">
        <v>617</v>
      </c>
      <c r="E19" s="110"/>
      <c r="F19" s="110"/>
      <c r="G19" s="110"/>
      <c r="H19" s="110"/>
      <c r="I19" s="110"/>
      <c r="J19" s="111"/>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row>
    <row r="20" spans="1:38" s="25" customFormat="1" ht="21" customHeight="1">
      <c r="A20" s="34">
        <v>14</v>
      </c>
      <c r="B20" s="39" t="s">
        <v>618</v>
      </c>
      <c r="C20" s="40" t="s">
        <v>101</v>
      </c>
      <c r="D20" s="41" t="s">
        <v>41</v>
      </c>
      <c r="E20" s="110"/>
      <c r="F20" s="110" t="s">
        <v>7</v>
      </c>
      <c r="G20" s="110"/>
      <c r="H20" s="110"/>
      <c r="I20" s="110"/>
      <c r="J20" s="111"/>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1</v>
      </c>
      <c r="AL20" s="335">
        <f t="shared" si="4"/>
        <v>0</v>
      </c>
    </row>
    <row r="21" spans="1:38" s="25" customFormat="1" ht="21" customHeight="1">
      <c r="A21" s="34">
        <v>15</v>
      </c>
      <c r="B21" s="39" t="s">
        <v>619</v>
      </c>
      <c r="C21" s="40" t="s">
        <v>76</v>
      </c>
      <c r="D21" s="41" t="s">
        <v>92</v>
      </c>
      <c r="E21" s="110"/>
      <c r="F21" s="110"/>
      <c r="G21" s="110"/>
      <c r="H21" s="110"/>
      <c r="I21" s="110"/>
      <c r="J21" s="111"/>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38" s="25" customFormat="1" ht="21" customHeight="1">
      <c r="A22" s="34">
        <v>16</v>
      </c>
      <c r="B22" s="39" t="s">
        <v>620</v>
      </c>
      <c r="C22" s="40" t="s">
        <v>621</v>
      </c>
      <c r="D22" s="41" t="s">
        <v>212</v>
      </c>
      <c r="E22" s="110"/>
      <c r="F22" s="110"/>
      <c r="G22" s="110"/>
      <c r="H22" s="110"/>
      <c r="I22" s="110"/>
      <c r="J22" s="111"/>
      <c r="K22" s="110" t="s">
        <v>6</v>
      </c>
      <c r="L22" s="110" t="s">
        <v>6</v>
      </c>
      <c r="M22" s="110" t="s">
        <v>8</v>
      </c>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2</v>
      </c>
      <c r="AK22" s="335">
        <f t="shared" si="3"/>
        <v>0</v>
      </c>
      <c r="AL22" s="335">
        <f t="shared" si="4"/>
        <v>1</v>
      </c>
    </row>
    <row r="23" spans="1:38" s="25" customFormat="1" ht="21" customHeight="1">
      <c r="A23" s="34">
        <v>17</v>
      </c>
      <c r="B23" s="39" t="s">
        <v>622</v>
      </c>
      <c r="C23" s="40" t="s">
        <v>623</v>
      </c>
      <c r="D23" s="41" t="s">
        <v>62</v>
      </c>
      <c r="E23" s="110"/>
      <c r="F23" s="110" t="s">
        <v>2806</v>
      </c>
      <c r="G23" s="110"/>
      <c r="H23" s="110"/>
      <c r="I23" s="110" t="s">
        <v>6</v>
      </c>
      <c r="J23" s="111"/>
      <c r="K23" s="110" t="s">
        <v>6</v>
      </c>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4</v>
      </c>
      <c r="AK23" s="335">
        <f t="shared" si="3"/>
        <v>0</v>
      </c>
      <c r="AL23" s="335">
        <f t="shared" si="4"/>
        <v>0</v>
      </c>
    </row>
    <row r="24" spans="1:38" s="25" customFormat="1" ht="21" customHeight="1">
      <c r="A24" s="34">
        <v>18</v>
      </c>
      <c r="B24" s="73" t="s">
        <v>839</v>
      </c>
      <c r="C24" s="74" t="s">
        <v>840</v>
      </c>
      <c r="D24" s="75" t="s">
        <v>20</v>
      </c>
      <c r="E24" s="110"/>
      <c r="F24" s="110" t="s">
        <v>2806</v>
      </c>
      <c r="G24" s="110"/>
      <c r="H24" s="110" t="s">
        <v>7</v>
      </c>
      <c r="I24" s="110" t="s">
        <v>6</v>
      </c>
      <c r="J24" s="111"/>
      <c r="K24" s="110" t="s">
        <v>8</v>
      </c>
      <c r="L24" s="110" t="s">
        <v>6</v>
      </c>
      <c r="M24" s="110" t="s">
        <v>7</v>
      </c>
      <c r="N24" s="110"/>
      <c r="O24" s="110" t="s">
        <v>7</v>
      </c>
      <c r="P24" s="110" t="s">
        <v>7</v>
      </c>
      <c r="Q24" s="110"/>
      <c r="R24" s="110" t="s">
        <v>7</v>
      </c>
      <c r="S24" s="110" t="s">
        <v>7</v>
      </c>
      <c r="T24" s="110" t="s">
        <v>7</v>
      </c>
      <c r="U24" s="110"/>
      <c r="V24" s="110" t="s">
        <v>7</v>
      </c>
      <c r="W24" s="110"/>
      <c r="X24" s="110"/>
      <c r="Y24" s="110"/>
      <c r="Z24" s="110"/>
      <c r="AA24" s="110"/>
      <c r="AB24" s="110"/>
      <c r="AC24" s="110"/>
      <c r="AD24" s="110"/>
      <c r="AE24" s="110"/>
      <c r="AF24" s="110"/>
      <c r="AG24" s="110"/>
      <c r="AH24" s="110"/>
      <c r="AI24" s="110"/>
      <c r="AJ24" s="19">
        <f t="shared" si="2"/>
        <v>4</v>
      </c>
      <c r="AK24" s="335">
        <f t="shared" si="3"/>
        <v>8</v>
      </c>
      <c r="AL24" s="335">
        <f t="shared" si="4"/>
        <v>1</v>
      </c>
    </row>
    <row r="25" spans="1:38" s="25" customFormat="1" ht="21" customHeight="1">
      <c r="A25" s="34">
        <v>19</v>
      </c>
      <c r="B25" s="39" t="s">
        <v>624</v>
      </c>
      <c r="C25" s="40" t="s">
        <v>625</v>
      </c>
      <c r="D25" s="41" t="s">
        <v>20</v>
      </c>
      <c r="E25" s="110"/>
      <c r="F25" s="110"/>
      <c r="G25" s="110"/>
      <c r="H25" s="110"/>
      <c r="I25" s="110"/>
      <c r="J25" s="111"/>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38" s="25" customFormat="1" ht="21" customHeight="1">
      <c r="A26" s="34">
        <v>20</v>
      </c>
      <c r="B26" s="39" t="s">
        <v>626</v>
      </c>
      <c r="C26" s="40" t="s">
        <v>627</v>
      </c>
      <c r="D26" s="41" t="s">
        <v>32</v>
      </c>
      <c r="E26" s="110"/>
      <c r="F26" s="110"/>
      <c r="G26" s="110"/>
      <c r="H26" s="110"/>
      <c r="I26" s="110"/>
      <c r="J26" s="111"/>
      <c r="K26" s="110" t="s">
        <v>7</v>
      </c>
      <c r="L26" s="110" t="s">
        <v>6</v>
      </c>
      <c r="M26" s="110" t="s">
        <v>7</v>
      </c>
      <c r="N26" s="110"/>
      <c r="O26" s="110"/>
      <c r="P26" s="110"/>
      <c r="Q26" s="110"/>
      <c r="R26" s="110"/>
      <c r="S26" s="110"/>
      <c r="T26" s="110" t="s">
        <v>6</v>
      </c>
      <c r="U26" s="110"/>
      <c r="V26" s="110"/>
      <c r="W26" s="110"/>
      <c r="X26" s="110"/>
      <c r="Y26" s="110"/>
      <c r="Z26" s="110"/>
      <c r="AA26" s="110"/>
      <c r="AB26" s="110"/>
      <c r="AC26" s="110"/>
      <c r="AD26" s="110"/>
      <c r="AE26" s="110"/>
      <c r="AF26" s="110"/>
      <c r="AG26" s="110"/>
      <c r="AH26" s="110"/>
      <c r="AI26" s="110"/>
      <c r="AJ26" s="19">
        <f t="shared" si="2"/>
        <v>2</v>
      </c>
      <c r="AK26" s="335">
        <f t="shared" si="3"/>
        <v>2</v>
      </c>
      <c r="AL26" s="335">
        <f t="shared" si="4"/>
        <v>0</v>
      </c>
    </row>
    <row r="27" spans="1:38" s="25" customFormat="1" ht="21" customHeight="1">
      <c r="A27" s="34">
        <v>21</v>
      </c>
      <c r="B27" s="39" t="s">
        <v>628</v>
      </c>
      <c r="C27" s="40" t="s">
        <v>629</v>
      </c>
      <c r="D27" s="41" t="s">
        <v>122</v>
      </c>
      <c r="E27" s="110"/>
      <c r="F27" s="110"/>
      <c r="G27" s="110"/>
      <c r="H27" s="110"/>
      <c r="I27" s="110"/>
      <c r="J27" s="111"/>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38" s="25" customFormat="1" ht="21" customHeight="1">
      <c r="A28" s="34">
        <v>22</v>
      </c>
      <c r="B28" s="39" t="s">
        <v>630</v>
      </c>
      <c r="C28" s="40" t="s">
        <v>631</v>
      </c>
      <c r="D28" s="41" t="s">
        <v>87</v>
      </c>
      <c r="E28" s="110"/>
      <c r="F28" s="110"/>
      <c r="G28" s="110"/>
      <c r="H28" s="110"/>
      <c r="I28" s="110"/>
      <c r="J28" s="111"/>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38" s="25" customFormat="1" ht="21" customHeight="1">
      <c r="A29" s="34">
        <v>23</v>
      </c>
      <c r="B29" s="39" t="s">
        <v>632</v>
      </c>
      <c r="C29" s="40" t="s">
        <v>633</v>
      </c>
      <c r="D29" s="41" t="s">
        <v>363</v>
      </c>
      <c r="E29" s="110"/>
      <c r="F29" s="110"/>
      <c r="G29" s="110"/>
      <c r="H29" s="110"/>
      <c r="I29" s="110"/>
      <c r="J29" s="111"/>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38" s="25" customFormat="1" ht="21" customHeight="1">
      <c r="A30" s="34">
        <v>24</v>
      </c>
      <c r="B30" s="73" t="s">
        <v>870</v>
      </c>
      <c r="C30" s="74" t="s">
        <v>57</v>
      </c>
      <c r="D30" s="75" t="s">
        <v>78</v>
      </c>
      <c r="E30" s="110"/>
      <c r="F30" s="110" t="s">
        <v>2805</v>
      </c>
      <c r="G30" s="110"/>
      <c r="H30" s="110"/>
      <c r="I30" s="110" t="s">
        <v>2806</v>
      </c>
      <c r="J30" s="111"/>
      <c r="K30" s="110" t="s">
        <v>6</v>
      </c>
      <c r="L30" s="110" t="s">
        <v>6</v>
      </c>
      <c r="M30" s="110" t="s">
        <v>6</v>
      </c>
      <c r="N30" s="110"/>
      <c r="O30" s="110"/>
      <c r="P30" s="110"/>
      <c r="Q30" s="110"/>
      <c r="R30" s="110" t="s">
        <v>6</v>
      </c>
      <c r="S30" s="110" t="s">
        <v>6</v>
      </c>
      <c r="T30" s="110" t="s">
        <v>6</v>
      </c>
      <c r="U30" s="110"/>
      <c r="V30" s="110"/>
      <c r="W30" s="110"/>
      <c r="X30" s="110"/>
      <c r="Y30" s="110"/>
      <c r="Z30" s="110"/>
      <c r="AA30" s="110"/>
      <c r="AB30" s="110"/>
      <c r="AC30" s="110"/>
      <c r="AD30" s="110"/>
      <c r="AE30" s="110"/>
      <c r="AF30" s="110"/>
      <c r="AG30" s="110"/>
      <c r="AH30" s="110"/>
      <c r="AI30" s="110"/>
      <c r="AJ30" s="19">
        <f t="shared" si="2"/>
        <v>8</v>
      </c>
      <c r="AK30" s="335">
        <f t="shared" si="3"/>
        <v>2</v>
      </c>
      <c r="AL30" s="335">
        <f t="shared" si="4"/>
        <v>0</v>
      </c>
    </row>
    <row r="31" spans="1:38" s="25" customFormat="1" ht="21" customHeight="1">
      <c r="A31" s="34">
        <v>25</v>
      </c>
      <c r="B31" s="39" t="s">
        <v>634</v>
      </c>
      <c r="C31" s="40" t="s">
        <v>80</v>
      </c>
      <c r="D31" s="41" t="s">
        <v>320</v>
      </c>
      <c r="E31" s="110"/>
      <c r="F31" s="110" t="s">
        <v>2806</v>
      </c>
      <c r="G31" s="110"/>
      <c r="H31" s="110"/>
      <c r="I31" s="110" t="s">
        <v>6</v>
      </c>
      <c r="J31" s="111"/>
      <c r="K31" s="110" t="s">
        <v>6</v>
      </c>
      <c r="L31" s="110"/>
      <c r="M31" s="110"/>
      <c r="N31" s="110"/>
      <c r="O31" s="110"/>
      <c r="P31" s="110"/>
      <c r="Q31" s="110"/>
      <c r="R31" s="110"/>
      <c r="S31" s="110" t="s">
        <v>8</v>
      </c>
      <c r="T31" s="110"/>
      <c r="U31" s="110"/>
      <c r="V31" s="110"/>
      <c r="W31" s="110"/>
      <c r="X31" s="110"/>
      <c r="Y31" s="110"/>
      <c r="Z31" s="110"/>
      <c r="AA31" s="110"/>
      <c r="AB31" s="110"/>
      <c r="AC31" s="110"/>
      <c r="AD31" s="110"/>
      <c r="AE31" s="110"/>
      <c r="AF31" s="110"/>
      <c r="AG31" s="110"/>
      <c r="AH31" s="110"/>
      <c r="AI31" s="110"/>
      <c r="AJ31" s="19">
        <f t="shared" si="2"/>
        <v>4</v>
      </c>
      <c r="AK31" s="335">
        <f t="shared" si="3"/>
        <v>0</v>
      </c>
      <c r="AL31" s="335">
        <f t="shared" si="4"/>
        <v>1</v>
      </c>
    </row>
    <row r="32" spans="1:38" s="25" customFormat="1" ht="21" customHeight="1">
      <c r="A32" s="34">
        <v>26</v>
      </c>
      <c r="B32" s="39" t="s">
        <v>875</v>
      </c>
      <c r="C32" s="40" t="s">
        <v>876</v>
      </c>
      <c r="D32" s="41" t="s">
        <v>109</v>
      </c>
      <c r="E32" s="110"/>
      <c r="F32" s="110"/>
      <c r="G32" s="110"/>
      <c r="H32" s="110"/>
      <c r="I32" s="110"/>
      <c r="J32" s="111"/>
      <c r="K32" s="110"/>
      <c r="L32" s="110"/>
      <c r="M32" s="110"/>
      <c r="N32" s="110"/>
      <c r="O32" s="110"/>
      <c r="P32" s="110"/>
      <c r="Q32" s="110"/>
      <c r="R32" s="110" t="s">
        <v>7</v>
      </c>
      <c r="S32" s="110"/>
      <c r="T32" s="110"/>
      <c r="U32" s="110"/>
      <c r="V32" s="110"/>
      <c r="W32" s="110"/>
      <c r="X32" s="110"/>
      <c r="Y32" s="110"/>
      <c r="Z32" s="110"/>
      <c r="AA32" s="110"/>
      <c r="AB32" s="110"/>
      <c r="AC32" s="110"/>
      <c r="AD32" s="110"/>
      <c r="AE32" s="110"/>
      <c r="AF32" s="110"/>
      <c r="AG32" s="110"/>
      <c r="AH32" s="110"/>
      <c r="AI32" s="110"/>
      <c r="AJ32" s="19">
        <f t="shared" si="2"/>
        <v>0</v>
      </c>
      <c r="AK32" s="335">
        <f t="shared" si="3"/>
        <v>1</v>
      </c>
      <c r="AL32" s="335">
        <f t="shared" si="4"/>
        <v>0</v>
      </c>
    </row>
    <row r="33" spans="1:40" s="25" customFormat="1" ht="21" customHeight="1">
      <c r="A33" s="34">
        <v>27</v>
      </c>
      <c r="B33" s="73" t="s">
        <v>877</v>
      </c>
      <c r="C33" s="74" t="s">
        <v>878</v>
      </c>
      <c r="D33" s="75" t="s">
        <v>46</v>
      </c>
      <c r="E33" s="110"/>
      <c r="F33" s="110"/>
      <c r="G33" s="110"/>
      <c r="H33" s="110"/>
      <c r="I33" s="110"/>
      <c r="J33" s="111"/>
      <c r="K33" s="110"/>
      <c r="L33" s="110"/>
      <c r="M33" s="110"/>
      <c r="N33" s="110"/>
      <c r="O33" s="110"/>
      <c r="P33" s="110"/>
      <c r="Q33" s="110"/>
      <c r="R33" s="110" t="s">
        <v>7</v>
      </c>
      <c r="S33" s="110" t="s">
        <v>7</v>
      </c>
      <c r="T33" s="110"/>
      <c r="U33" s="110"/>
      <c r="V33" s="110"/>
      <c r="W33" s="110"/>
      <c r="X33" s="110"/>
      <c r="Y33" s="110"/>
      <c r="Z33" s="110"/>
      <c r="AA33" s="110"/>
      <c r="AB33" s="110"/>
      <c r="AC33" s="110"/>
      <c r="AD33" s="110"/>
      <c r="AE33" s="110"/>
      <c r="AF33" s="110"/>
      <c r="AG33" s="110"/>
      <c r="AH33" s="110"/>
      <c r="AI33" s="110"/>
      <c r="AJ33" s="19">
        <f t="shared" si="2"/>
        <v>0</v>
      </c>
      <c r="AK33" s="335">
        <f t="shared" si="3"/>
        <v>2</v>
      </c>
      <c r="AL33" s="335">
        <f t="shared" si="4"/>
        <v>0</v>
      </c>
    </row>
    <row r="34" spans="1:40" s="25" customFormat="1" ht="21" customHeight="1">
      <c r="A34" s="34">
        <v>28</v>
      </c>
      <c r="B34" s="39" t="s">
        <v>635</v>
      </c>
      <c r="C34" s="40" t="s">
        <v>636</v>
      </c>
      <c r="D34" s="41" t="s">
        <v>637</v>
      </c>
      <c r="E34" s="110"/>
      <c r="F34" s="110"/>
      <c r="G34" s="110"/>
      <c r="H34" s="110"/>
      <c r="I34" s="110"/>
      <c r="J34" s="111"/>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9">
        <f t="shared" si="2"/>
        <v>0</v>
      </c>
      <c r="AK34" s="335">
        <f t="shared" si="3"/>
        <v>0</v>
      </c>
      <c r="AL34" s="335">
        <f t="shared" si="4"/>
        <v>0</v>
      </c>
    </row>
    <row r="35" spans="1:40" s="25" customFormat="1" ht="21" customHeight="1">
      <c r="A35" s="34">
        <v>29</v>
      </c>
      <c r="B35" s="39" t="s">
        <v>638</v>
      </c>
      <c r="C35" s="40" t="s">
        <v>639</v>
      </c>
      <c r="D35" s="41" t="s">
        <v>17</v>
      </c>
      <c r="E35" s="112"/>
      <c r="F35" s="112"/>
      <c r="G35" s="112"/>
      <c r="H35" s="112"/>
      <c r="I35" s="112"/>
      <c r="J35" s="113"/>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9">
        <f t="shared" si="2"/>
        <v>0</v>
      </c>
      <c r="AK35" s="335">
        <f t="shared" si="3"/>
        <v>0</v>
      </c>
      <c r="AL35" s="335">
        <f t="shared" si="4"/>
        <v>0</v>
      </c>
    </row>
    <row r="36" spans="1:40" s="25" customFormat="1" ht="21" customHeight="1">
      <c r="A36" s="34">
        <v>30</v>
      </c>
      <c r="B36" s="39" t="s">
        <v>640</v>
      </c>
      <c r="C36" s="40" t="s">
        <v>641</v>
      </c>
      <c r="D36" s="41" t="s">
        <v>81</v>
      </c>
      <c r="E36" s="110"/>
      <c r="F36" s="110" t="s">
        <v>6</v>
      </c>
      <c r="G36" s="110"/>
      <c r="H36" s="110"/>
      <c r="I36" s="110" t="s">
        <v>6</v>
      </c>
      <c r="J36" s="111"/>
      <c r="K36" s="110" t="s">
        <v>6</v>
      </c>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9">
        <f t="shared" si="2"/>
        <v>3</v>
      </c>
      <c r="AK36" s="335">
        <f t="shared" si="3"/>
        <v>0</v>
      </c>
      <c r="AL36" s="335">
        <f t="shared" si="4"/>
        <v>0</v>
      </c>
    </row>
    <row r="37" spans="1:40" s="25" customFormat="1" ht="21" customHeight="1">
      <c r="A37" s="34">
        <v>31</v>
      </c>
      <c r="B37" s="39" t="s">
        <v>642</v>
      </c>
      <c r="C37" s="40" t="s">
        <v>80</v>
      </c>
      <c r="D37" s="41" t="s">
        <v>455</v>
      </c>
      <c r="E37" s="112"/>
      <c r="F37" s="112"/>
      <c r="G37" s="112"/>
      <c r="H37" s="112"/>
      <c r="I37" s="112"/>
      <c r="J37" s="113"/>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9">
        <f t="shared" si="2"/>
        <v>0</v>
      </c>
      <c r="AK37" s="335">
        <f t="shared" si="3"/>
        <v>0</v>
      </c>
      <c r="AL37" s="335">
        <f t="shared" si="4"/>
        <v>0</v>
      </c>
    </row>
    <row r="38" spans="1:40" ht="21" customHeight="1">
      <c r="A38" s="34">
        <v>32</v>
      </c>
      <c r="B38" s="39" t="s">
        <v>881</v>
      </c>
      <c r="C38" s="40" t="s">
        <v>882</v>
      </c>
      <c r="D38" s="41" t="s">
        <v>59</v>
      </c>
      <c r="E38" s="110"/>
      <c r="F38" s="110" t="s">
        <v>8</v>
      </c>
      <c r="G38" s="110"/>
      <c r="H38" s="110"/>
      <c r="I38" s="110"/>
      <c r="J38" s="111"/>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9">
        <f t="shared" si="2"/>
        <v>0</v>
      </c>
      <c r="AK38" s="335">
        <f t="shared" si="3"/>
        <v>0</v>
      </c>
      <c r="AL38" s="335">
        <f t="shared" si="4"/>
        <v>1</v>
      </c>
    </row>
    <row r="39" spans="1:40" s="25" customFormat="1" ht="21" customHeight="1">
      <c r="A39" s="34">
        <v>33</v>
      </c>
      <c r="B39" s="39" t="s">
        <v>871</v>
      </c>
      <c r="C39" s="40" t="s">
        <v>88</v>
      </c>
      <c r="D39" s="41" t="s">
        <v>872</v>
      </c>
      <c r="E39" s="456" t="s">
        <v>2799</v>
      </c>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8"/>
      <c r="AJ39" s="19">
        <f>COUNTIF(E39:AI39,"K")+2*COUNTIF(E39:AI39,"2K")+COUNTIF(E39:AI39,"TK")+COUNTIF(E39:AI39,"KT")+COUNTIF(E39:AI39,"PK")+COUNTIF(E39:AI39,"KP")+2*COUNTIF(E39:AI39,"K2")</f>
        <v>0</v>
      </c>
      <c r="AK39" s="335">
        <f>COUNTIF(F39:AJ39,"P")+2*COUNTIF(F39:AJ39,"2P")+COUNTIF(F39:AJ39,"TP")+COUNTIF(F39:AJ39,"PT")+COUNTIF(F39:AJ39,"PK")+COUNTIF(F39:AJ39,"KP")+2*COUNTIF(F39:AJ39,"P2")</f>
        <v>0</v>
      </c>
      <c r="AL39" s="335">
        <f>COUNTIF(E39:AI39,"T")+2*COUNTIF(E39:AI39,"2T")+2*COUNTIF(E39:AI39,"T2")+COUNTIF(E39:AI39,"PT")+COUNTIF(E39:AI39,"TP")</f>
        <v>0</v>
      </c>
    </row>
    <row r="40" spans="1:40" ht="21" customHeight="1">
      <c r="A40" s="451" t="s">
        <v>10</v>
      </c>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15">
        <f>SUM(AJ7:AJ38)</f>
        <v>43</v>
      </c>
      <c r="AK40" s="15">
        <f>SUM(AK7:AK38)</f>
        <v>22</v>
      </c>
      <c r="AL40" s="15">
        <f>SUM(AL7:AL38)</f>
        <v>8</v>
      </c>
    </row>
    <row r="41" spans="1:40"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89" spans="3:38">
      <c r="C89" s="35"/>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3:38">
      <c r="C90" s="35"/>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3:38">
      <c r="C91" s="443"/>
      <c r="D91" s="443"/>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3:38">
      <c r="C92" s="443"/>
      <c r="D92" s="443"/>
      <c r="E92" s="443"/>
      <c r="F92" s="443"/>
      <c r="G92" s="443"/>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3:38">
      <c r="C93" s="443"/>
      <c r="D93" s="443"/>
      <c r="E93" s="443"/>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c r="C94" s="443"/>
      <c r="D94" s="443"/>
      <c r="H94" s="31"/>
      <c r="I94" s="31"/>
      <c r="J94" s="31"/>
      <c r="K94" s="31"/>
      <c r="L94" s="31"/>
      <c r="M94" s="31"/>
      <c r="N94" s="31"/>
      <c r="O94" s="31"/>
      <c r="P94" s="31"/>
      <c r="Q94" s="31"/>
      <c r="R94" s="31"/>
      <c r="S94" s="31"/>
      <c r="T94" s="31"/>
      <c r="U94" s="31"/>
      <c r="V94" s="31"/>
      <c r="X94" s="31"/>
      <c r="Y94" s="31"/>
      <c r="Z94" s="31"/>
      <c r="AA94" s="31"/>
      <c r="AB94" s="31"/>
      <c r="AC94" s="31"/>
      <c r="AD94" s="31"/>
      <c r="AE94" s="31"/>
      <c r="AF94" s="31"/>
      <c r="AG94" s="31"/>
      <c r="AH94" s="31"/>
      <c r="AI94" s="31"/>
      <c r="AJ94" s="31"/>
      <c r="AK94" s="31"/>
      <c r="AL94" s="31"/>
    </row>
  </sheetData>
  <mergeCells count="22">
    <mergeCell ref="E39:AI39"/>
    <mergeCell ref="C93:E93"/>
    <mergeCell ref="C94:D94"/>
    <mergeCell ref="C92:G92"/>
    <mergeCell ref="C91:D91"/>
    <mergeCell ref="A40:AI40"/>
    <mergeCell ref="A41:AL4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8 E39">
    <cfRule type="expression" dxfId="16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topLeftCell="A4" zoomScaleNormal="100" workbookViewId="0">
      <selection activeCell="T10" sqref="T10"/>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203" t="s">
        <v>645</v>
      </c>
      <c r="C7" s="333" t="s">
        <v>646</v>
      </c>
      <c r="D7" s="334" t="s">
        <v>647</v>
      </c>
      <c r="E7" s="110"/>
      <c r="F7" s="110"/>
      <c r="G7" s="110"/>
      <c r="H7" s="110"/>
      <c r="I7" s="110"/>
      <c r="J7" s="111" t="s">
        <v>6</v>
      </c>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0</v>
      </c>
    </row>
    <row r="8" spans="1:38" s="1" customFormat="1" ht="21" customHeight="1">
      <c r="A8" s="5">
        <v>2</v>
      </c>
      <c r="B8" s="203" t="s">
        <v>648</v>
      </c>
      <c r="C8" s="333" t="s">
        <v>649</v>
      </c>
      <c r="D8" s="334" t="s">
        <v>650</v>
      </c>
      <c r="E8" s="110"/>
      <c r="F8" s="110"/>
      <c r="G8" s="110"/>
      <c r="H8" s="110"/>
      <c r="I8" s="110"/>
      <c r="J8" s="111" t="s">
        <v>6</v>
      </c>
      <c r="K8" s="110"/>
      <c r="L8" s="110"/>
      <c r="M8" s="112"/>
      <c r="N8" s="110"/>
      <c r="O8" s="110" t="s">
        <v>6</v>
      </c>
      <c r="P8" s="110" t="s">
        <v>6</v>
      </c>
      <c r="Q8" s="110"/>
      <c r="R8" s="110"/>
      <c r="S8" s="110"/>
      <c r="T8" s="110"/>
      <c r="U8" s="110"/>
      <c r="V8" s="110"/>
      <c r="W8" s="110"/>
      <c r="X8" s="110"/>
      <c r="Y8" s="110"/>
      <c r="Z8" s="110"/>
      <c r="AA8" s="110"/>
      <c r="AB8" s="110"/>
      <c r="AC8" s="110"/>
      <c r="AD8" s="110"/>
      <c r="AE8" s="110"/>
      <c r="AF8" s="110"/>
      <c r="AG8" s="110"/>
      <c r="AH8" s="110"/>
      <c r="AI8" s="110"/>
      <c r="AJ8" s="19">
        <f t="shared" ref="AJ8:AJ33" si="2">COUNTIF(E8:AI8,"K")+2*COUNTIF(E8:AI8,"2K")+COUNTIF(E8:AI8,"TK")+COUNTIF(E8:AI8,"KT")+COUNTIF(E8:AI8,"PK")+COUNTIF(E8:AI8,"KP")+2*COUNTIF(E8:AI8,"K2")</f>
        <v>3</v>
      </c>
      <c r="AK8" s="335">
        <f t="shared" ref="AK8:AK33" si="3">COUNTIF(F8:AJ8,"P")+2*COUNTIF(F8:AJ8,"2P")+COUNTIF(F8:AJ8,"TP")+COUNTIF(F8:AJ8,"PT")+COUNTIF(F8:AJ8,"PK")+COUNTIF(F8:AJ8,"KP")+2*COUNTIF(F8:AJ8,"P2")</f>
        <v>0</v>
      </c>
      <c r="AL8" s="335">
        <f t="shared" ref="AL8:AL33" si="4">COUNTIF(E8:AI8,"T")+2*COUNTIF(E8:AI8,"2T")+2*COUNTIF(E8:AI8,"T2")+COUNTIF(E8:AI8,"PT")+COUNTIF(E8:AI8,"TP")</f>
        <v>0</v>
      </c>
    </row>
    <row r="9" spans="1:38" s="1" customFormat="1" ht="21" customHeight="1">
      <c r="A9" s="5">
        <v>3</v>
      </c>
      <c r="B9" s="203" t="s">
        <v>651</v>
      </c>
      <c r="C9" s="333" t="s">
        <v>652</v>
      </c>
      <c r="D9" s="334" t="s">
        <v>40</v>
      </c>
      <c r="E9" s="110"/>
      <c r="F9" s="110"/>
      <c r="G9" s="110"/>
      <c r="H9" s="110"/>
      <c r="I9" s="110"/>
      <c r="J9" s="111" t="s">
        <v>6</v>
      </c>
      <c r="K9" s="110"/>
      <c r="L9" s="110"/>
      <c r="M9" s="112"/>
      <c r="N9" s="110"/>
      <c r="O9" s="110"/>
      <c r="P9" s="110"/>
      <c r="Q9" s="110"/>
      <c r="R9" s="110"/>
      <c r="S9" s="110" t="s">
        <v>6</v>
      </c>
      <c r="T9" s="110"/>
      <c r="U9" s="110"/>
      <c r="V9" s="110"/>
      <c r="W9" s="110"/>
      <c r="X9" s="110"/>
      <c r="Y9" s="110"/>
      <c r="Z9" s="110"/>
      <c r="AA9" s="110"/>
      <c r="AB9" s="110"/>
      <c r="AC9" s="110"/>
      <c r="AD9" s="110"/>
      <c r="AE9" s="110"/>
      <c r="AF9" s="110"/>
      <c r="AG9" s="110"/>
      <c r="AH9" s="110"/>
      <c r="AI9" s="110"/>
      <c r="AJ9" s="19">
        <f t="shared" si="2"/>
        <v>2</v>
      </c>
      <c r="AK9" s="335">
        <f t="shared" si="3"/>
        <v>0</v>
      </c>
      <c r="AL9" s="335">
        <f t="shared" si="4"/>
        <v>0</v>
      </c>
    </row>
    <row r="10" spans="1:38" s="1" customFormat="1" ht="21" customHeight="1">
      <c r="A10" s="5">
        <v>4</v>
      </c>
      <c r="B10" s="203" t="s">
        <v>656</v>
      </c>
      <c r="C10" s="333" t="s">
        <v>80</v>
      </c>
      <c r="D10" s="334" t="s">
        <v>14</v>
      </c>
      <c r="E10" s="110"/>
      <c r="F10" s="110"/>
      <c r="G10" s="110"/>
      <c r="H10" s="110"/>
      <c r="I10" s="110"/>
      <c r="J10" s="111" t="s">
        <v>6</v>
      </c>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2</v>
      </c>
      <c r="AK10" s="335">
        <f t="shared" si="3"/>
        <v>0</v>
      </c>
      <c r="AL10" s="335">
        <f t="shared" si="4"/>
        <v>0</v>
      </c>
    </row>
    <row r="11" spans="1:38" s="1" customFormat="1" ht="21" customHeight="1">
      <c r="A11" s="5">
        <v>5</v>
      </c>
      <c r="B11" s="203">
        <v>2010230077</v>
      </c>
      <c r="C11" s="333" t="s">
        <v>837</v>
      </c>
      <c r="D11" s="334" t="s">
        <v>30</v>
      </c>
      <c r="E11" s="110"/>
      <c r="F11" s="110"/>
      <c r="G11" s="110"/>
      <c r="H11" s="110"/>
      <c r="I11" s="110"/>
      <c r="J11" s="111" t="s">
        <v>6</v>
      </c>
      <c r="K11" s="110"/>
      <c r="L11" s="110" t="s">
        <v>6</v>
      </c>
      <c r="M11" s="112"/>
      <c r="N11" s="110"/>
      <c r="O11" s="110"/>
      <c r="P11" s="110"/>
      <c r="Q11" s="110"/>
      <c r="R11" s="110"/>
      <c r="S11" s="110"/>
      <c r="T11" s="110" t="s">
        <v>8</v>
      </c>
      <c r="U11" s="110"/>
      <c r="V11" s="110"/>
      <c r="W11" s="110"/>
      <c r="X11" s="110"/>
      <c r="Y11" s="110"/>
      <c r="Z11" s="110"/>
      <c r="AA11" s="110"/>
      <c r="AB11" s="110"/>
      <c r="AC11" s="110"/>
      <c r="AD11" s="110"/>
      <c r="AE11" s="110"/>
      <c r="AF11" s="110"/>
      <c r="AG11" s="110"/>
      <c r="AH11" s="110"/>
      <c r="AI11" s="110"/>
      <c r="AJ11" s="19">
        <f t="shared" si="2"/>
        <v>2</v>
      </c>
      <c r="AK11" s="335">
        <f t="shared" si="3"/>
        <v>0</v>
      </c>
      <c r="AL11" s="335">
        <f t="shared" si="4"/>
        <v>1</v>
      </c>
    </row>
    <row r="12" spans="1:38" s="1" customFormat="1" ht="21" customHeight="1">
      <c r="A12" s="5">
        <v>6</v>
      </c>
      <c r="B12" s="203" t="s">
        <v>558</v>
      </c>
      <c r="C12" s="333" t="s">
        <v>559</v>
      </c>
      <c r="D12" s="334" t="s">
        <v>41</v>
      </c>
      <c r="E12" s="110"/>
      <c r="F12" s="110"/>
      <c r="G12" s="110"/>
      <c r="H12" s="110"/>
      <c r="I12" s="110"/>
      <c r="J12" s="111"/>
      <c r="K12" s="110"/>
      <c r="L12" s="110" t="s">
        <v>6</v>
      </c>
      <c r="M12" s="112"/>
      <c r="N12" s="110"/>
      <c r="O12" s="110"/>
      <c r="P12" s="110" t="s">
        <v>6</v>
      </c>
      <c r="Q12" s="110"/>
      <c r="R12" s="110"/>
      <c r="S12" s="110"/>
      <c r="T12" s="110" t="s">
        <v>8</v>
      </c>
      <c r="U12" s="110"/>
      <c r="V12" s="110"/>
      <c r="W12" s="110"/>
      <c r="X12" s="110"/>
      <c r="Y12" s="110"/>
      <c r="Z12" s="110"/>
      <c r="AA12" s="110"/>
      <c r="AB12" s="110"/>
      <c r="AC12" s="110"/>
      <c r="AD12" s="110"/>
      <c r="AE12" s="110"/>
      <c r="AF12" s="110"/>
      <c r="AG12" s="110"/>
      <c r="AH12" s="110"/>
      <c r="AI12" s="110"/>
      <c r="AJ12" s="19">
        <f t="shared" si="2"/>
        <v>2</v>
      </c>
      <c r="AK12" s="335">
        <f t="shared" si="3"/>
        <v>0</v>
      </c>
      <c r="AL12" s="335">
        <f t="shared" si="4"/>
        <v>1</v>
      </c>
    </row>
    <row r="13" spans="1:38" s="1" customFormat="1" ht="21" customHeight="1">
      <c r="A13" s="5">
        <v>7</v>
      </c>
      <c r="B13" s="203" t="s">
        <v>659</v>
      </c>
      <c r="C13" s="333" t="s">
        <v>16</v>
      </c>
      <c r="D13" s="334" t="s">
        <v>41</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1" customFormat="1" ht="21" customHeight="1">
      <c r="A14" s="5">
        <v>8</v>
      </c>
      <c r="B14" s="203" t="s">
        <v>660</v>
      </c>
      <c r="C14" s="333" t="s">
        <v>661</v>
      </c>
      <c r="D14" s="334" t="s">
        <v>212</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1" customFormat="1" ht="21" customHeight="1">
      <c r="A15" s="5">
        <v>9</v>
      </c>
      <c r="B15" s="203" t="s">
        <v>662</v>
      </c>
      <c r="C15" s="333" t="s">
        <v>838</v>
      </c>
      <c r="D15" s="334" t="s">
        <v>32</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1" customFormat="1" ht="21" customHeight="1">
      <c r="A16" s="5">
        <v>10</v>
      </c>
      <c r="B16" s="203" t="s">
        <v>667</v>
      </c>
      <c r="C16" s="333" t="s">
        <v>668</v>
      </c>
      <c r="D16" s="334" t="s">
        <v>85</v>
      </c>
      <c r="E16" s="110"/>
      <c r="F16" s="110"/>
      <c r="G16" s="110"/>
      <c r="H16" s="110"/>
      <c r="I16" s="110"/>
      <c r="J16" s="111" t="s">
        <v>6</v>
      </c>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5">
        <f t="shared" si="3"/>
        <v>0</v>
      </c>
      <c r="AL16" s="335">
        <f t="shared" si="4"/>
        <v>0</v>
      </c>
    </row>
    <row r="17" spans="1:40" s="1" customFormat="1" ht="21" customHeight="1">
      <c r="A17" s="5">
        <v>11</v>
      </c>
      <c r="B17" s="203" t="s">
        <v>669</v>
      </c>
      <c r="C17" s="333" t="s">
        <v>670</v>
      </c>
      <c r="D17" s="334" t="s">
        <v>106</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40" s="1" customFormat="1" ht="21" customHeight="1">
      <c r="A18" s="5">
        <v>12</v>
      </c>
      <c r="B18" s="203" t="s">
        <v>671</v>
      </c>
      <c r="C18" s="333" t="s">
        <v>263</v>
      </c>
      <c r="D18" s="334" t="s">
        <v>28</v>
      </c>
      <c r="E18" s="110"/>
      <c r="F18" s="110"/>
      <c r="G18" s="110"/>
      <c r="H18" s="110"/>
      <c r="I18" s="110"/>
      <c r="J18" s="111" t="s">
        <v>6</v>
      </c>
      <c r="K18" s="110"/>
      <c r="L18" s="110"/>
      <c r="M18" s="112"/>
      <c r="N18" s="110"/>
      <c r="O18" s="110"/>
      <c r="P18" s="110" t="s">
        <v>6</v>
      </c>
      <c r="Q18" s="110"/>
      <c r="R18" s="110"/>
      <c r="S18" s="110" t="s">
        <v>6</v>
      </c>
      <c r="T18" s="110"/>
      <c r="U18" s="110"/>
      <c r="V18" s="110"/>
      <c r="W18" s="110"/>
      <c r="X18" s="110"/>
      <c r="Y18" s="110"/>
      <c r="Z18" s="110"/>
      <c r="AA18" s="110"/>
      <c r="AB18" s="110"/>
      <c r="AC18" s="110"/>
      <c r="AD18" s="110"/>
      <c r="AE18" s="110"/>
      <c r="AF18" s="110"/>
      <c r="AG18" s="110"/>
      <c r="AH18" s="110"/>
      <c r="AI18" s="110"/>
      <c r="AJ18" s="19">
        <f t="shared" si="2"/>
        <v>3</v>
      </c>
      <c r="AK18" s="335">
        <f t="shared" si="3"/>
        <v>0</v>
      </c>
      <c r="AL18" s="335">
        <f t="shared" si="4"/>
        <v>0</v>
      </c>
    </row>
    <row r="19" spans="1:40" s="1" customFormat="1" ht="21" customHeight="1">
      <c r="A19" s="5">
        <v>13</v>
      </c>
      <c r="B19" s="203" t="s">
        <v>866</v>
      </c>
      <c r="C19" s="333" t="s">
        <v>867</v>
      </c>
      <c r="D19" s="334" t="s">
        <v>835</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c r="AM19"/>
      <c r="AN19"/>
    </row>
    <row r="20" spans="1:40" s="1" customFormat="1" ht="21" customHeight="1">
      <c r="A20" s="5">
        <v>14</v>
      </c>
      <c r="B20" s="203" t="s">
        <v>674</v>
      </c>
      <c r="C20" s="333" t="s">
        <v>675</v>
      </c>
      <c r="D20" s="334" t="s">
        <v>55</v>
      </c>
      <c r="E20" s="110"/>
      <c r="F20" s="110"/>
      <c r="G20" s="110"/>
      <c r="H20" s="110"/>
      <c r="I20" s="110"/>
      <c r="J20" s="111" t="s">
        <v>6</v>
      </c>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5">
        <f t="shared" si="3"/>
        <v>0</v>
      </c>
      <c r="AL20" s="335">
        <f t="shared" si="4"/>
        <v>0</v>
      </c>
    </row>
    <row r="21" spans="1:40" s="1" customFormat="1" ht="21" customHeight="1">
      <c r="A21" s="5">
        <v>15</v>
      </c>
      <c r="B21" s="203" t="s">
        <v>676</v>
      </c>
      <c r="C21" s="333" t="s">
        <v>677</v>
      </c>
      <c r="D21" s="334" t="s">
        <v>78</v>
      </c>
      <c r="E21" s="110"/>
      <c r="F21" s="110"/>
      <c r="G21" s="110"/>
      <c r="H21" s="110"/>
      <c r="I21" s="110"/>
      <c r="J21" s="111" t="s">
        <v>6</v>
      </c>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1</v>
      </c>
      <c r="AK21" s="335">
        <f t="shared" si="3"/>
        <v>0</v>
      </c>
      <c r="AL21" s="335">
        <f t="shared" si="4"/>
        <v>0</v>
      </c>
    </row>
    <row r="22" spans="1:40" s="1" customFormat="1" ht="21" customHeight="1">
      <c r="A22" s="5">
        <v>16</v>
      </c>
      <c r="B22" s="203" t="s">
        <v>683</v>
      </c>
      <c r="C22" s="333" t="s">
        <v>25</v>
      </c>
      <c r="D22" s="334" t="s">
        <v>9</v>
      </c>
      <c r="E22" s="110"/>
      <c r="F22" s="110"/>
      <c r="G22" s="110"/>
      <c r="H22" s="110"/>
      <c r="I22" s="110"/>
      <c r="J22" s="111"/>
      <c r="K22" s="110"/>
      <c r="L22" s="110"/>
      <c r="M22" s="112"/>
      <c r="N22" s="110"/>
      <c r="O22" s="110"/>
      <c r="P22" s="110"/>
      <c r="Q22" s="110"/>
      <c r="R22" s="110"/>
      <c r="S22" s="110" t="s">
        <v>6</v>
      </c>
      <c r="T22" s="110"/>
      <c r="U22" s="110"/>
      <c r="V22" s="110"/>
      <c r="W22" s="110"/>
      <c r="X22" s="110"/>
      <c r="Y22" s="110"/>
      <c r="Z22" s="110"/>
      <c r="AA22" s="110"/>
      <c r="AB22" s="110"/>
      <c r="AC22" s="110"/>
      <c r="AD22" s="110"/>
      <c r="AE22" s="110"/>
      <c r="AF22" s="110"/>
      <c r="AG22" s="110"/>
      <c r="AH22" s="110"/>
      <c r="AI22" s="110"/>
      <c r="AJ22" s="19">
        <f t="shared" si="2"/>
        <v>1</v>
      </c>
      <c r="AK22" s="335">
        <f t="shared" si="3"/>
        <v>0</v>
      </c>
      <c r="AL22" s="335">
        <f t="shared" si="4"/>
        <v>0</v>
      </c>
    </row>
    <row r="23" spans="1:40" s="1" customFormat="1" ht="21" customHeight="1">
      <c r="A23" s="5">
        <v>17</v>
      </c>
      <c r="B23" s="203" t="s">
        <v>682</v>
      </c>
      <c r="C23" s="333" t="s">
        <v>64</v>
      </c>
      <c r="D23" s="334" t="s">
        <v>9</v>
      </c>
      <c r="E23" s="110"/>
      <c r="F23" s="110"/>
      <c r="G23" s="110"/>
      <c r="H23" s="110"/>
      <c r="I23" s="110"/>
      <c r="J23" s="111" t="s">
        <v>6</v>
      </c>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1</v>
      </c>
      <c r="AK23" s="335">
        <f t="shared" si="3"/>
        <v>0</v>
      </c>
      <c r="AL23" s="335">
        <f t="shared" si="4"/>
        <v>0</v>
      </c>
    </row>
    <row r="24" spans="1:40" s="1" customFormat="1" ht="21" customHeight="1">
      <c r="A24" s="5">
        <v>18</v>
      </c>
      <c r="B24" s="203" t="s">
        <v>684</v>
      </c>
      <c r="C24" s="333" t="s">
        <v>34</v>
      </c>
      <c r="D24" s="334" t="s">
        <v>44</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5">
        <f t="shared" si="3"/>
        <v>0</v>
      </c>
      <c r="AL24" s="335">
        <f t="shared" si="4"/>
        <v>0</v>
      </c>
    </row>
    <row r="25" spans="1:40" s="1" customFormat="1" ht="21" customHeight="1">
      <c r="A25" s="5">
        <v>19</v>
      </c>
      <c r="B25" s="203" t="s">
        <v>687</v>
      </c>
      <c r="C25" s="333" t="s">
        <v>80</v>
      </c>
      <c r="D25" s="334" t="s">
        <v>44</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40" s="1" customFormat="1" ht="21" customHeight="1">
      <c r="A26" s="5">
        <v>20</v>
      </c>
      <c r="B26" s="203" t="s">
        <v>685</v>
      </c>
      <c r="C26" s="333" t="s">
        <v>686</v>
      </c>
      <c r="D26" s="334" t="s">
        <v>44</v>
      </c>
      <c r="E26" s="110"/>
      <c r="F26" s="110"/>
      <c r="G26" s="110"/>
      <c r="H26" s="110"/>
      <c r="I26" s="110"/>
      <c r="J26" s="111" t="s">
        <v>6</v>
      </c>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0</v>
      </c>
      <c r="AL26" s="335">
        <f t="shared" si="4"/>
        <v>0</v>
      </c>
    </row>
    <row r="27" spans="1:40" s="1" customFormat="1" ht="21" customHeight="1">
      <c r="A27" s="5">
        <v>21</v>
      </c>
      <c r="B27" s="203" t="s">
        <v>689</v>
      </c>
      <c r="C27" s="333" t="s">
        <v>97</v>
      </c>
      <c r="D27" s="334" t="s">
        <v>120</v>
      </c>
      <c r="E27" s="110"/>
      <c r="F27" s="110"/>
      <c r="G27" s="110"/>
      <c r="H27" s="110"/>
      <c r="I27" s="110"/>
      <c r="J27" s="111"/>
      <c r="K27" s="110"/>
      <c r="L27" s="110"/>
      <c r="M27" s="112"/>
      <c r="N27" s="110"/>
      <c r="O27" s="110" t="s">
        <v>6</v>
      </c>
      <c r="P27" s="110" t="s">
        <v>6</v>
      </c>
      <c r="Q27" s="110"/>
      <c r="R27" s="110"/>
      <c r="S27" s="110" t="s">
        <v>6</v>
      </c>
      <c r="T27" s="110"/>
      <c r="U27" s="110"/>
      <c r="V27" s="110"/>
      <c r="W27" s="110"/>
      <c r="X27" s="110"/>
      <c r="Y27" s="110"/>
      <c r="Z27" s="110"/>
      <c r="AA27" s="110"/>
      <c r="AB27" s="110"/>
      <c r="AC27" s="110"/>
      <c r="AD27" s="110"/>
      <c r="AE27" s="110"/>
      <c r="AF27" s="110"/>
      <c r="AG27" s="110"/>
      <c r="AH27" s="110"/>
      <c r="AI27" s="110"/>
      <c r="AJ27" s="19">
        <f t="shared" si="2"/>
        <v>3</v>
      </c>
      <c r="AK27" s="335">
        <f t="shared" si="3"/>
        <v>0</v>
      </c>
      <c r="AL27" s="335">
        <f t="shared" si="4"/>
        <v>0</v>
      </c>
    </row>
    <row r="28" spans="1:40" s="1" customFormat="1" ht="21" customHeight="1">
      <c r="A28" s="5">
        <v>22</v>
      </c>
      <c r="B28" s="203" t="s">
        <v>690</v>
      </c>
      <c r="C28" s="333" t="s">
        <v>24</v>
      </c>
      <c r="D28" s="334" t="s">
        <v>112</v>
      </c>
      <c r="E28" s="110"/>
      <c r="F28" s="110"/>
      <c r="G28" s="110"/>
      <c r="H28" s="110"/>
      <c r="I28" s="110"/>
      <c r="J28" s="111" t="s">
        <v>6</v>
      </c>
      <c r="K28" s="110"/>
      <c r="L28" s="110"/>
      <c r="M28" s="112"/>
      <c r="N28" s="110"/>
      <c r="O28" s="110" t="s">
        <v>6</v>
      </c>
      <c r="P28" s="110"/>
      <c r="Q28" s="110"/>
      <c r="R28" s="110"/>
      <c r="S28" s="110"/>
      <c r="T28" s="110"/>
      <c r="U28" s="110"/>
      <c r="V28" s="110"/>
      <c r="W28" s="110"/>
      <c r="X28" s="110"/>
      <c r="Y28" s="110"/>
      <c r="Z28" s="110"/>
      <c r="AA28" s="110"/>
      <c r="AB28" s="110"/>
      <c r="AC28" s="110"/>
      <c r="AD28" s="110"/>
      <c r="AE28" s="110"/>
      <c r="AF28" s="110"/>
      <c r="AG28" s="110"/>
      <c r="AH28" s="110"/>
      <c r="AI28" s="110"/>
      <c r="AJ28" s="19">
        <f t="shared" si="2"/>
        <v>2</v>
      </c>
      <c r="AK28" s="335">
        <f t="shared" si="3"/>
        <v>0</v>
      </c>
      <c r="AL28" s="335">
        <f t="shared" si="4"/>
        <v>0</v>
      </c>
    </row>
    <row r="29" spans="1:40" s="1" customFormat="1" ht="21" customHeight="1">
      <c r="A29" s="5">
        <v>23</v>
      </c>
      <c r="B29" s="203" t="s">
        <v>694</v>
      </c>
      <c r="C29" s="333" t="s">
        <v>64</v>
      </c>
      <c r="D29" s="334" t="s">
        <v>637</v>
      </c>
      <c r="E29" s="110"/>
      <c r="F29" s="110"/>
      <c r="G29" s="110"/>
      <c r="H29" s="110"/>
      <c r="I29" s="110"/>
      <c r="J29" s="111"/>
      <c r="K29" s="110"/>
      <c r="L29" s="110"/>
      <c r="M29" s="1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40" s="1" customFormat="1" ht="21" customHeight="1">
      <c r="A30" s="5">
        <v>24</v>
      </c>
      <c r="B30" s="203" t="s">
        <v>695</v>
      </c>
      <c r="C30" s="333" t="s">
        <v>696</v>
      </c>
      <c r="D30" s="334" t="s">
        <v>697</v>
      </c>
      <c r="E30" s="110"/>
      <c r="F30" s="110"/>
      <c r="G30" s="110"/>
      <c r="H30" s="110"/>
      <c r="I30" s="110"/>
      <c r="J30" s="111" t="s">
        <v>6</v>
      </c>
      <c r="K30" s="110"/>
      <c r="L30" s="110"/>
      <c r="M30" s="11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5">
        <f t="shared" si="3"/>
        <v>0</v>
      </c>
      <c r="AL30" s="335">
        <f t="shared" si="4"/>
        <v>0</v>
      </c>
    </row>
    <row r="31" spans="1:40" s="1" customFormat="1" ht="21" customHeight="1">
      <c r="A31" s="5">
        <v>25</v>
      </c>
      <c r="B31" s="203" t="s">
        <v>706</v>
      </c>
      <c r="C31" s="333" t="s">
        <v>80</v>
      </c>
      <c r="D31" s="334" t="s">
        <v>68</v>
      </c>
      <c r="E31" s="105"/>
      <c r="F31" s="100"/>
      <c r="G31" s="99"/>
      <c r="H31" s="99"/>
      <c r="I31" s="100"/>
      <c r="J31" s="99"/>
      <c r="K31" s="100"/>
      <c r="L31" s="99"/>
      <c r="M31" s="100"/>
      <c r="N31" s="99"/>
      <c r="O31" s="99" t="s">
        <v>6</v>
      </c>
      <c r="P31" s="99"/>
      <c r="Q31" s="99"/>
      <c r="R31" s="99"/>
      <c r="S31" s="99"/>
      <c r="T31" s="99"/>
      <c r="U31" s="99"/>
      <c r="V31" s="99"/>
      <c r="W31" s="100"/>
      <c r="X31" s="100"/>
      <c r="Y31" s="100"/>
      <c r="Z31" s="99"/>
      <c r="AA31" s="100"/>
      <c r="AB31" s="99"/>
      <c r="AC31" s="100"/>
      <c r="AD31" s="99"/>
      <c r="AE31" s="99"/>
      <c r="AF31" s="99"/>
      <c r="AG31" s="99"/>
      <c r="AH31" s="99"/>
      <c r="AI31" s="99"/>
      <c r="AJ31" s="19">
        <f t="shared" si="2"/>
        <v>1</v>
      </c>
      <c r="AK31" s="335">
        <f t="shared" si="3"/>
        <v>0</v>
      </c>
      <c r="AL31" s="335">
        <f t="shared" si="4"/>
        <v>0</v>
      </c>
    </row>
    <row r="32" spans="1:40" s="1" customFormat="1" ht="21" customHeight="1">
      <c r="A32" s="5">
        <v>26</v>
      </c>
      <c r="B32" s="203" t="s">
        <v>707</v>
      </c>
      <c r="C32" s="333" t="s">
        <v>440</v>
      </c>
      <c r="D32" s="334" t="s">
        <v>100</v>
      </c>
      <c r="E32" s="105"/>
      <c r="F32" s="100"/>
      <c r="G32" s="99"/>
      <c r="H32" s="99"/>
      <c r="I32" s="100"/>
      <c r="J32" s="99" t="s">
        <v>6</v>
      </c>
      <c r="K32" s="100"/>
      <c r="L32" s="99"/>
      <c r="M32" s="100"/>
      <c r="N32" s="99"/>
      <c r="O32" s="99"/>
      <c r="P32" s="99"/>
      <c r="Q32" s="99"/>
      <c r="R32" s="99"/>
      <c r="S32" s="99"/>
      <c r="T32" s="99"/>
      <c r="U32" s="99"/>
      <c r="V32" s="99"/>
      <c r="W32" s="100"/>
      <c r="X32" s="100"/>
      <c r="Y32" s="100"/>
      <c r="Z32" s="99"/>
      <c r="AA32" s="100"/>
      <c r="AB32" s="99"/>
      <c r="AC32" s="100"/>
      <c r="AD32" s="99"/>
      <c r="AE32" s="99"/>
      <c r="AF32" s="99"/>
      <c r="AG32" s="99"/>
      <c r="AH32" s="99"/>
      <c r="AI32" s="99"/>
      <c r="AJ32" s="19">
        <f t="shared" si="2"/>
        <v>1</v>
      </c>
      <c r="AK32" s="335">
        <f t="shared" si="3"/>
        <v>0</v>
      </c>
      <c r="AL32" s="335">
        <f t="shared" si="4"/>
        <v>0</v>
      </c>
    </row>
    <row r="33" spans="1:39" s="1" customFormat="1" ht="21" customHeight="1">
      <c r="A33" s="5">
        <v>27</v>
      </c>
      <c r="B33" s="203" t="s">
        <v>710</v>
      </c>
      <c r="C33" s="333" t="s">
        <v>16</v>
      </c>
      <c r="D33" s="334" t="s">
        <v>90</v>
      </c>
      <c r="E33" s="94"/>
      <c r="F33" s="95"/>
      <c r="G33" s="96"/>
      <c r="H33" s="96"/>
      <c r="I33" s="95"/>
      <c r="J33" s="96"/>
      <c r="K33" s="95"/>
      <c r="L33" s="96"/>
      <c r="M33" s="100"/>
      <c r="N33" s="96"/>
      <c r="O33" s="96"/>
      <c r="P33" s="96"/>
      <c r="Q33" s="96"/>
      <c r="R33" s="96"/>
      <c r="S33" s="96"/>
      <c r="T33" s="96"/>
      <c r="U33" s="96"/>
      <c r="V33" s="96"/>
      <c r="W33" s="95"/>
      <c r="X33" s="95"/>
      <c r="Y33" s="95"/>
      <c r="Z33" s="96"/>
      <c r="AA33" s="95"/>
      <c r="AB33" s="96"/>
      <c r="AC33" s="95"/>
      <c r="AD33" s="96"/>
      <c r="AE33" s="96"/>
      <c r="AF33" s="96"/>
      <c r="AG33" s="96"/>
      <c r="AH33" s="96"/>
      <c r="AI33" s="96"/>
      <c r="AJ33" s="19">
        <f t="shared" si="2"/>
        <v>0</v>
      </c>
      <c r="AK33" s="335">
        <f t="shared" si="3"/>
        <v>0</v>
      </c>
      <c r="AL33" s="335">
        <f t="shared" si="4"/>
        <v>0</v>
      </c>
    </row>
    <row r="34" spans="1:39"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29</v>
      </c>
      <c r="AK34" s="114">
        <f>SUM(AK7:AK33)</f>
        <v>0</v>
      </c>
      <c r="AL34" s="114">
        <f>SUM(AL7:AL33)</f>
        <v>2</v>
      </c>
    </row>
    <row r="35" spans="1:39"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row>
    <row r="36" spans="1:39" ht="19.5">
      <c r="C36" s="443"/>
      <c r="D36" s="44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9.5">
      <c r="C37" s="443"/>
      <c r="D37" s="443"/>
      <c r="E37" s="443"/>
      <c r="F37" s="443"/>
      <c r="G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9.5">
      <c r="C38" s="443"/>
      <c r="D38" s="443"/>
      <c r="E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9" ht="19.5">
      <c r="C39" s="443"/>
      <c r="D39" s="443"/>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C39:D39"/>
    <mergeCell ref="C37:G37"/>
    <mergeCell ref="C36:D36"/>
    <mergeCell ref="C38:E38"/>
    <mergeCell ref="A34:AI34"/>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3">
    <cfRule type="expression" dxfId="15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anhtuan</cp:lastModifiedBy>
  <cp:lastPrinted>2021-01-15T10:14:27Z</cp:lastPrinted>
  <dcterms:created xsi:type="dcterms:W3CDTF">2001-09-21T17:17:00Z</dcterms:created>
  <dcterms:modified xsi:type="dcterms:W3CDTF">2021-01-18T03:39:13Z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