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10.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11.xml" ContentType="application/vnd.openxmlformats-officedocument.spreadsheetml.comments+xml"/>
  <Override PartName="/xl/drawings/drawing28.xml" ContentType="application/vnd.openxmlformats-officedocument.drawing+xml"/>
  <Override PartName="/xl/comments12.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3.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4.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5.xml" ContentType="application/vnd.openxmlformats-officedocument.spreadsheetml.comments+xml"/>
  <Override PartName="/xl/drawings/drawing42.xml" ContentType="application/vnd.openxmlformats-officedocument.drawing+xml"/>
  <Override PartName="/xl/comments16.xml" ContentType="application/vnd.openxmlformats-officedocument.spreadsheetml.comments+xml"/>
  <Override PartName="/xl/drawings/drawing43.xml" ContentType="application/vnd.openxmlformats-officedocument.drawing+xml"/>
  <Override PartName="/xl/comments17.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comments18.xml" ContentType="application/vnd.openxmlformats-officedocument.spreadsheetml.comments+xml"/>
  <Override PartName="/xl/drawings/drawing46.xml" ContentType="application/vnd.openxmlformats-officedocument.drawing+xml"/>
  <Override PartName="/xl/drawings/drawing47.xml" ContentType="application/vnd.openxmlformats-officedocument.drawing+xml"/>
  <Override PartName="/xl/comments19.xml" ContentType="application/vnd.openxmlformats-officedocument.spreadsheetml.comments+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omments20.xml" ContentType="application/vnd.openxmlformats-officedocument.spreadsheetml.comments+xml"/>
  <Override PartName="/xl/drawings/drawing51.xml" ContentType="application/vnd.openxmlformats-officedocument.drawing+xml"/>
  <Override PartName="/xl/comments21.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22.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omments23.xml" ContentType="application/vnd.openxmlformats-officedocument.spreadsheetml.comments+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41" activeTab="55"/>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23" i="285" l="1"/>
  <c r="AJ23" i="285"/>
  <c r="AK23" i="285" s="1"/>
  <c r="AJ8" i="277" l="1"/>
  <c r="AK8" i="277"/>
  <c r="AL8" i="277"/>
  <c r="AJ9" i="277"/>
  <c r="AK9" i="277" s="1"/>
  <c r="AL9" i="277"/>
  <c r="AJ10" i="277"/>
  <c r="AK10" i="277" s="1"/>
  <c r="AL10" i="277"/>
  <c r="AJ11" i="277"/>
  <c r="AK11" i="277" s="1"/>
  <c r="AL11" i="277"/>
  <c r="AJ12" i="277"/>
  <c r="AK12" i="277" s="1"/>
  <c r="AL12" i="277"/>
  <c r="AJ13" i="277"/>
  <c r="AK13" i="277" s="1"/>
  <c r="AL13" i="277"/>
  <c r="AJ14" i="277"/>
  <c r="AK14" i="277" s="1"/>
  <c r="AL14" i="277"/>
  <c r="AJ15" i="277"/>
  <c r="AK15" i="277" s="1"/>
  <c r="AL15" i="277"/>
  <c r="AJ16" i="277"/>
  <c r="AK16" i="277"/>
  <c r="AL16" i="277"/>
  <c r="AJ17" i="277"/>
  <c r="AK17" i="277"/>
  <c r="AL17" i="277"/>
  <c r="AJ18" i="277"/>
  <c r="AK18" i="277" s="1"/>
  <c r="AL18" i="277"/>
  <c r="AJ19" i="277"/>
  <c r="AK19" i="277" s="1"/>
  <c r="AL19" i="277"/>
  <c r="AJ20" i="277"/>
  <c r="AK20" i="277" s="1"/>
  <c r="AL20" i="277"/>
  <c r="AJ21" i="277"/>
  <c r="AK21" i="277" s="1"/>
  <c r="AL21" i="277"/>
  <c r="AJ22" i="277"/>
  <c r="AK22" i="277" s="1"/>
  <c r="AL22" i="277"/>
  <c r="AJ23" i="277"/>
  <c r="AK23" i="277" s="1"/>
  <c r="AL23" i="277"/>
  <c r="AJ24" i="277"/>
  <c r="AK24" i="277" s="1"/>
  <c r="AL24" i="277"/>
  <c r="AJ25" i="277"/>
  <c r="AK25" i="277"/>
  <c r="AL25" i="277"/>
  <c r="AJ26" i="277"/>
  <c r="AK26" i="277" s="1"/>
  <c r="AL26" i="277"/>
  <c r="AJ27" i="277"/>
  <c r="AK27" i="277" s="1"/>
  <c r="AL27" i="277"/>
  <c r="AJ28" i="277"/>
  <c r="AK28" i="277" s="1"/>
  <c r="AL28" i="277"/>
  <c r="AJ29" i="277"/>
  <c r="AK29" i="277"/>
  <c r="AL29" i="277"/>
  <c r="AJ30" i="277"/>
  <c r="AK30" i="277" s="1"/>
  <c r="AL30" i="277"/>
  <c r="AJ31" i="277"/>
  <c r="AK31" i="277" s="1"/>
  <c r="AL31" i="277"/>
  <c r="AJ32" i="277"/>
  <c r="AK32" i="277" s="1"/>
  <c r="AL32" i="277"/>
  <c r="AJ33" i="277"/>
  <c r="AK33" i="277" s="1"/>
  <c r="AL33" i="277"/>
  <c r="AJ34" i="277"/>
  <c r="AK34" i="277" s="1"/>
  <c r="AL34" i="277"/>
  <c r="AJ35" i="277"/>
  <c r="AK35" i="277" s="1"/>
  <c r="AL35" i="277"/>
  <c r="AJ36" i="277"/>
  <c r="AK36" i="277"/>
  <c r="AL36" i="277"/>
  <c r="AL7" i="277"/>
  <c r="AL37" i="277" l="1"/>
  <c r="AK37" i="277"/>
  <c r="AJ37" i="277"/>
  <c r="AJ27" i="305"/>
  <c r="AK27" i="305" s="1"/>
  <c r="AL27" i="305"/>
  <c r="S17" i="320" l="1"/>
  <c r="R17" i="320"/>
  <c r="Q17" i="320"/>
  <c r="S8" i="320"/>
  <c r="R8" i="320"/>
  <c r="Q8" i="320"/>
  <c r="S18" i="319"/>
  <c r="R18" i="319"/>
  <c r="Q18" i="319"/>
  <c r="S9" i="319"/>
  <c r="R9" i="319"/>
  <c r="Q9"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J7" i="316"/>
  <c r="AK7" i="316" s="1"/>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s="1"/>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s="1"/>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s="1"/>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s="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s="1"/>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s="1"/>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4" i="285"/>
  <c r="AK24" i="285" s="1"/>
  <c r="AL24" i="285"/>
  <c r="AJ25" i="285"/>
  <c r="AK25" i="285" s="1"/>
  <c r="AL25"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J12" i="260"/>
  <c r="AJ13" i="260"/>
  <c r="AK13" i="260" s="1"/>
  <c r="AJ14" i="260"/>
  <c r="AK14" i="260" s="1"/>
  <c r="AJ15" i="260"/>
  <c r="AK15" i="260" s="1"/>
  <c r="AJ16" i="260"/>
  <c r="AK16" i="260" s="1"/>
  <c r="AJ17" i="260"/>
  <c r="AK17" i="260" s="1"/>
  <c r="AJ18" i="260"/>
  <c r="AJ19" i="260"/>
  <c r="AJ20" i="260"/>
  <c r="AJ21" i="260"/>
  <c r="AJ22" i="260"/>
  <c r="AJ23" i="260"/>
  <c r="AJ24" i="260"/>
  <c r="AK24" i="260" s="1"/>
  <c r="AJ25" i="260"/>
  <c r="AJ26" i="260"/>
  <c r="AJ27" i="260"/>
  <c r="AJ28" i="260"/>
  <c r="AK28" i="260" s="1"/>
  <c r="AJ29" i="260"/>
  <c r="AJ30" i="260"/>
  <c r="AK30" i="260" s="1"/>
  <c r="AJ31" i="260"/>
  <c r="AK31" i="260" s="1"/>
  <c r="AJ32" i="260"/>
  <c r="AJ33" i="260"/>
  <c r="AJ34" i="260"/>
  <c r="AK34" i="260" s="1"/>
  <c r="AJ35" i="260"/>
  <c r="AJ36" i="260"/>
  <c r="AK36" i="260" s="1"/>
  <c r="AJ37" i="260"/>
  <c r="AJ38" i="260"/>
  <c r="AK8" i="260"/>
  <c r="AK11" i="260"/>
  <c r="AK12" i="260"/>
  <c r="AK18" i="260"/>
  <c r="AK19" i="260"/>
  <c r="AK20" i="260"/>
  <c r="AK21" i="260"/>
  <c r="AK22" i="260"/>
  <c r="AK23" i="260"/>
  <c r="AK25" i="260"/>
  <c r="AK26" i="260"/>
  <c r="AK27" i="260"/>
  <c r="AK29" i="260"/>
  <c r="AK32" i="260"/>
  <c r="AK33" i="260"/>
  <c r="AK35"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K9" i="250" s="1"/>
  <c r="AJ10" i="250"/>
  <c r="AK10" i="250" s="1"/>
  <c r="AJ11" i="250"/>
  <c r="AK11" i="250" s="1"/>
  <c r="AJ12" i="250"/>
  <c r="AK12" i="250" s="1"/>
  <c r="AJ13" i="250"/>
  <c r="AK13" i="250" s="1"/>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K33" i="250" s="1"/>
  <c r="AJ34" i="250"/>
  <c r="AK34" i="250" s="1"/>
  <c r="AJ35" i="250"/>
  <c r="AJ36" i="250"/>
  <c r="AK36" i="250" s="1"/>
  <c r="AJ37" i="250"/>
  <c r="AJ38" i="250"/>
  <c r="AJ39" i="250"/>
  <c r="AJ40" i="250"/>
  <c r="AK40" i="250" s="1"/>
  <c r="AJ41" i="250"/>
  <c r="AK41" i="250" s="1"/>
  <c r="AJ42" i="250"/>
  <c r="AJ43" i="250"/>
  <c r="AK14" i="250"/>
  <c r="AK15" i="250"/>
  <c r="AK21" i="250"/>
  <c r="AK23" i="250"/>
  <c r="AK25" i="250"/>
  <c r="AK26" i="250"/>
  <c r="AK27" i="250"/>
  <c r="AK35" i="250"/>
  <c r="AK37" i="250"/>
  <c r="AK38" i="250"/>
  <c r="AK39"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K17" i="249" s="1"/>
  <c r="AJ18" i="249"/>
  <c r="AK18" i="249" s="1"/>
  <c r="AJ19" i="249"/>
  <c r="AK19" i="249" s="1"/>
  <c r="AJ20" i="249"/>
  <c r="AK20" i="249" s="1"/>
  <c r="AJ21" i="249"/>
  <c r="AK21" i="249" s="1"/>
  <c r="AJ22" i="249"/>
  <c r="AK22" i="249" s="1"/>
  <c r="AJ23" i="249"/>
  <c r="AK23" i="249" s="1"/>
  <c r="AJ24" i="249"/>
  <c r="AJ25" i="249"/>
  <c r="AJ26" i="249"/>
  <c r="AK26" i="249" s="1"/>
  <c r="AJ27" i="249"/>
  <c r="AK27" i="249" s="1"/>
  <c r="AJ28" i="249"/>
  <c r="AK28" i="249" s="1"/>
  <c r="AJ29" i="249"/>
  <c r="AJ30" i="249"/>
  <c r="AJ31" i="249"/>
  <c r="AK31" i="249" s="1"/>
  <c r="AJ32" i="249"/>
  <c r="AJ33" i="249"/>
  <c r="AJ34" i="249"/>
  <c r="AJ35" i="249"/>
  <c r="AK35" i="249" s="1"/>
  <c r="AJ36" i="249"/>
  <c r="AK36" i="249" s="1"/>
  <c r="AJ37" i="249"/>
  <c r="AJ38" i="249"/>
  <c r="AJ39" i="249"/>
  <c r="AK39" i="249" s="1"/>
  <c r="AJ40" i="249"/>
  <c r="AJ41" i="249"/>
  <c r="AK41" i="249" s="1"/>
  <c r="AJ42" i="249"/>
  <c r="AK42" i="249" s="1"/>
  <c r="AK8" i="249"/>
  <c r="AK13" i="249"/>
  <c r="AK14" i="249"/>
  <c r="AK16" i="249"/>
  <c r="AK24" i="249"/>
  <c r="AK25" i="249"/>
  <c r="AK29" i="249"/>
  <c r="AK30" i="249"/>
  <c r="AK32" i="249"/>
  <c r="AK33" i="249"/>
  <c r="AK34"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AJ32" i="315"/>
  <c r="AK32" i="315"/>
  <c r="AJ30" i="316"/>
  <c r="AK30" i="316"/>
  <c r="AK36" i="314"/>
  <c r="AK36" i="313"/>
  <c r="AK35" i="309"/>
  <c r="AJ35" i="309"/>
  <c r="AK42" i="307"/>
  <c r="AJ28"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AL27" i="295"/>
  <c r="AJ27" i="295"/>
  <c r="AL36" i="293"/>
  <c r="AJ36" i="293"/>
  <c r="W11" i="318" l="1"/>
  <c r="K10" i="319"/>
  <c r="K9" i="320"/>
  <c r="W13" i="318"/>
  <c r="K11" i="320"/>
  <c r="K12" i="319"/>
  <c r="Y13" i="318"/>
  <c r="M12" i="319"/>
  <c r="M11" i="320"/>
  <c r="W18" i="318"/>
  <c r="K16" i="320"/>
  <c r="K17" i="319"/>
  <c r="Y18" i="318"/>
  <c r="M17" i="319"/>
  <c r="M16" i="320"/>
  <c r="Y14" i="318"/>
  <c r="M13" i="319"/>
  <c r="M12" i="320"/>
  <c r="AJ37" i="294"/>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AL44" i="300"/>
  <c r="AK40" i="299"/>
  <c r="AJ31" i="297"/>
  <c r="AL33" i="296"/>
  <c r="AL37" i="294"/>
  <c r="AK28" i="304"/>
  <c r="AK41" i="303"/>
  <c r="AK42" i="302"/>
  <c r="AK44" i="300"/>
  <c r="AJ40" i="299"/>
  <c r="AK40" i="298"/>
  <c r="AJ40" i="298"/>
  <c r="AK31" i="297"/>
  <c r="AK33" i="296"/>
  <c r="AK37" i="294"/>
  <c r="AK36" i="293"/>
  <c r="AK32" i="292"/>
  <c r="G15" i="318"/>
  <c r="E15" i="318"/>
  <c r="AJ29" i="284"/>
  <c r="AL46"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6" i="285"/>
  <c r="AL26" i="285"/>
  <c r="AK26" i="285"/>
  <c r="AK29" i="284"/>
  <c r="AJ46" i="282"/>
  <c r="AJ43" i="281"/>
  <c r="AK43" i="281"/>
  <c r="AJ46" i="280"/>
  <c r="S16" i="318"/>
  <c r="Q16" i="318"/>
  <c r="AK27" i="295"/>
  <c r="AK33" i="290"/>
  <c r="AK26" i="289"/>
  <c r="AK26" i="288"/>
  <c r="AJ26" i="288"/>
  <c r="AK32" i="287"/>
  <c r="AK32" i="286"/>
  <c r="AK32" i="283"/>
  <c r="AJ32" i="283"/>
  <c r="AK46" i="282"/>
  <c r="AK46"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31" i="278"/>
  <c r="AL31" i="278"/>
  <c r="AK31" i="275"/>
  <c r="AJ31" i="275"/>
  <c r="AJ31" i="278"/>
  <c r="T23" i="318" l="1"/>
  <c r="Q14" i="318"/>
  <c r="Q16" i="319"/>
  <c r="Q15" i="320"/>
  <c r="R14" i="318"/>
  <c r="R16" i="319"/>
  <c r="R15" i="320"/>
  <c r="S14" i="318"/>
  <c r="S16" i="319"/>
  <c r="S15" i="320"/>
  <c r="Q15" i="318"/>
  <c r="Q16" i="320"/>
  <c r="Q17" i="319"/>
  <c r="S15" i="318"/>
  <c r="S16" i="320"/>
  <c r="S17" i="319"/>
  <c r="R15" i="318"/>
  <c r="H23" i="318" s="1"/>
  <c r="R17" i="319"/>
  <c r="N22" i="319" s="1"/>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R21" i="319" l="1"/>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AK26" i="276"/>
  <c r="AJ26" i="276"/>
  <c r="Y7" i="318" l="1"/>
  <c r="Y17" i="320"/>
  <c r="Y18" i="319"/>
  <c r="W7" i="318"/>
  <c r="W17" i="320"/>
  <c r="W18" i="319"/>
  <c r="X7" i="318"/>
  <c r="X18" i="319"/>
  <c r="X17" i="320"/>
  <c r="AL40" i="256"/>
  <c r="Y8" i="318" l="1"/>
  <c r="Y19" i="319"/>
  <c r="Y18" i="320"/>
  <c r="AK40" i="256"/>
  <c r="AJ40" i="256"/>
  <c r="X8" i="318" l="1"/>
  <c r="X18" i="320"/>
  <c r="X19" i="319"/>
  <c r="W8" i="318"/>
  <c r="W18" i="320"/>
  <c r="W19" i="319"/>
  <c r="AL17" i="273"/>
  <c r="AL32" i="270"/>
  <c r="AL34" i="267"/>
  <c r="AJ29" i="269"/>
  <c r="AJ32" i="270"/>
  <c r="AJ34" i="267"/>
  <c r="AJ17" i="273"/>
  <c r="AJ32" i="266"/>
  <c r="AL32" i="266"/>
  <c r="AJ34" i="265"/>
  <c r="AL34" i="265"/>
  <c r="AJ24" i="271"/>
  <c r="AL24" i="271"/>
  <c r="AL34" i="268"/>
  <c r="AL29" i="269"/>
  <c r="AJ34" i="268"/>
  <c r="AK17" i="273"/>
  <c r="AK24" i="271"/>
  <c r="AK32" i="270"/>
  <c r="AK34" i="268"/>
  <c r="AK32" i="266"/>
  <c r="AK34"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AJ34" i="257"/>
  <c r="S18" i="318"/>
  <c r="AJ44" i="250"/>
  <c r="AJ30" i="255"/>
  <c r="AL30" i="255"/>
  <c r="Q18" i="318"/>
  <c r="R18" i="318"/>
  <c r="AK30" i="255"/>
  <c r="AL44" i="250"/>
  <c r="AK44"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9" i="260"/>
  <c r="AK34" i="257"/>
  <c r="N22" i="318" l="1"/>
  <c r="X9" i="318"/>
  <c r="X19" i="320"/>
  <c r="X20" i="319"/>
  <c r="B25" i="318"/>
  <c r="N24" i="318"/>
  <c r="X6" i="318"/>
  <c r="X16" i="320"/>
  <c r="T23" i="320" s="1"/>
  <c r="X17" i="319"/>
  <c r="B27" i="318"/>
  <c r="T25" i="319"/>
  <c r="G25" i="319"/>
  <c r="T23" i="319"/>
  <c r="B23" i="319"/>
  <c r="P24" i="320"/>
  <c r="T24" i="320"/>
  <c r="X22" i="320"/>
  <c r="L22" i="320"/>
  <c r="O23" i="320" l="1"/>
  <c r="D24" i="319"/>
  <c r="T24" i="319"/>
  <c r="N23" i="318"/>
  <c r="B26" i="318"/>
</calcChain>
</file>

<file path=xl/comments1.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comments10.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comments11.xml><?xml version="1.0" encoding="utf-8"?>
<comments xmlns="http://schemas.openxmlformats.org/spreadsheetml/2006/main">
  <authors>
    <author>LSTC</author>
    <author>anhtuan</author>
  </authors>
  <commentList>
    <comment ref="S5" authorId="0">
      <text>
        <r>
          <rPr>
            <b/>
            <sz val="9"/>
            <color indexed="81"/>
            <rFont val="Tahoma"/>
            <charset val="1"/>
          </rPr>
          <t>LSTC:</t>
        </r>
        <r>
          <rPr>
            <sz val="9"/>
            <color indexed="81"/>
            <rFont val="Tahoma"/>
            <charset val="1"/>
          </rPr>
          <t xml:space="preserve">
V:0</t>
        </r>
      </text>
    </comment>
    <comment ref="L9" authorId="1">
      <text>
        <r>
          <rPr>
            <b/>
            <sz val="9"/>
            <color indexed="81"/>
            <rFont val="Tahoma"/>
            <charset val="1"/>
          </rPr>
          <t>anhtuan:</t>
        </r>
        <r>
          <rPr>
            <sz val="9"/>
            <color indexed="81"/>
            <rFont val="Tahoma"/>
            <charset val="1"/>
          </rPr>
          <t xml:space="preserve">
3T SAU</t>
        </r>
      </text>
    </comment>
    <comment ref="L22" authorId="1">
      <text>
        <r>
          <rPr>
            <b/>
            <sz val="9"/>
            <color indexed="81"/>
            <rFont val="Tahoma"/>
            <charset val="1"/>
          </rPr>
          <t>anhtuan:</t>
        </r>
        <r>
          <rPr>
            <sz val="9"/>
            <color indexed="81"/>
            <rFont val="Tahoma"/>
            <charset val="1"/>
          </rPr>
          <t xml:space="preserve">
3T</t>
        </r>
      </text>
    </comment>
  </commentList>
</comments>
</file>

<file path=xl/comments12.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LSTC:</t>
        </r>
        <r>
          <rPr>
            <sz val="9"/>
            <color indexed="81"/>
            <rFont val="Tahoma"/>
            <charset val="1"/>
          </rPr>
          <t xml:space="preserve">
V:0</t>
        </r>
      </text>
    </comment>
  </commentList>
</comments>
</file>

<file path=xl/comments13.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 ref="F6" authorId="0">
      <text>
        <r>
          <rPr>
            <b/>
            <sz val="9"/>
            <color indexed="81"/>
            <rFont val="Tahoma"/>
            <family val="2"/>
          </rPr>
          <t>anhtuan:</t>
        </r>
        <r>
          <rPr>
            <sz val="9"/>
            <color indexed="81"/>
            <rFont val="Tahoma"/>
            <family val="2"/>
          </rPr>
          <t xml:space="preserve">
VẮNG 0</t>
        </r>
      </text>
    </comment>
  </commentList>
</comments>
</file>

<file path=xl/comments14.xml><?xml version="1.0" encoding="utf-8"?>
<comments xmlns="http://schemas.openxmlformats.org/spreadsheetml/2006/main">
  <authors>
    <author>t</author>
  </authors>
  <commentList>
    <comment ref="P21" authorId="0">
      <text>
        <r>
          <rPr>
            <b/>
            <sz val="9"/>
            <color indexed="81"/>
            <rFont val="Tahoma"/>
            <charset val="1"/>
          </rPr>
          <t>t:</t>
        </r>
        <r>
          <rPr>
            <sz val="9"/>
            <color indexed="81"/>
            <rFont val="Tahoma"/>
            <charset val="1"/>
          </rPr>
          <t xml:space="preserve">
1-3</t>
        </r>
      </text>
    </comment>
  </commentList>
</comments>
</file>

<file path=xl/comments15.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SÁNG V;0</t>
        </r>
      </text>
    </comment>
    <comment ref="T5" authorId="0">
      <text>
        <r>
          <rPr>
            <b/>
            <sz val="9"/>
            <color indexed="81"/>
            <rFont val="Tahoma"/>
            <charset val="1"/>
          </rPr>
          <t>t:</t>
        </r>
        <r>
          <rPr>
            <sz val="9"/>
            <color indexed="81"/>
            <rFont val="Tahoma"/>
            <charset val="1"/>
          </rPr>
          <t xml:space="preserve">
SÁNG V;0</t>
        </r>
      </text>
    </comment>
  </commentList>
</comments>
</file>

<file path=xl/comments16.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7.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8.xml><?xml version="1.0" encoding="utf-8"?>
<comments xmlns="http://schemas.openxmlformats.org/spreadsheetml/2006/main">
  <authors>
    <author>LSTC</author>
  </authors>
  <commentList>
    <comment ref="S16" authorId="0">
      <text>
        <r>
          <rPr>
            <b/>
            <sz val="9"/>
            <color indexed="81"/>
            <rFont val="Tahoma"/>
            <charset val="1"/>
          </rPr>
          <t>LSTC:</t>
        </r>
        <r>
          <rPr>
            <sz val="9"/>
            <color indexed="81"/>
            <rFont val="Tahoma"/>
            <charset val="1"/>
          </rPr>
          <t xml:space="preserve">
1-3</t>
        </r>
      </text>
    </comment>
  </commentList>
</comments>
</file>

<file path=xl/comments19.xml><?xml version="1.0" encoding="utf-8"?>
<comments xmlns="http://schemas.openxmlformats.org/spreadsheetml/2006/main">
  <authors>
    <author>anhtuan</author>
    <author>t</author>
  </authors>
  <commentList>
    <comment ref="L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t:</t>
        </r>
        <r>
          <rPr>
            <sz val="9"/>
            <color indexed="81"/>
            <rFont val="Tahoma"/>
            <charset val="1"/>
          </rPr>
          <t xml:space="preserve">
SÁNG V;0</t>
        </r>
      </text>
    </comment>
  </commentList>
</comments>
</file>

<file path=xl/comments2.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List>
</comments>
</file>

<file path=xl/comments20.xml><?xml version="1.0" encoding="utf-8"?>
<comments xmlns="http://schemas.openxmlformats.org/spreadsheetml/2006/main">
  <authors>
    <author>anhtuan</author>
  </authors>
  <commentList>
    <comment ref="O5" authorId="0">
      <text>
        <r>
          <rPr>
            <b/>
            <sz val="9"/>
            <color indexed="81"/>
            <rFont val="Tahoma"/>
            <charset val="1"/>
          </rPr>
          <t>anhtuan:</t>
        </r>
        <r>
          <rPr>
            <sz val="9"/>
            <color indexed="81"/>
            <rFont val="Tahoma"/>
            <charset val="1"/>
          </rPr>
          <t xml:space="preserve">
vắng 0</t>
        </r>
      </text>
    </comment>
  </commentList>
</comments>
</file>

<file path=xl/comments21.xml><?xml version="1.0" encoding="utf-8"?>
<comments xmlns="http://schemas.openxmlformats.org/spreadsheetml/2006/main">
  <authors>
    <author>anhtuan</author>
    <author>LSTC</author>
  </authors>
  <commentList>
    <comment ref="O5" authorId="0">
      <text>
        <r>
          <rPr>
            <b/>
            <sz val="9"/>
            <color indexed="81"/>
            <rFont val="Tahoma"/>
            <charset val="1"/>
          </rPr>
          <t>anhtuan:</t>
        </r>
        <r>
          <rPr>
            <sz val="9"/>
            <color indexed="81"/>
            <rFont val="Tahoma"/>
            <charset val="1"/>
          </rPr>
          <t xml:space="preserve">
VẮNG 0</t>
        </r>
      </text>
    </commen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22.xml><?xml version="1.0" encoding="utf-8"?>
<comments xmlns="http://schemas.openxmlformats.org/spreadsheetml/2006/main">
  <authors>
    <author>anhtuan</author>
    <author>t</author>
    <author>LSTC</author>
  </authors>
  <commentList>
    <comment ref="M5" authorId="0">
      <text>
        <r>
          <rPr>
            <b/>
            <sz val="9"/>
            <color indexed="81"/>
            <rFont val="Tahoma"/>
            <charset val="1"/>
          </rPr>
          <t>anhtuan:</t>
        </r>
        <r>
          <rPr>
            <sz val="9"/>
            <color indexed="81"/>
            <rFont val="Tahoma"/>
            <charset val="1"/>
          </rPr>
          <t xml:space="preserve">
vắng 0</t>
        </r>
      </text>
    </comment>
    <comment ref="T5" authorId="1">
      <text>
        <r>
          <rPr>
            <b/>
            <sz val="9"/>
            <color indexed="81"/>
            <rFont val="Tahoma"/>
            <charset val="1"/>
          </rPr>
          <t>t:</t>
        </r>
        <r>
          <rPr>
            <sz val="9"/>
            <color indexed="81"/>
            <rFont val="Tahoma"/>
            <charset val="1"/>
          </rPr>
          <t xml:space="preserve">
SÁNG V;0</t>
        </r>
      </text>
    </comment>
    <comment ref="F6" authorId="2">
      <text>
        <r>
          <rPr>
            <b/>
            <sz val="9"/>
            <color indexed="81"/>
            <rFont val="Tahoma"/>
            <family val="2"/>
          </rPr>
          <t>LSTC:</t>
        </r>
        <r>
          <rPr>
            <sz val="9"/>
            <color indexed="81"/>
            <rFont val="Tahoma"/>
            <family val="2"/>
          </rPr>
          <t xml:space="preserve">
V:0</t>
        </r>
      </text>
    </comment>
  </commentList>
</comments>
</file>

<file path=xl/comments23.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CHIỀU V;0</t>
        </r>
      </text>
    </comment>
    <comment ref="R5" authorId="0">
      <text>
        <r>
          <rPr>
            <b/>
            <sz val="9"/>
            <color indexed="81"/>
            <rFont val="Tahoma"/>
            <charset val="1"/>
          </rPr>
          <t>t:</t>
        </r>
        <r>
          <rPr>
            <sz val="9"/>
            <color indexed="81"/>
            <rFont val="Tahoma"/>
            <charset val="1"/>
          </rPr>
          <t xml:space="preserve">
CHIỀU V;0</t>
        </r>
      </text>
    </comment>
  </commentList>
</comments>
</file>

<file path=xl/comments3.xml><?xml version="1.0" encoding="utf-8"?>
<comments xmlns="http://schemas.openxmlformats.org/spreadsheetml/2006/main">
  <authors>
    <author>LSTC</author>
    <author>t</author>
  </authors>
  <commentList>
    <comment ref="I5" authorId="0">
      <text>
        <r>
          <rPr>
            <b/>
            <sz val="9"/>
            <color indexed="81"/>
            <rFont val="Tahoma"/>
          </rPr>
          <t>LSTC:</t>
        </r>
        <r>
          <rPr>
            <sz val="9"/>
            <color indexed="81"/>
            <rFont val="Tahoma"/>
          </rPr>
          <t xml:space="preserve">
V:0</t>
        </r>
      </text>
    </comment>
    <comment ref="K5" authorId="1">
      <text>
        <r>
          <rPr>
            <b/>
            <sz val="9"/>
            <color indexed="81"/>
            <rFont val="Tahoma"/>
            <charset val="1"/>
          </rPr>
          <t>t:</t>
        </r>
        <r>
          <rPr>
            <sz val="9"/>
            <color indexed="81"/>
            <rFont val="Tahoma"/>
            <charset val="1"/>
          </rPr>
          <t xml:space="preserve">
SÁNG V;0</t>
        </r>
      </text>
    </comment>
  </commentList>
</comments>
</file>

<file path=xl/comments4.xml><?xml version="1.0" encoding="utf-8"?>
<comments xmlns="http://schemas.openxmlformats.org/spreadsheetml/2006/main">
  <authors>
    <author>t</author>
  </authors>
  <commentList>
    <comment ref="K16" authorId="0">
      <text>
        <r>
          <rPr>
            <b/>
            <sz val="9"/>
            <color indexed="81"/>
            <rFont val="Tahoma"/>
            <charset val="1"/>
          </rPr>
          <t>t:</t>
        </r>
        <r>
          <rPr>
            <sz val="9"/>
            <color indexed="81"/>
            <rFont val="Tahoma"/>
            <charset val="1"/>
          </rPr>
          <t xml:space="preserve">
1-3</t>
        </r>
      </text>
    </comment>
  </commentList>
</comments>
</file>

<file path=xl/comments5.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6.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7.xml><?xml version="1.0" encoding="utf-8"?>
<comments xmlns="http://schemas.openxmlformats.org/spreadsheetml/2006/main">
  <authors>
    <author>anhtuan</author>
  </authors>
  <commentList>
    <comment ref="K5" authorId="0">
      <text>
        <r>
          <rPr>
            <b/>
            <sz val="9"/>
            <color indexed="81"/>
            <rFont val="Tahoma"/>
            <charset val="1"/>
          </rPr>
          <t>anhtuan:</t>
        </r>
        <r>
          <rPr>
            <sz val="9"/>
            <color indexed="81"/>
            <rFont val="Tahoma"/>
            <charset val="1"/>
          </rPr>
          <t xml:space="preserve">
VẮNG 0</t>
        </r>
      </text>
    </comment>
  </commentList>
</comments>
</file>

<file path=xl/comments8.xml><?xml version="1.0" encoding="utf-8"?>
<comments xmlns="http://schemas.openxmlformats.org/spreadsheetml/2006/main">
  <authors>
    <author>t</author>
  </authors>
  <commentList>
    <comment ref="R5" authorId="0">
      <text>
        <r>
          <rPr>
            <b/>
            <sz val="9"/>
            <color indexed="81"/>
            <rFont val="Tahoma"/>
            <charset val="1"/>
          </rPr>
          <t>t:</t>
        </r>
        <r>
          <rPr>
            <sz val="9"/>
            <color indexed="81"/>
            <rFont val="Tahoma"/>
            <charset val="1"/>
          </rPr>
          <t xml:space="preserve">
CHIỀU V;0</t>
        </r>
      </text>
    </comment>
  </commentList>
</comments>
</file>

<file path=xl/comments9.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sharedStrings.xml><?xml version="1.0" encoding="utf-8"?>
<sst xmlns="http://schemas.openxmlformats.org/spreadsheetml/2006/main" count="7514" uniqueCount="2872">
  <si>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</si>
  <si>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</si>
  <si>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</si>
  <si>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</si>
  <si>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</si>
  <si>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</si>
  <si>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</si>
  <si>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</si>
  <si>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</si>
  <si>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</si>
  <si>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</si>
  <si>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</si>
  <si>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</si>
  <si>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</si>
  <si>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</si>
  <si>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</si>
  <si>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</si>
  <si>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</si>
  <si>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</si>
  <si>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</si>
  <si>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</si>
  <si>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</si>
  <si>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</si>
  <si>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</si>
  <si>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</si>
  <si>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</si>
  <si>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</si>
  <si>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</si>
  <si>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</si>
  <si>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</si>
  <si>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</si>
  <si>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</si>
  <si>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</si>
  <si>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</si>
  <si>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</si>
  <si>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</si>
  <si>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</si>
  <si>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</si>
  <si>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</si>
  <si>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</si>
  <si>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</si>
  <si>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</si>
  <si>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</si>
  <si>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</si>
  <si>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</si>
  <si>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</si>
  <si>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</si>
  <si>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</si>
  <si>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</si>
  <si>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</si>
  <si>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</si>
  <si>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</si>
  <si>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</si>
  <si>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</si>
  <si>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</si>
  <si>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</si>
  <si>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</si>
  <si>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</si>
  <si>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</si>
  <si>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</si>
  <si>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</si>
  <si>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</si>
  <si>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</si>
  <si>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</si>
  <si>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</si>
  <si>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</si>
  <si>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</si>
  <si>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</si>
  <si>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</si>
  <si>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</si>
  <si>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</si>
  <si>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</si>
  <si>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</si>
  <si>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</si>
  <si>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</si>
  <si>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</si>
  <si>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</si>
  <si>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</si>
  <si>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</si>
  <si>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</si>
  <si>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</si>
  <si>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</si>
  <si>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</si>
  <si>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</si>
  <si>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</si>
  <si>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</si>
  <si>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</si>
  <si>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</si>
  <si>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</si>
  <si>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</si>
  <si>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</si>
  <si>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</si>
  <si>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</si>
  <si>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</si>
  <si>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</si>
  <si>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</si>
  <si>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</si>
  <si>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</si>
  <si>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</si>
  <si>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</si>
  <si>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</si>
  <si>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</si>
  <si>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</si>
  <si>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</si>
  <si>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</si>
  <si>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</si>
  <si>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</si>
  <si>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</si>
  <si>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</si>
  <si>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</si>
  <si>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</si>
  <si>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</si>
  <si>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</si>
  <si>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</si>
  <si>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</si>
  <si>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</si>
  <si>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</si>
  <si>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</si>
  <si>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</si>
  <si>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</si>
  <si>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</si>
  <si>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</si>
  <si>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</si>
  <si>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</si>
  <si>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</si>
  <si>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</si>
  <si>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</si>
  <si>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</si>
  <si>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</si>
  <si>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</si>
  <si>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</si>
  <si>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</si>
  <si>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</si>
  <si>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</si>
  <si>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</si>
  <si>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</si>
  <si>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</si>
  <si>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</si>
  <si>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</si>
  <si>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</si>
  <si>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</si>
  <si>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</si>
  <si>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</si>
  <si>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</si>
  <si>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</si>
  <si>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</si>
  <si>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</si>
  <si>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</si>
  <si>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</si>
  <si>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</si>
  <si>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</si>
  <si>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</si>
  <si>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</si>
  <si>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</si>
  <si>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</si>
  <si>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</si>
  <si>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</si>
  <si>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</si>
  <si>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</si>
  <si>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</si>
  <si>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</si>
  <si>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</si>
  <si>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</si>
  <si>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</si>
  <si>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</si>
  <si>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</si>
  <si>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</si>
  <si>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</si>
  <si>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</si>
  <si>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</si>
  <si>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</si>
  <si>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</si>
  <si>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</si>
  <si>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</si>
  <si>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</si>
  <si>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</si>
  <si>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</si>
  <si>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</si>
  <si>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</si>
  <si>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</si>
  <si>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</si>
  <si>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</si>
  <si>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</si>
  <si>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</si>
  <si>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</si>
  <si>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</si>
  <si>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</si>
  <si>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</si>
  <si>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</si>
  <si>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</si>
  <si>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</si>
  <si>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</si>
  <si>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</si>
  <si>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</si>
  <si>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</si>
  <si>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</si>
  <si>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</si>
  <si>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</si>
  <si>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</si>
  <si>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</si>
  <si>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</si>
  <si>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</si>
  <si>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</si>
  <si>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</si>
  <si>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</si>
  <si>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</si>
  <si>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</si>
  <si>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</si>
  <si>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</si>
  <si>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</si>
  <si>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</si>
  <si>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</si>
  <si>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</si>
  <si>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</si>
  <si>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</si>
  <si>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</si>
  <si>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</si>
  <si>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</si>
  <si>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</si>
  <si>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</si>
  <si>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</si>
  <si>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</si>
  <si>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</si>
  <si>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</si>
  <si>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</si>
  <si>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</si>
  <si>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</si>
  <si>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</si>
  <si>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</si>
  <si>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</si>
  <si>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</si>
  <si>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</si>
  <si>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</si>
  <si>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</si>
  <si>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</si>
  <si>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</si>
  <si>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</si>
  <si>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</si>
  <si>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</si>
  <si>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</si>
  <si>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</si>
  <si>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</si>
  <si>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</si>
  <si>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</si>
  <si>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</si>
  <si>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</si>
  <si>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</si>
  <si>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</si>
  <si>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</si>
  <si>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</si>
  <si>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</si>
  <si>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</si>
  <si>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</si>
  <si>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</si>
  <si>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</si>
  <si>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</si>
  <si>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</si>
  <si>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</si>
  <si>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</si>
  <si>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</si>
  <si>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</si>
  <si>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</si>
  <si>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</si>
  <si>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</si>
  <si>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</si>
  <si>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</si>
  <si>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</si>
  <si>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</si>
  <si>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</si>
  <si>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</si>
  <si>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</si>
  <si>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</si>
  <si>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</si>
  <si>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</si>
  <si>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</si>
  <si>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</si>
  <si>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</si>
  <si>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</si>
  <si>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</si>
  <si>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</si>
  <si>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</si>
  <si>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</si>
  <si>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</si>
  <si>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</si>
  <si>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</si>
  <si>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</si>
  <si>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</si>
  <si>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</si>
  <si>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</si>
  <si>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</si>
  <si>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</si>
  <si>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</si>
  <si>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</si>
  <si>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</si>
  <si>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</si>
  <si>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</si>
  <si>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</si>
  <si>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</si>
  <si>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</si>
  <si>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</si>
  <si>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</si>
  <si>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</si>
  <si>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</si>
  <si>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</si>
  <si>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</si>
  <si>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</si>
  <si>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</si>
  <si>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</si>
  <si>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</si>
  <si>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</si>
  <si>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</si>
  <si>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</si>
  <si>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</si>
  <si>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</si>
  <si>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</si>
  <si>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</si>
  <si>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</si>
  <si>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</si>
  <si>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</si>
  <si>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</si>
  <si>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</si>
  <si>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</si>
  <si>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</si>
  <si>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</si>
  <si>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</si>
  <si>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</si>
  <si>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</si>
  <si>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</si>
  <si>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</si>
  <si>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</si>
  <si>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</si>
  <si>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</si>
  <si>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</si>
  <si>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</si>
  <si>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</si>
  <si>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</si>
  <si>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</si>
  <si>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</si>
  <si>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</si>
  <si>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</si>
  <si>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</si>
  <si>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</si>
  <si>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</si>
  <si>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</si>
  <si>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</si>
  <si>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</si>
  <si>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</si>
  <si>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</si>
  <si>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</si>
  <si>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</si>
  <si>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</si>
  <si>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</si>
  <si>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</si>
  <si>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</si>
  <si>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</si>
  <si>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</si>
  <si>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</si>
  <si>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</si>
  <si>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</si>
  <si>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</si>
  <si>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</si>
  <si>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</si>
  <si>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</si>
  <si>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</si>
  <si>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</si>
  <si>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</si>
  <si>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</si>
  <si>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</si>
  <si>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</si>
  <si>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</si>
  <si>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</si>
  <si>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</si>
  <si>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</si>
  <si>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</si>
  <si>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</si>
  <si>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</si>
  <si>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</si>
  <si>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</si>
  <si>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</si>
  <si>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</si>
  <si>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</si>
  <si>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</si>
  <si>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</si>
  <si>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</si>
  <si>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</si>
  <si>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</si>
  <si>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</si>
  <si>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</si>
  <si>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</si>
  <si>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</si>
  <si>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</si>
  <si>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</si>
  <si>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</si>
  <si>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</si>
  <si>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</si>
  <si>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</si>
  <si>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</si>
  <si>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</si>
  <si>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</si>
  <si>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</si>
  <si>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</si>
  <si>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</si>
  <si>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</si>
  <si>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</si>
  <si>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</si>
  <si>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</si>
  <si>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</si>
  <si>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</si>
  <si>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</si>
  <si>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</si>
  <si>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</si>
  <si>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</si>
  <si>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</si>
  <si>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</si>
  <si>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</si>
  <si>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</si>
  <si>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</si>
  <si>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</si>
  <si>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</si>
  <si>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</si>
  <si>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</si>
  <si>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</si>
  <si>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</si>
  <si>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</si>
  <si>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</si>
  <si>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</si>
  <si>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</si>
  <si>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</si>
  <si>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</si>
  <si>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</si>
  <si>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</si>
  <si>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</si>
  <si>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</si>
  <si>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</si>
  <si>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</si>
  <si>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</si>
  <si>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</si>
  <si>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</si>
  <si>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</si>
  <si>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</si>
  <si>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</si>
  <si>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</si>
  <si>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</si>
  <si>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</si>
  <si>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</si>
  <si>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</si>
  <si>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</si>
  <si>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</si>
  <si>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</si>
  <si>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</si>
  <si>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</si>
  <si>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</si>
  <si>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</si>
  <si>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</si>
  <si>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</si>
  <si>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</si>
  <si>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</si>
  <si>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</si>
  <si>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</si>
  <si>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</si>
  <si>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</si>
  <si>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</si>
  <si>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</si>
  <si>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</si>
  <si>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</si>
  <si>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</si>
  <si>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</si>
  <si>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</si>
  <si>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</si>
  <si>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</si>
  <si>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</si>
  <si>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</si>
  <si>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</si>
  <si>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</si>
  <si>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</si>
  <si>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</si>
  <si>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</si>
  <si>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</si>
  <si>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</si>
  <si>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</si>
  <si>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</si>
  <si>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</si>
  <si>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</si>
  <si>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</si>
  <si>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</si>
  <si>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</si>
  <si>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</si>
  <si>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</si>
  <si>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</si>
  <si>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</si>
  <si>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</si>
  <si>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</si>
  <si>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</si>
  <si>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</si>
  <si>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</si>
  <si>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</si>
  <si>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</si>
  <si>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</si>
  <si>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</si>
  <si>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</si>
  <si>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</si>
  <si>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</si>
  <si>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</si>
  <si>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</si>
  <si>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</si>
  <si>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</si>
  <si>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</si>
  <si>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</si>
  <si>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</si>
  <si>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</si>
  <si>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</si>
  <si>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</si>
  <si>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</si>
  <si>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</si>
  <si>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</si>
  <si>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</si>
  <si>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</si>
  <si>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</si>
  <si>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</si>
  <si>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</si>
  <si>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</si>
  <si>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</si>
  <si>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</si>
  <si>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</si>
  <si>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</si>
  <si>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</si>
  <si>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</si>
  <si>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</si>
  <si>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</si>
  <si>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</si>
  <si>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</si>
  <si>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</si>
  <si>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</si>
  <si>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</si>
  <si>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</si>
  <si>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</si>
  <si>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</si>
  <si>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</si>
  <si>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</si>
  <si>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</si>
  <si>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</si>
  <si>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</si>
  <si>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</si>
  <si>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</si>
  <si>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</si>
  <si>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</si>
  <si>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</si>
  <si>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</si>
  <si>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</si>
  <si>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</si>
  <si>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</si>
  <si>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</si>
  <si>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</si>
  <si>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</si>
  <si>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</si>
  <si>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</si>
  <si>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</si>
  <si>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</si>
  <si>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</si>
  <si>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</si>
  <si>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</si>
  <si>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</si>
  <si>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</si>
  <si>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</si>
  <si>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</si>
  <si>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</si>
  <si>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</si>
  <si>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</si>
  <si>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</si>
  <si>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</si>
  <si>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</si>
  <si>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</si>
  <si>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</si>
  <si>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</si>
  <si>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</si>
  <si>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</si>
  <si>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</si>
  <si>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</si>
  <si>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</si>
  <si>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</si>
  <si>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</si>
  <si>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</si>
  <si>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</si>
  <si>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</si>
  <si>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</si>
  <si>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</si>
  <si>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</si>
  <si>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</si>
  <si>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</si>
  <si>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</si>
  <si>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</si>
  <si>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</si>
  <si>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</si>
  <si>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</si>
  <si>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</si>
  <si>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</si>
  <si>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</si>
  <si>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</si>
  <si>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</si>
  <si>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</si>
  <si>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</si>
  <si>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</si>
  <si>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</si>
  <si>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</si>
  <si>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</si>
  <si>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</si>
  <si>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</si>
  <si>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</si>
  <si>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</si>
  <si>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</si>
  <si>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</si>
  <si>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</si>
  <si>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</si>
  <si>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</si>
  <si>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</si>
  <si>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</si>
  <si>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</si>
  <si>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</si>
  <si>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</si>
  <si>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</si>
  <si>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</si>
  <si>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</si>
  <si>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</si>
  <si>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</si>
  <si>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</si>
  <si>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</si>
  <si>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</si>
  <si>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</si>
  <si>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</si>
  <si>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</si>
  <si>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</si>
  <si>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</si>
  <si>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</si>
  <si>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</si>
  <si>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</si>
  <si>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</si>
  <si>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</si>
  <si>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</si>
  <si>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</si>
  <si>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</si>
  <si>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</si>
  <si>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</si>
  <si>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</si>
  <si>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</si>
  <si>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</si>
  <si>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</si>
  <si>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</si>
  <si>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</si>
  <si>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</si>
  <si>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</si>
  <si>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</si>
  <si>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</si>
  <si>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</si>
  <si>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</si>
  <si>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</si>
  <si>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</si>
  <si>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</si>
  <si>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</si>
  <si>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</si>
  <si>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</si>
  <si>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</si>
  <si>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</si>
  <si>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</si>
  <si>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</si>
  <si>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</si>
  <si>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</si>
  <si>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</si>
  <si>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</si>
  <si>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</si>
  <si>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</si>
  <si>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</si>
  <si>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</si>
  <si>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</si>
  <si>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</si>
  <si>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</si>
  <si>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</si>
  <si>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</si>
  <si>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</si>
  <si>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</si>
  <si>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</si>
  <si>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</si>
  <si>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</si>
  <si>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</si>
  <si>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</si>
  <si>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</si>
  <si>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</si>
  <si>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</si>
  <si>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</si>
  <si>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</si>
  <si>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</si>
  <si>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</si>
  <si>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</si>
  <si>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</si>
  <si>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</si>
  <si>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</si>
  <si>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</si>
  <si>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</si>
  <si>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</si>
  <si>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</si>
  <si>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</si>
  <si>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</si>
  <si>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</si>
  <si>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</si>
  <si>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</si>
  <si>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</si>
  <si>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</si>
  <si>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</si>
  <si>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</si>
  <si>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</si>
  <si>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</si>
  <si>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</si>
  <si>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</si>
  <si>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</si>
  <si>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</si>
  <si>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</si>
  <si>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</si>
  <si>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</si>
  <si>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</si>
  <si>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</si>
  <si>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</si>
  <si>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</si>
  <si>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</si>
  <si>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</si>
  <si>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</si>
  <si>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</si>
  <si>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</si>
  <si>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</si>
  <si>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</si>
  <si>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</si>
  <si>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</si>
  <si>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</si>
  <si>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</si>
  <si>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</si>
  <si>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</si>
  <si>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</si>
  <si>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</si>
  <si>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</si>
  <si>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</si>
  <si>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</si>
  <si>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</si>
  <si>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</si>
  <si>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</si>
  <si>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</si>
  <si>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</si>
  <si>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</si>
  <si>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</si>
  <si>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</si>
  <si>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</si>
  <si>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</si>
  <si>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</si>
  <si>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</si>
  <si>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</si>
  <si>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</si>
  <si>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</si>
  <si>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</si>
  <si>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</si>
  <si>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</si>
  <si>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</si>
  <si>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</si>
  <si>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</si>
  <si>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</si>
  <si>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</si>
  <si>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</si>
  <si>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</si>
  <si>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</si>
  <si>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</si>
  <si>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</si>
  <si>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</si>
  <si>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</si>
  <si>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</si>
  <si>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</si>
  <si>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</si>
  <si>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</si>
  <si>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</si>
  <si>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</si>
  <si>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</si>
  <si>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</si>
  <si>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</si>
  <si>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</si>
  <si>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</si>
  <si>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</si>
  <si>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</si>
  <si>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</si>
  <si>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</si>
  <si>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</si>
  <si>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</si>
  <si>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</si>
  <si>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</si>
  <si>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</si>
  <si>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</si>
  <si>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</si>
  <si>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</si>
  <si>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</si>
  <si>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</si>
  <si>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</si>
  <si>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</si>
  <si>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</si>
  <si>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</si>
  <si>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</si>
  <si>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</si>
  <si>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</si>
  <si>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</si>
  <si>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</si>
  <si>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</si>
  <si>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</si>
  <si>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</si>
  <si>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</si>
  <si>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</si>
  <si>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</si>
  <si>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</si>
  <si>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</si>
  <si>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</si>
  <si>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</si>
  <si>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</si>
  <si>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</si>
  <si>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</si>
  <si>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</si>
  <si>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</si>
  <si>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</si>
  <si>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</si>
  <si>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</si>
  <si>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</si>
  <si>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</si>
  <si>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</si>
  <si>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</si>
  <si>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</si>
  <si>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</si>
  <si>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</si>
  <si>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</si>
  <si>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</si>
  <si>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</si>
  <si>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</si>
  <si>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</si>
  <si>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</si>
  <si>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</si>
  <si>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</si>
  <si>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</si>
  <si>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</si>
  <si>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</si>
  <si>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</si>
  <si>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</si>
  <si>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</si>
  <si>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</si>
  <si>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</si>
  <si>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</si>
  <si>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</si>
  <si>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</si>
  <si>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</si>
  <si>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</si>
  <si>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</si>
  <si>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</si>
  <si>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</si>
  <si>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</si>
  <si>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</si>
  <si>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</si>
  <si>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</si>
  <si>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</si>
  <si>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</si>
  <si>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</si>
  <si>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</si>
  <si>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</si>
  <si>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</si>
  <si>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</si>
  <si>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</si>
  <si>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</si>
  <si>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</si>
  <si>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</si>
  <si>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</si>
  <si>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</si>
  <si>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</si>
  <si>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</si>
  <si>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</si>
  <si>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</si>
  <si>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</si>
  <si>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</si>
  <si>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</si>
  <si>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</si>
  <si>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</si>
  <si>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</si>
  <si>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</si>
  <si>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</si>
  <si>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</si>
  <si>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</si>
  <si>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</si>
  <si>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</si>
  <si>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</si>
  <si>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</si>
  <si>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</si>
  <si>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</si>
  <si>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</si>
  <si>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</si>
  <si>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</si>
  <si>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</si>
  <si>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</si>
  <si>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</si>
  <si>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</si>
  <si>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</si>
  <si>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</si>
  <si>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</si>
  <si>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</si>
  <si>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</si>
  <si>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</si>
  <si>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</si>
  <si>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</si>
  <si>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</si>
  <si>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</si>
  <si>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</si>
  <si>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</si>
  <si>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</si>
  <si>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</si>
  <si>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</si>
  <si>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</si>
  <si>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</si>
  <si>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</si>
  <si>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</si>
  <si>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</si>
  <si>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</si>
  <si>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</si>
  <si>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</si>
  <si>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</si>
  <si>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</si>
  <si>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</si>
  <si>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</si>
  <si>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</si>
  <si>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</si>
  <si>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</si>
  <si>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</si>
  <si>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</si>
  <si>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</si>
  <si>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</si>
  <si>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</si>
  <si>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</si>
  <si>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</si>
  <si>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</si>
  <si>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</si>
  <si>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</si>
  <si>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</si>
  <si>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</si>
  <si>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</si>
  <si>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</si>
  <si>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</si>
  <si>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</si>
  <si>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</si>
  <si>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</si>
  <si>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</si>
  <si>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</si>
  <si>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</si>
  <si>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</si>
  <si>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</si>
  <si>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</si>
  <si>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</si>
  <si>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</si>
  <si>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</si>
  <si>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</si>
  <si>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</si>
  <si>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</si>
  <si>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</si>
  <si>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</si>
  <si>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</si>
  <si>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</si>
  <si>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</si>
  <si>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</si>
  <si>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</si>
  <si>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</si>
  <si>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</si>
  <si>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</si>
  <si>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</si>
  <si>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</si>
  <si>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</si>
  <si>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</si>
  <si>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</si>
  <si>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</si>
  <si>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</si>
  <si>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</si>
  <si>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</si>
  <si>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</si>
  <si>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</si>
  <si>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</si>
  <si>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</si>
  <si>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</si>
  <si>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</si>
  <si>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</si>
  <si>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</si>
  <si>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</si>
  <si>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</si>
  <si>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</si>
  <si>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</si>
  <si>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</si>
  <si>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</si>
  <si>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</si>
  <si>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</si>
  <si>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</si>
  <si>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</si>
  <si>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</si>
  <si>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</si>
  <si>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</si>
  <si>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</si>
  <si>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</si>
  <si>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</si>
  <si>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</si>
  <si>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</si>
  <si>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</si>
  <si>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</si>
  <si>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</si>
  <si>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</si>
  <si>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</si>
  <si>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</si>
  <si>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</si>
  <si>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</si>
  <si>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</si>
  <si>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</si>
  <si>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</si>
  <si>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</si>
  <si>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</si>
  <si>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</si>
  <si>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</si>
  <si>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</si>
  <si>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</si>
  <si>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</si>
  <si>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</si>
  <si>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</si>
  <si>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</si>
  <si>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</si>
  <si>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</si>
  <si>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</si>
  <si>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</si>
  <si>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</si>
  <si>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</si>
  <si>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</si>
  <si>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</si>
  <si>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</si>
  <si>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</si>
  <si>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</si>
  <si>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</si>
  <si>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</si>
  <si>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</si>
  <si>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</si>
  <si>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</si>
  <si>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</si>
  <si>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</si>
  <si>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</si>
  <si>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</si>
  <si>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</si>
  <si>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</si>
  <si>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</si>
  <si>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</si>
  <si>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</si>
  <si>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</si>
  <si>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</si>
  <si>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</si>
  <si>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</si>
  <si>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</si>
  <si>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</si>
  <si>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</si>
  <si>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</si>
  <si>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</si>
  <si>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</si>
  <si>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</si>
  <si>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</si>
  <si>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</si>
  <si>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</si>
  <si>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</si>
  <si>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</si>
  <si>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</si>
  <si>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</si>
  <si>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</si>
  <si>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</si>
  <si>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</si>
  <si>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</si>
  <si>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</si>
  <si>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</si>
  <si>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</si>
  <si>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</si>
  <si>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</si>
  <si>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</si>
  <si>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</si>
  <si>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</si>
  <si>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</si>
  <si>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</si>
  <si>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</si>
  <si>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</si>
  <si>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</si>
  <si>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</si>
  <si>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</si>
  <si>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</si>
  <si>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</si>
  <si>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</si>
  <si>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</si>
  <si>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</si>
  <si>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</si>
  <si>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</si>
  <si>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</si>
  <si>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</si>
  <si>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</si>
  <si>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</si>
  <si>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</si>
  <si>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</si>
  <si>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</si>
  <si>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</si>
  <si>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</si>
  <si>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</si>
  <si>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</si>
  <si>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</si>
  <si>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</si>
  <si>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</si>
  <si>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</si>
  <si>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</si>
  <si>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</si>
  <si>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</si>
  <si>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</si>
  <si>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</si>
  <si>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</si>
  <si>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</si>
  <si>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</si>
  <si>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</si>
  <si>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</si>
  <si>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</si>
  <si>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</si>
  <si>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</si>
  <si>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</si>
  <si>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</si>
  <si>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</si>
  <si>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</si>
  <si>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</si>
  <si>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</si>
  <si>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</si>
  <si>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</si>
  <si>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</si>
  <si>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</si>
  <si>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</si>
  <si>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</si>
  <si>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</si>
  <si>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</si>
  <si>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</si>
  <si>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</si>
  <si>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</si>
  <si>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</si>
  <si>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</si>
  <si>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</si>
  <si>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</si>
  <si>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</si>
  <si>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</si>
  <si>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</si>
  <si>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</si>
  <si>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</si>
  <si>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</si>
  <si>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</si>
  <si>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</si>
  <si>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</si>
  <si>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</si>
  <si>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</si>
  <si>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</si>
  <si>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</si>
  <si>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</si>
  <si>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</si>
  <si>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</si>
  <si>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</si>
  <si>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</si>
  <si>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</si>
  <si>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</si>
  <si>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</si>
  <si>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</si>
  <si>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</si>
  <si>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</si>
  <si>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</si>
  <si>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</si>
  <si>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</si>
  <si>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</si>
  <si>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</si>
  <si>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</si>
  <si>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</si>
  <si>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</si>
  <si>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</si>
  <si>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</si>
  <si>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</si>
  <si>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</si>
  <si>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</si>
  <si>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</si>
  <si>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</si>
  <si>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</si>
  <si>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</si>
  <si>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</si>
  <si>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</si>
  <si>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</si>
  <si>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</si>
  <si>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</si>
  <si>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</si>
  <si>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</si>
  <si>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</si>
  <si>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</si>
  <si>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</si>
  <si>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</si>
  <si>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</si>
  <si>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</si>
  <si>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</si>
  <si>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</si>
  <si>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</si>
  <si>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</si>
  <si>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</si>
  <si>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</si>
  <si>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</si>
  <si>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</si>
  <si>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</si>
  <si>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</si>
  <si>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</si>
  <si>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</si>
  <si>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</si>
  <si>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</si>
  <si>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</si>
  <si>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</si>
  <si>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</si>
  <si>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</si>
  <si>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</si>
  <si>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</si>
  <si>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</si>
  <si>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</si>
  <si>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</si>
  <si>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</si>
  <si>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</si>
  <si>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</si>
  <si>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</si>
  <si>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</si>
  <si>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</si>
  <si>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</si>
  <si>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</si>
  <si>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</si>
  <si>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</si>
  <si>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</si>
  <si>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</si>
  <si>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</si>
  <si>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</si>
  <si>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</si>
  <si>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</si>
  <si>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</si>
  <si>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</si>
  <si>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</si>
  <si>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</si>
  <si>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</si>
  <si>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</si>
  <si>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</si>
  <si>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</si>
  <si>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</si>
  <si>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</si>
  <si>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</si>
  <si>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</si>
  <si>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</si>
  <si>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</si>
  <si>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</si>
  <si>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</si>
  <si>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</si>
  <si>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</si>
  <si>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</si>
  <si>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</si>
  <si>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</si>
  <si>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</si>
  <si>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</si>
  <si>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</si>
  <si>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</si>
  <si>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</si>
  <si>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</si>
  <si>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</si>
  <si>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</si>
  <si>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</si>
  <si>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</si>
  <si>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</si>
  <si>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</si>
  <si>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</si>
  <si>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</si>
  <si>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</si>
  <si>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</si>
  <si>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</si>
  <si>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</si>
  <si>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</si>
  <si>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</si>
  <si>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</si>
  <si>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</si>
  <si>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</si>
  <si>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</si>
  <si>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</si>
  <si>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</si>
  <si>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</si>
  <si>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</si>
  <si>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</si>
  <si>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</si>
  <si>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</si>
  <si>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</si>
  <si>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</si>
  <si>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</si>
  <si>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</si>
  <si>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</si>
  <si>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</si>
  <si>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</si>
  <si>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</si>
  <si>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</si>
  <si>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</si>
  <si>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</si>
  <si>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</si>
  <si>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</si>
  <si>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</si>
  <si>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</si>
  <si>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</si>
  <si>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</si>
  <si>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</si>
  <si>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</si>
  <si>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</si>
  <si>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</si>
  <si>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</si>
  <si>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</si>
  <si>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</si>
  <si>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</si>
  <si>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</si>
  <si>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</si>
  <si>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</si>
  <si>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</si>
  <si>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</si>
  <si>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</si>
  <si>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</si>
  <si>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</si>
  <si>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</si>
  <si>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</si>
  <si>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</si>
  <si>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</si>
  <si>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</si>
  <si>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</si>
  <si>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</si>
  <si>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</si>
  <si>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</si>
  <si>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</si>
  <si>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</si>
  <si>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</si>
  <si>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</si>
  <si>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</si>
  <si>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</si>
  <si>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</si>
  <si>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</si>
  <si>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</si>
  <si>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</si>
  <si>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</si>
  <si>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</si>
  <si>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</si>
  <si>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</si>
  <si>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</si>
  <si>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</si>
  <si>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</si>
  <si>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</si>
  <si>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</si>
  <si>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</si>
  <si>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</si>
  <si>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</si>
  <si>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</si>
  <si>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</si>
  <si>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</si>
  <si>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</si>
  <si>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</si>
  <si>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</si>
  <si>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</si>
  <si>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</si>
  <si>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</si>
  <si>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</si>
  <si>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</si>
  <si>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</si>
  <si>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</si>
  <si>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</si>
  <si>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</si>
  <si>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</si>
  <si>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</si>
  <si>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</si>
  <si>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</si>
  <si>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</si>
  <si>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</si>
  <si>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</si>
  <si>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</si>
  <si>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</si>
  <si>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</si>
  <si>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</si>
  <si>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</si>
  <si>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</si>
  <si>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</si>
  <si>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</si>
  <si>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</si>
  <si>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</si>
  <si>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</si>
  <si>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</si>
  <si>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</si>
  <si>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</si>
  <si>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</si>
  <si>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</si>
  <si>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</si>
  <si>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</si>
  <si>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</si>
  <si>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</si>
  <si>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</si>
  <si>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</si>
  <si>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</si>
  <si>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</si>
  <si>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</si>
  <si>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</si>
  <si>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</si>
  <si>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</si>
  <si>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</si>
  <si>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</si>
  <si>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</si>
  <si>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</si>
  <si>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</si>
  <si>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</si>
  <si>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</si>
  <si>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</si>
  <si>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</si>
  <si>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</si>
  <si>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</si>
  <si>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</si>
  <si>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</si>
  <si>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</si>
  <si>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</si>
  <si>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</si>
  <si>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</si>
  <si>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</si>
  <si>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</si>
  <si>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</si>
  <si>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</si>
  <si>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</si>
  <si>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</si>
  <si>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</si>
  <si>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</si>
  <si>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</si>
  <si>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</si>
  <si>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</si>
  <si>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</si>
  <si>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</si>
  <si>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</si>
  <si>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</si>
  <si>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</si>
  <si>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</si>
  <si>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</si>
  <si>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</si>
  <si>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</si>
  <si>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</si>
  <si>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</si>
  <si>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</si>
  <si>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</si>
  <si>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</si>
  <si>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</si>
  <si>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</si>
  <si>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</si>
  <si>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</si>
  <si>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</si>
  <si>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</si>
  <si>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</si>
  <si>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</si>
  <si>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</si>
  <si>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</si>
  <si>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</si>
  <si>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</si>
  <si>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</si>
  <si>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</si>
  <si>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</si>
  <si>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</si>
  <si>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</si>
  <si>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</si>
  <si>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</si>
  <si>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</si>
  <si>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</si>
  <si>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</si>
  <si>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</si>
  <si>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</si>
  <si>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</si>
  <si>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</si>
  <si>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</si>
  <si>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</si>
  <si>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</si>
  <si>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</si>
  <si>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</si>
  <si>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</si>
  <si>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</si>
  <si>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</si>
  <si>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</si>
  <si>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</si>
  <si>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</si>
  <si>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</si>
  <si>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</si>
  <si>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</si>
  <si>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</si>
  <si>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</si>
  <si>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</si>
  <si>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</si>
  <si>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</si>
  <si>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</si>
  <si>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</si>
  <si>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</si>
  <si>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</si>
  <si>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</si>
  <si>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</si>
  <si>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</si>
  <si>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</si>
  <si>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</si>
  <si>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</si>
  <si>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</si>
  <si>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</si>
  <si>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</si>
  <si>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</si>
  <si>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</si>
  <si>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</si>
  <si>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</si>
  <si>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</si>
  <si>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</si>
  <si>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</si>
  <si>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</si>
  <si>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</si>
  <si>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</si>
  <si>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</si>
  <si>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</si>
  <si>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</si>
  <si>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</si>
  <si>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</si>
  <si>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</si>
  <si>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</si>
  <si>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</si>
  <si>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</si>
  <si>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</si>
  <si>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</si>
  <si>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</si>
  <si>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</si>
  <si>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</si>
  <si>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</si>
  <si>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</si>
  <si>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</si>
  <si>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</si>
  <si>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</si>
  <si>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</si>
  <si>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</si>
  <si>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</si>
  <si>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</si>
  <si>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</si>
  <si>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</si>
  <si>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</si>
  <si>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</si>
  <si>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</si>
  <si>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</si>
  <si>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</si>
  <si>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</si>
  <si>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</si>
  <si>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</si>
  <si>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</si>
  <si>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</si>
  <si>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</si>
  <si>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</si>
  <si>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</si>
  <si>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</si>
  <si>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</si>
  <si>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</si>
  <si>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</si>
  <si>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</si>
  <si>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</si>
  <si>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</si>
  <si>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</si>
  <si>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</si>
  <si>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</si>
  <si>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</si>
  <si>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</si>
  <si>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</si>
  <si>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</si>
  <si>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</si>
  <si>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</si>
  <si>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</si>
  <si>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</si>
  <si>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</si>
  <si>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</si>
  <si>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</si>
  <si>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</si>
  <si>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</si>
  <si>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</si>
  <si>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</si>
  <si>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</si>
  <si>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</si>
  <si>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</si>
  <si>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</si>
  <si>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</si>
  <si>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</si>
  <si>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</si>
  <si>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</si>
  <si>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</si>
  <si>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</si>
  <si>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</si>
  <si>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</si>
  <si>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</si>
  <si>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</si>
  <si>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</si>
  <si>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</si>
  <si>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</si>
  <si>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</si>
  <si>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</si>
  <si>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</si>
  <si>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</si>
  <si>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</si>
  <si>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</si>
  <si>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</si>
  <si>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</si>
  <si>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</si>
  <si>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</si>
  <si>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</si>
  <si>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</si>
  <si>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</si>
  <si>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</si>
  <si>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</si>
  <si>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</si>
  <si>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</si>
  <si>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</si>
  <si>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</si>
  <si>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</si>
  <si>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</si>
  <si>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</si>
  <si>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</si>
  <si>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</si>
  <si>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</si>
  <si>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</si>
  <si>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</si>
  <si>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</si>
  <si>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</si>
  <si>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</si>
  <si>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</si>
  <si>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</si>
  <si>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</si>
  <si>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</si>
  <si>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</si>
  <si>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</si>
  <si>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</si>
  <si>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</si>
  <si>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</si>
  <si>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</si>
  <si>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</si>
  <si>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</si>
  <si>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</si>
  <si>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</si>
  <si>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</si>
  <si>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</si>
  <si>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</si>
  <si>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</si>
  <si>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</si>
  <si>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</si>
  <si>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</si>
  <si>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</si>
  <si>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</si>
  <si>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</si>
  <si>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</si>
  <si>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</si>
  <si>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</si>
  <si>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</si>
  <si>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</si>
  <si>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</si>
  <si>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</si>
  <si>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</si>
  <si>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</si>
  <si>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</si>
  <si>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</si>
  <si>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</si>
  <si>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</si>
  <si>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</si>
  <si>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</si>
  <si>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</si>
  <si>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</si>
  <si>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</si>
  <si>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</si>
  <si>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</si>
  <si>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</si>
  <si>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</si>
  <si>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</si>
  <si>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</si>
  <si>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</si>
  <si>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</si>
  <si>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</si>
  <si>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</si>
  <si>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</si>
  <si>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</si>
  <si>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</si>
  <si>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</si>
  <si>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</si>
  <si>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</si>
  <si>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</si>
  <si>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</si>
  <si>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</si>
  <si>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</si>
  <si>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</si>
  <si>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</si>
  <si>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</si>
  <si>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</si>
  <si>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</si>
  <si>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</si>
  <si>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</si>
  <si>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</si>
  <si>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</si>
  <si>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</si>
  <si>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</si>
  <si>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</si>
  <si>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</si>
  <si>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</si>
  <si>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</si>
  <si>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</si>
  <si>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</si>
  <si>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</si>
  <si>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</si>
  <si>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</si>
  <si>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</si>
  <si>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</si>
  <si>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</si>
  <si>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</si>
  <si>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</si>
  <si>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</si>
  <si>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</si>
  <si>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</si>
  <si>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</si>
  <si>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</si>
  <si>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</si>
  <si>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</si>
  <si>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</si>
  <si>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</si>
  <si>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</si>
  <si>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</si>
  <si>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</si>
  <si>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</si>
  <si>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</si>
  <si>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</si>
  <si>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</si>
  <si>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</si>
  <si>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</si>
  <si>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</si>
  <si>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</si>
  <si>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</si>
  <si>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</si>
  <si>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</si>
  <si>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</si>
  <si>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</si>
  <si>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</si>
  <si>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</si>
  <si>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</si>
  <si>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</si>
  <si>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</si>
  <si>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</si>
  <si>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</si>
  <si>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</si>
  <si>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</si>
  <si>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</si>
  <si>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</si>
  <si>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</si>
  <si>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</si>
  <si>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</si>
  <si>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</si>
  <si>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</si>
  <si>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</si>
  <si>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</si>
  <si>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</si>
  <si>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</si>
  <si>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</si>
  <si>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</si>
  <si>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</si>
  <si>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</si>
  <si>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</si>
  <si>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</si>
  <si>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</si>
  <si>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</si>
  <si>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</si>
  <si>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</si>
  <si>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</si>
  <si>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</si>
  <si>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</si>
  <si>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</si>
  <si>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</si>
  <si>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</si>
  <si>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</si>
  <si>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</si>
  <si>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</si>
  <si>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</si>
  <si>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</si>
  <si>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</si>
  <si>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</si>
  <si>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</si>
  <si>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</si>
  <si>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</si>
  <si>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</si>
  <si>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</si>
  <si>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</si>
  <si>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</si>
  <si>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</si>
  <si>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</si>
  <si>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</si>
  <si>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</si>
  <si>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</si>
  <si>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</si>
  <si>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</si>
  <si>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</si>
  <si>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</si>
  <si>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</si>
  <si>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</si>
  <si>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</si>
  <si>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</si>
  <si>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</si>
  <si>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</si>
  <si>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</si>
  <si>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</si>
  <si>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</si>
  <si>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</si>
  <si>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</si>
  <si>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</si>
  <si>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</si>
  <si>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</si>
  <si>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</si>
  <si>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</si>
  <si>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</si>
  <si>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</si>
  <si>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</si>
  <si>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</si>
  <si>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</si>
  <si>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</si>
  <si>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</si>
  <si>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</si>
  <si>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</si>
  <si>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</si>
  <si>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</si>
  <si>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</si>
  <si>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</si>
  <si>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</si>
  <si>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</si>
  <si>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</si>
  <si>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</si>
  <si>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</si>
  <si>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</si>
  <si>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</si>
  <si>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</si>
  <si>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</si>
  <si>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</si>
  <si>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</si>
  <si>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</si>
  <si>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</si>
  <si>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</si>
  <si>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</si>
  <si>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</si>
  <si>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</si>
  <si>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</si>
  <si>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</si>
  <si>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</si>
  <si>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</si>
  <si>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</si>
  <si>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</si>
  <si>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</si>
  <si>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</si>
  <si>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</si>
  <si>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</si>
  <si>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</si>
  <si>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</si>
  <si>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</si>
  <si>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</si>
  <si>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</si>
  <si>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</si>
  <si>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</si>
  <si>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</si>
  <si>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</si>
  <si>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</si>
  <si>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</si>
  <si>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</si>
  <si>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</si>
  <si>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</si>
  <si>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</si>
  <si>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</si>
  <si>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</si>
  <si>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</si>
  <si>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</si>
  <si>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</si>
  <si>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</si>
  <si>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</si>
  <si>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</si>
  <si>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</si>
  <si>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</si>
  <si>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</si>
  <si>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</si>
  <si>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</si>
  <si>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</si>
  <si>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</si>
  <si>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</si>
  <si>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</si>
  <si>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</si>
  <si>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</si>
  <si>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</si>
  <si>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</si>
  <si>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</si>
  <si>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</si>
  <si>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</si>
  <si>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</si>
  <si>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</si>
  <si>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</si>
  <si>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</si>
  <si>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</si>
  <si>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</si>
  <si>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</si>
  <si>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</si>
  <si>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</si>
  <si>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</si>
  <si>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</si>
  <si>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</si>
  <si>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</si>
  <si>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</si>
  <si>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</si>
  <si>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</si>
  <si>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</si>
  <si>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</si>
  <si>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</si>
  <si>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</si>
  <si>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</si>
  <si>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</si>
  <si>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</si>
  <si>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</si>
  <si>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</si>
  <si>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</si>
  <si>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</si>
  <si>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</si>
  <si>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</si>
  <si>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</si>
  <si>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</si>
  <si>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</si>
  <si>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</si>
  <si>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</si>
  <si>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</si>
  <si>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</si>
  <si>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</si>
  <si>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</si>
  <si>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</si>
  <si>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</si>
  <si>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</si>
  <si>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</si>
  <si>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</si>
  <si>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</si>
  <si>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</si>
  <si>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</si>
  <si>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</si>
  <si>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</si>
  <si>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</si>
  <si>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</si>
  <si>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</si>
  <si>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</si>
  <si>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</si>
  <si>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</si>
  <si>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</si>
  <si>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</si>
  <si>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</si>
  <si>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</si>
  <si>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</si>
  <si>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</si>
  <si>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</si>
  <si>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</si>
  <si>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</si>
  <si>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</si>
  <si>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</si>
  <si>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</si>
  <si>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</si>
  <si>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</si>
  <si>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</si>
  <si>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</si>
  <si>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</si>
  <si>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</si>
  <si>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</si>
  <si>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</si>
  <si>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</si>
  <si>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</si>
  <si>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</si>
  <si>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</si>
  <si>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</si>
  <si>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</si>
  <si>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</si>
  <si>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</si>
  <si>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</si>
  <si>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</si>
  <si>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</si>
  <si>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</si>
  <si>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</si>
  <si>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</si>
  <si>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</si>
  <si>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</si>
  <si>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</si>
  <si>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</si>
  <si>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</si>
  <si>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</si>
  <si>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</si>
  <si>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</si>
  <si>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</si>
  <si>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</si>
  <si>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</si>
  <si>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</si>
  <si>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</si>
  <si>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</si>
  <si>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</si>
  <si>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</si>
  <si>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</si>
  <si>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</si>
  <si>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</si>
  <si>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</si>
  <si>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</si>
  <si>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</si>
  <si>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</si>
  <si>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</si>
  <si>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</si>
  <si>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</si>
  <si>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</si>
  <si>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</si>
  <si>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</si>
  <si>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</si>
  <si>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</si>
  <si>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</si>
  <si>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</si>
  <si>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</si>
  <si>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</si>
  <si>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</si>
  <si>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</si>
  <si>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</si>
  <si>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</si>
  <si>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</si>
  <si>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</si>
  <si>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</si>
  <si>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</si>
  <si>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</si>
  <si>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</si>
  <si>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</si>
  <si>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</si>
  <si>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</si>
  <si>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</si>
  <si>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</si>
  <si>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</si>
  <si>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</si>
  <si>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</si>
  <si>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</si>
  <si>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</si>
  <si>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</si>
  <si>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</si>
  <si>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</si>
  <si>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</si>
  <si>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</si>
  <si>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</si>
  <si>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</si>
  <si>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</si>
  <si>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</si>
  <si>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</si>
  <si>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</si>
  <si>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</si>
  <si>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</si>
  <si>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</si>
  <si>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</si>
  <si>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</si>
  <si>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</si>
  <si>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</si>
  <si>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</si>
  <si>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</si>
  <si>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</si>
  <si>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</si>
  <si>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</si>
  <si>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</si>
  <si>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</si>
  <si>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</si>
  <si>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</si>
  <si>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</si>
  <si>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</si>
  <si>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</si>
  <si>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</si>
  <si>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</si>
  <si>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</si>
  <si>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</si>
  <si>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</si>
  <si>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</si>
  <si>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</si>
  <si>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</si>
  <si>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</si>
  <si>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</si>
  <si>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</si>
  <si>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</si>
  <si>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</si>
  <si>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</si>
  <si>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</si>
  <si>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</si>
  <si>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</si>
  <si>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</si>
  <si>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</si>
  <si>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</si>
  <si>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</si>
  <si>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</si>
  <si>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</si>
  <si>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</si>
  <si>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</si>
  <si>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</si>
  <si>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</si>
  <si>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</si>
  <si>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</si>
  <si>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</si>
  <si>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</si>
  <si>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</si>
  <si>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</si>
  <si>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</si>
  <si>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</si>
  <si>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</si>
  <si>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</si>
  <si>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</si>
  <si>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</si>
  <si>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</si>
  <si>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</si>
  <si>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</si>
  <si>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</si>
  <si>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</si>
  <si>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</si>
  <si>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</si>
  <si>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</si>
  <si>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</si>
  <si>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</si>
  <si>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</si>
  <si>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</si>
  <si>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</si>
  <si>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</si>
  <si>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</si>
  <si>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</si>
  <si>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</si>
  <si>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</si>
  <si>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</si>
  <si>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</si>
  <si>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</si>
  <si>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</si>
  <si>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</si>
  <si>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</si>
  <si>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</si>
  <si>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</si>
  <si>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</si>
  <si>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</si>
  <si>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</si>
  <si>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</si>
  <si>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</si>
  <si>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</si>
  <si>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</si>
  <si>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</si>
  <si>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</si>
  <si>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</si>
  <si>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</si>
  <si>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</si>
  <si>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</si>
  <si>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</si>
  <si>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</si>
  <si>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</si>
  <si>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</si>
  <si>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</si>
  <si>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</si>
  <si>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</si>
  <si>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</si>
  <si>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</si>
  <si>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</si>
  <si>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</si>
  <si>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</si>
  <si>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</si>
  <si>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</si>
  <si>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</si>
  <si>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</si>
  <si>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</si>
  <si>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</si>
  <si>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</si>
  <si>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</si>
  <si>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</si>
  <si>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</si>
  <si>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</si>
  <si>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</si>
  <si>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</si>
  <si>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</si>
  <si>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</si>
  <si>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</si>
  <si>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</si>
  <si>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</si>
  <si>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</si>
  <si>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</si>
  <si>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</si>
  <si>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</si>
  <si>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</si>
  <si>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</si>
  <si>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</si>
  <si>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</si>
  <si>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</si>
  <si>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</si>
  <si>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</si>
  <si>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</si>
  <si>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</si>
  <si>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</si>
  <si>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</si>
  <si>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</si>
  <si>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</si>
  <si>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</si>
  <si>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</si>
  <si>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</si>
  <si>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</si>
  <si>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</si>
  <si>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</si>
  <si>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</si>
  <si>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</si>
  <si>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</si>
  <si>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</si>
  <si>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</si>
  <si>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</si>
  <si>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</si>
  <si>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</si>
  <si>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</si>
  <si>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</si>
  <si>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</si>
  <si>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</si>
  <si>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</si>
  <si>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</si>
  <si>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</si>
  <si>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</si>
  <si>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</si>
  <si>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</si>
  <si>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</si>
  <si>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</si>
  <si>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</si>
  <si>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</si>
  <si>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</si>
  <si>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</si>
  <si>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</si>
  <si>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</si>
  <si>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</si>
  <si>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</si>
  <si>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</si>
  <si>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</si>
  <si>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</si>
  <si>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</si>
  <si>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</si>
  <si>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</si>
  <si>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</si>
  <si>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</si>
  <si>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</si>
  <si>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</si>
  <si>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</si>
  <si>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</si>
  <si>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</si>
  <si>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</si>
  <si>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</si>
  <si>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</si>
  <si>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</si>
  <si>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</si>
  <si>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</si>
  <si>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</si>
  <si>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</si>
  <si>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</si>
  <si>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</si>
  <si>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</si>
  <si>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</si>
  <si>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</si>
  <si>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</si>
  <si>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</si>
  <si>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</si>
  <si>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</si>
  <si>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</si>
  <si>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</si>
  <si>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</si>
  <si>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</si>
  <si>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</si>
  <si>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</si>
  <si>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</si>
  <si>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</si>
  <si>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</si>
  <si>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</si>
  <si>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</si>
  <si>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</si>
  <si>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</si>
  <si>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</si>
  <si>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</si>
  <si>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</si>
  <si>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</si>
  <si>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</si>
  <si>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</si>
  <si>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</si>
  <si>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</si>
  <si>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</si>
  <si>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</si>
  <si>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</si>
  <si>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</si>
  <si>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</si>
  <si>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</si>
  <si>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</si>
  <si>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</si>
  <si>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</si>
  <si>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</si>
  <si>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</si>
  <si>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</si>
  <si>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</si>
  <si>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</si>
  <si>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</si>
  <si>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</si>
  <si>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</si>
  <si>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</si>
  <si>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</si>
  <si>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</si>
  <si>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</si>
  <si>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</si>
  <si>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</si>
  <si>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</si>
  <si>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</si>
  <si>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</si>
  <si>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</si>
  <si>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</si>
  <si>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</si>
  <si>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</si>
  <si>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</si>
  <si>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</si>
  <si>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</si>
  <si>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</si>
  <si>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</si>
  <si>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</si>
  <si>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</si>
  <si>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</si>
  <si>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</si>
  <si>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</si>
  <si>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</si>
  <si>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</si>
  <si>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</si>
  <si>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</si>
  <si>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</si>
  <si>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</si>
  <si>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</si>
  <si>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</si>
  <si>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</si>
  <si>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</si>
  <si>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</si>
  <si>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</si>
  <si>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</si>
  <si>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</si>
  <si>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</si>
  <si>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</si>
  <si>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</si>
  <si>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</si>
  <si>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</si>
  <si>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</si>
  <si>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</si>
  <si>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</si>
  <si>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</si>
  <si>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</si>
  <si>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</si>
  <si>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</si>
  <si>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</si>
  <si>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</si>
  <si>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</si>
  <si>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</si>
  <si>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</si>
  <si>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</si>
  <si>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</si>
  <si>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</si>
  <si>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</si>
  <si>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</si>
  <si>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</si>
  <si>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</si>
  <si>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</si>
  <si>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</si>
  <si>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</si>
  <si>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</si>
  <si>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</si>
  <si>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</si>
  <si>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</si>
  <si>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</si>
  <si>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</si>
  <si>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</si>
  <si>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</si>
  <si>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</si>
  <si>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</si>
  <si>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</si>
  <si>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</si>
  <si>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</si>
  <si>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</si>
  <si>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</si>
  <si>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</si>
  <si>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</si>
  <si>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</si>
  <si>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</si>
  <si>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</si>
  <si>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</si>
  <si>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</si>
  <si>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</si>
  <si>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</si>
  <si>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</si>
  <si>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</si>
  <si>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</si>
  <si>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</si>
  <si>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</si>
  <si>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</si>
  <si>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</si>
  <si>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</si>
  <si>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</si>
  <si>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</si>
  <si>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</si>
  <si>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</si>
  <si>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</si>
  <si>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</si>
  <si>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</si>
  <si>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</si>
  <si>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</si>
  <si>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</si>
  <si>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</si>
  <si>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</si>
  <si>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</si>
  <si>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</si>
  <si>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</si>
  <si>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</si>
  <si>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</si>
  <si>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</si>
  <si>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</si>
  <si>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</si>
  <si>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</si>
  <si>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</si>
  <si>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</si>
  <si>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</si>
  <si>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</si>
  <si>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</si>
  <si>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</si>
  <si>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</si>
  <si>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</si>
  <si>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</si>
  <si>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</si>
  <si>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</si>
  <si>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</si>
  <si>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</si>
  <si>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</si>
  <si>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</si>
  <si>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</si>
  <si>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</si>
  <si>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</si>
  <si>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</si>
  <si>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</si>
  <si>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</si>
  <si>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</si>
  <si>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</si>
  <si>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</si>
  <si>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</si>
  <si>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</si>
  <si>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</si>
  <si>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</si>
  <si>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</si>
  <si>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</si>
  <si>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</si>
  <si>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</si>
  <si>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</si>
  <si>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</si>
  <si>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</si>
  <si>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</si>
  <si>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</si>
  <si>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</si>
  <si>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</si>
  <si>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</si>
  <si>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</si>
  <si>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</si>
  <si>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</si>
  <si>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</si>
  <si>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</si>
  <si>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</si>
  <si>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</si>
  <si>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</si>
  <si>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</si>
  <si>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</si>
  <si>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</si>
  <si>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</si>
  <si>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</si>
  <si>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</si>
  <si>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</si>
  <si>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</si>
  <si>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</si>
  <si>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</si>
  <si>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</si>
  <si>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</si>
  <si>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</si>
  <si>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</si>
  <si>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</si>
  <si>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</si>
  <si>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</si>
  <si>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</si>
  <si>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</si>
  <si>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</si>
  <si>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</si>
  <si>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</si>
  <si>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</si>
  <si>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</si>
  <si>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</si>
  <si>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</si>
  <si>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</si>
  <si>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</si>
  <si>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</si>
  <si>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</si>
  <si>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</si>
  <si>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</si>
  <si>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</si>
  <si>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</si>
  <si>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</si>
  <si>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</si>
  <si>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</si>
  <si>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</si>
  <si>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</si>
  <si>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</si>
  <si>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</si>
  <si>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</si>
  <si>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</si>
  <si>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</si>
  <si>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</si>
  <si>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</si>
  <si>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</si>
  <si>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</si>
  <si>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</si>
  <si>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</si>
  <si>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</si>
  <si>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</si>
  <si>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</si>
  <si>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</si>
  <si>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</si>
  <si>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</si>
  <si>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</si>
  <si>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</si>
  <si>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</si>
  <si>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</si>
  <si>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</si>
  <si>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</si>
  <si>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</si>
  <si>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</si>
  <si>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</si>
  <si>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</si>
  <si>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</si>
  <si>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</si>
  <si>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</si>
  <si>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</si>
  <si>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</si>
  <si>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</si>
  <si>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</si>
  <si>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</si>
  <si>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</si>
  <si>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</si>
  <si>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</si>
  <si>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</si>
  <si>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</si>
  <si>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</si>
  <si>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</si>
  <si>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</si>
  <si>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</si>
  <si>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</si>
  <si>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</si>
  <si>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</si>
  <si>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</si>
  <si>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</si>
  <si>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</si>
  <si>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</si>
  <si>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</si>
  <si>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</si>
  <si>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</si>
  <si>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</si>
  <si>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</si>
  <si>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</si>
  <si>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</si>
  <si>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</si>
  <si>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</si>
  <si>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</si>
  <si>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</si>
  <si>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</si>
  <si>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</si>
  <si>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</si>
  <si>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</si>
  <si>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</si>
  <si>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</si>
  <si>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</si>
  <si>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</si>
  <si>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</si>
  <si>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</si>
  <si>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</si>
  <si>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</si>
  <si>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</si>
  <si>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</si>
  <si>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</si>
  <si>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</si>
  <si>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</si>
  <si>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</si>
  <si>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</si>
  <si>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</si>
  <si>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</si>
  <si>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</si>
  <si>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</si>
  <si>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</si>
  <si>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</si>
  <si>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</si>
  <si>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</si>
  <si>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</si>
  <si>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</si>
  <si>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</si>
  <si>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</si>
  <si>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</si>
  <si>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</si>
  <si>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</si>
  <si>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</si>
  <si>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</si>
  <si>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</si>
  <si>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</si>
  <si>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</si>
  <si>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</si>
  <si>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</si>
  <si>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</si>
  <si>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</si>
  <si>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</si>
  <si>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</si>
  <si>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</si>
  <si>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</si>
  <si>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</si>
  <si>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</si>
  <si>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</si>
  <si>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</si>
  <si>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</si>
  <si>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</si>
  <si>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</si>
  <si>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</si>
  <si>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</si>
  <si>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</si>
  <si>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</si>
  <si>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</si>
  <si>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</si>
  <si>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</si>
  <si>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</si>
  <si>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</si>
  <si>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</si>
  <si>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</si>
  <si>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</si>
  <si>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</si>
  <si>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</si>
  <si>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</si>
  <si>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</si>
  <si>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</si>
  <si>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</si>
  <si>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</si>
  <si>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</si>
  <si>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</si>
  <si>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</si>
  <si>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</si>
  <si>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</si>
  <si>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</si>
  <si>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</si>
  <si>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</si>
  <si>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</si>
  <si>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</si>
  <si>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</si>
  <si>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</si>
  <si>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</si>
  <si>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</si>
  <si>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</si>
  <si>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</si>
  <si>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</si>
  <si>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</si>
  <si>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</si>
  <si>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</si>
  <si>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</si>
  <si>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</si>
  <si>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</si>
  <si>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</si>
  <si>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</si>
  <si>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</si>
  <si>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</si>
  <si>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</si>
  <si>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</si>
  <si>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</si>
  <si>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</si>
  <si>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</si>
  <si>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</si>
  <si>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</si>
  <si>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</si>
  <si>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</si>
  <si>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</si>
  <si>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</si>
  <si>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</si>
  <si>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</si>
  <si>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</si>
  <si>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</si>
  <si>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</si>
  <si>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</si>
  <si>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</si>
  <si>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</si>
  <si>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</si>
  <si>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</si>
  <si>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</si>
  <si>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</si>
  <si>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</si>
  <si>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</si>
  <si>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</si>
  <si>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</si>
  <si>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</si>
  <si>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</si>
  <si>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</si>
  <si>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</si>
  <si>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</si>
  <si>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</si>
  <si>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</si>
  <si>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</si>
  <si>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</si>
  <si>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</si>
  <si>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</si>
  <si>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</si>
  <si>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</si>
  <si>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</si>
  <si>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</si>
  <si>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</si>
  <si>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</si>
  <si>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</si>
  <si>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</si>
  <si>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</si>
  <si>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</si>
  <si>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</si>
  <si>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</si>
  <si>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</si>
  <si>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</si>
  <si>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</si>
  <si>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</si>
  <si>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</si>
  <si>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</si>
  <si>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</si>
  <si>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</si>
  <si>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</si>
  <si>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</si>
  <si>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</si>
  <si>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</si>
  <si>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</si>
  <si>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</si>
  <si>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</si>
  <si>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</si>
  <si>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</si>
  <si>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</si>
  <si>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</si>
  <si>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</si>
  <si>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</si>
  <si>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</si>
  <si>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</si>
  <si>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</si>
  <si>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</si>
  <si>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</si>
  <si>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</si>
  <si>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</si>
  <si>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</si>
  <si>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</si>
  <si>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</si>
  <si>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</si>
  <si>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</si>
  <si>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</si>
  <si>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</si>
  <si>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</si>
  <si>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</si>
  <si>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</si>
  <si>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</si>
  <si>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</si>
  <si>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</si>
  <si>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</si>
  <si>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</si>
  <si>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</si>
  <si>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</si>
  <si>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</si>
  <si>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</si>
  <si>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</si>
  <si>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</si>
  <si>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</si>
  <si>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</si>
  <si>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</si>
  <si>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</si>
  <si>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</si>
  <si>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</si>
  <si>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</si>
  <si>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</si>
  <si>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</si>
  <si>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</si>
  <si>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</si>
  <si>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</si>
  <si>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</si>
  <si>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</si>
  <si>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</si>
  <si>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</si>
  <si>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</si>
  <si>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</si>
  <si>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</si>
  <si>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</si>
  <si>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</si>
  <si>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</si>
  <si>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</si>
  <si>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</si>
  <si>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</si>
  <si>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</si>
  <si>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</si>
  <si>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</si>
  <si>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</si>
  <si>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</si>
  <si>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</si>
  <si>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</si>
  <si>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</si>
  <si>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</si>
  <si>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</si>
  <si>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</si>
  <si>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</si>
  <si>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</si>
  <si>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</si>
  <si>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</si>
  <si>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</si>
  <si>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</si>
  <si>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</si>
  <si>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</si>
  <si>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</si>
  <si>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</si>
  <si>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</si>
  <si>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</si>
  <si>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</si>
  <si>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</si>
  <si>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</si>
  <si>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</si>
  <si>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</si>
  <si>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</si>
  <si>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</si>
  <si>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</si>
  <si>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</si>
  <si>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</si>
  <si>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</si>
  <si>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</si>
  <si>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</si>
  <si>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</si>
  <si>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</si>
  <si>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</si>
  <si>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</si>
  <si>
    <t>1910020081</t>
  </si>
  <si>
    <t xml:space="preserve">Nguyễn Tuấn </t>
  </si>
  <si>
    <t>1910020026</t>
  </si>
  <si>
    <t>1910020146</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</si>
  <si>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</si>
  <si>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</si>
  <si>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</si>
  <si>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</si>
  <si>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</si>
  <si>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</si>
  <si>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</si>
  <si>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</si>
  <si>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</si>
  <si>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</si>
  <si>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</si>
  <si>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</si>
  <si>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</si>
  <si>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</si>
  <si>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</si>
  <si>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</si>
  <si>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</si>
  <si>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</si>
  <si>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</si>
  <si>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</si>
  <si>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</si>
  <si>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</si>
  <si>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</si>
  <si>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</si>
  <si>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</si>
  <si>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</si>
  <si>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</si>
  <si>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1910020071</t>
  </si>
  <si>
    <t>Hồ Hoàng</t>
  </si>
  <si>
    <t>1910020041</t>
  </si>
  <si>
    <t>1910020040</t>
  </si>
  <si>
    <t>Thạch Lê</t>
  </si>
  <si>
    <t>1910020165</t>
  </si>
  <si>
    <t>Bùi Trung</t>
  </si>
  <si>
    <t>1910020035</t>
  </si>
  <si>
    <t>Trịnh Huệ</t>
  </si>
  <si>
    <t>1910020038</t>
  </si>
  <si>
    <t>Ngô Thái</t>
  </si>
  <si>
    <t>Triều</t>
  </si>
  <si>
    <t>1910020046</t>
  </si>
  <si>
    <t xml:space="preserve">Nguyễn Phạm Lam </t>
  </si>
  <si>
    <t>1910020049</t>
  </si>
  <si>
    <t>Phạm Trần Nguyên</t>
  </si>
  <si>
    <t>NghỈ luôn</t>
  </si>
  <si>
    <t>k</t>
  </si>
  <si>
    <t>NGHỈ LUÔN</t>
  </si>
  <si>
    <t>K.P</t>
  </si>
  <si>
    <t>TK</t>
  </si>
  <si>
    <t>nghỉ học luôn</t>
  </si>
  <si>
    <t>PK</t>
  </si>
  <si>
    <t>Võ Thị Ngọc</t>
  </si>
  <si>
    <t>2T</t>
  </si>
  <si>
    <t xml:space="preserve">P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</si>
</sst>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0" fontId="54" fillId="0" borderId="0"/>
  </cellStyleXfs>
  <cellXfs count="559">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5" fontId="78" fillId="2" borderId="17" xfId="0" applyNumberFormat="1" applyFont="1" applyFill="1" applyBorder="1" applyAlignment="1">
      <alignment horizontal="center" vertical="center"/>
    </xf>
    <xf numFmtId="166"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1"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97" fillId="26" borderId="5"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108" fillId="26" borderId="4" xfId="0" applyFont="1" applyFill="1" applyBorder="1" applyAlignment="1">
      <alignment horizontal="center" vertical="center" wrapText="1"/>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65" fillId="0" borderId="4" xfId="0" applyFont="1" applyBorder="1" applyAlignment="1">
      <alignment horizontal="center" vertical="top"/>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63" fillId="0" borderId="0" xfId="0" applyFont="1" applyAlignment="1">
      <alignment horizontal="center" vertical="center"/>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49"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9"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19"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47" fillId="25" borderId="18"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19" xfId="0" applyFont="1" applyFill="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8">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7.xml"/><Relationship Id="rId1" Type="http://schemas.openxmlformats.org/officeDocument/2006/relationships/printerSettings" Target="../printerSettings/printerSettings20.bin"/><Relationship Id="rId4" Type="http://schemas.openxmlformats.org/officeDocument/2006/relationships/comments" Target="../comments11.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14.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57.xml"/><Relationship Id="rId1" Type="http://schemas.openxmlformats.org/officeDocument/2006/relationships/printerSettings" Target="../printerSettings/printerSettings24.bin"/><Relationship Id="rId4" Type="http://schemas.openxmlformats.org/officeDocument/2006/relationships/comments" Target="../comments23.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3" t="s">
        <v>2728</v>
      </c>
      <c r="C1" s="393"/>
      <c r="D1" s="393"/>
      <c r="E1" s="393"/>
      <c r="F1" s="393"/>
      <c r="G1" s="393"/>
      <c r="H1" s="393"/>
      <c r="I1" s="393"/>
      <c r="J1" s="393"/>
      <c r="K1" s="296"/>
      <c r="L1" s="296"/>
      <c r="M1" s="296"/>
      <c r="N1" s="394" t="s">
        <v>2729</v>
      </c>
      <c r="O1" s="394"/>
      <c r="P1" s="394"/>
      <c r="Q1" s="394"/>
      <c r="R1" s="394"/>
      <c r="S1" s="394"/>
      <c r="T1" s="394"/>
      <c r="U1" s="394"/>
      <c r="V1" s="394"/>
      <c r="W1" s="394"/>
      <c r="X1" s="394"/>
      <c r="Y1" s="394"/>
    </row>
    <row r="2" spans="2:25" ht="24" customHeight="1">
      <c r="B2" s="395" t="s">
        <v>2800</v>
      </c>
      <c r="C2" s="395"/>
      <c r="D2" s="395"/>
      <c r="E2" s="395"/>
      <c r="F2" s="395"/>
      <c r="G2" s="395"/>
      <c r="H2" s="395"/>
      <c r="I2" s="395"/>
      <c r="J2" s="395"/>
      <c r="K2" s="395"/>
      <c r="L2" s="395"/>
      <c r="M2" s="395"/>
      <c r="N2" s="395"/>
      <c r="O2" s="395"/>
      <c r="P2" s="395"/>
      <c r="Q2" s="395"/>
      <c r="R2" s="395"/>
      <c r="S2" s="395"/>
      <c r="T2" s="395"/>
      <c r="U2" s="395"/>
      <c r="V2" s="395"/>
      <c r="W2" s="395"/>
      <c r="X2" s="395"/>
      <c r="Y2" s="395"/>
    </row>
    <row r="3" spans="2:25" ht="33" customHeight="1">
      <c r="B3" s="396" t="s">
        <v>2801</v>
      </c>
      <c r="C3" s="396"/>
      <c r="D3" s="396"/>
      <c r="E3" s="396"/>
      <c r="F3" s="396"/>
      <c r="G3" s="396"/>
      <c r="H3" s="396"/>
      <c r="I3" s="396"/>
      <c r="J3" s="396"/>
      <c r="K3" s="396"/>
      <c r="L3" s="396"/>
      <c r="M3" s="396"/>
      <c r="N3" s="396"/>
      <c r="O3" s="396"/>
      <c r="P3" s="396"/>
      <c r="Q3" s="396"/>
      <c r="R3" s="396"/>
      <c r="S3" s="396"/>
      <c r="T3" s="396"/>
      <c r="U3" s="396"/>
      <c r="V3" s="396"/>
      <c r="W3" s="396"/>
      <c r="X3" s="396"/>
      <c r="Y3" s="396"/>
    </row>
    <row r="4" spans="2:25" s="298" customFormat="1" ht="21" customHeight="1">
      <c r="B4" s="368" t="s">
        <v>2730</v>
      </c>
      <c r="C4" s="369"/>
      <c r="D4" s="369"/>
      <c r="E4" s="369"/>
      <c r="F4" s="369"/>
      <c r="G4" s="369"/>
      <c r="H4" s="369"/>
      <c r="I4" s="369"/>
      <c r="J4" s="369"/>
      <c r="K4" s="369"/>
      <c r="L4" s="369"/>
      <c r="M4" s="370"/>
      <c r="N4" s="397" t="s">
        <v>2731</v>
      </c>
      <c r="O4" s="397"/>
      <c r="P4" s="397"/>
      <c r="Q4" s="398"/>
      <c r="R4" s="398"/>
      <c r="S4" s="398"/>
      <c r="T4" s="397"/>
      <c r="U4" s="397"/>
      <c r="V4" s="397"/>
      <c r="W4" s="397"/>
      <c r="X4" s="397"/>
      <c r="Y4" s="397"/>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11</v>
      </c>
      <c r="F6" s="318">
        <f>CKCT19.2!AK35</f>
        <v>4</v>
      </c>
      <c r="G6" s="322">
        <f>CKCT19.1!AL33</f>
        <v>2</v>
      </c>
      <c r="H6" s="300">
        <v>16</v>
      </c>
      <c r="I6" s="309" t="s">
        <v>2741</v>
      </c>
      <c r="J6" s="203">
        <v>34</v>
      </c>
      <c r="K6" s="314">
        <f>TBN19.2!AJ41</f>
        <v>54</v>
      </c>
      <c r="L6" s="318">
        <f>TBN19.2!AK41</f>
        <v>19</v>
      </c>
      <c r="M6" s="322">
        <f>TBN19.2!AL41</f>
        <v>12</v>
      </c>
      <c r="N6" s="300">
        <v>1</v>
      </c>
      <c r="O6" s="302" t="s">
        <v>2737</v>
      </c>
      <c r="P6" s="300">
        <v>21</v>
      </c>
      <c r="Q6" s="315">
        <f>CKCT20.1!AJ28</f>
        <v>33</v>
      </c>
      <c r="R6" s="319">
        <f>CKCT20.1!AK28</f>
        <v>4</v>
      </c>
      <c r="S6" s="323">
        <f>CKCT20.1!AL28</f>
        <v>2</v>
      </c>
      <c r="T6" s="300">
        <v>16</v>
      </c>
      <c r="U6" s="302" t="s">
        <v>2756</v>
      </c>
      <c r="V6" s="300">
        <v>32</v>
      </c>
      <c r="W6" s="315">
        <f>'TQW20'!AJ39</f>
        <v>25</v>
      </c>
      <c r="X6" s="319">
        <f>'TQW20'!AK39</f>
        <v>5</v>
      </c>
      <c r="Y6" s="323">
        <f>'TQW20'!AL39</f>
        <v>4</v>
      </c>
    </row>
    <row r="7" spans="2:25" s="303" customFormat="1" ht="21" customHeight="1">
      <c r="B7" s="300">
        <v>2</v>
      </c>
      <c r="C7" s="301" t="s">
        <v>2740</v>
      </c>
      <c r="D7" s="304">
        <v>28</v>
      </c>
      <c r="E7" s="314">
        <f>CKCT19.2!AJ35</f>
        <v>37</v>
      </c>
      <c r="F7" s="318">
        <f>CKCT19.2!AK35</f>
        <v>4</v>
      </c>
      <c r="G7" s="322">
        <f>CKCT19.2!AL35</f>
        <v>0</v>
      </c>
      <c r="H7" s="300">
        <v>17</v>
      </c>
      <c r="I7" s="309" t="s">
        <v>2745</v>
      </c>
      <c r="J7" s="203">
        <v>28</v>
      </c>
      <c r="K7" s="314">
        <f>ĐCN19!AJ35</f>
        <v>13</v>
      </c>
      <c r="L7" s="318">
        <f>ĐCN19!AK35</f>
        <v>6</v>
      </c>
      <c r="M7" s="322">
        <f>ĐCN19!AL35</f>
        <v>4</v>
      </c>
      <c r="N7" s="300">
        <v>2</v>
      </c>
      <c r="O7" s="302" t="s">
        <v>2742</v>
      </c>
      <c r="P7" s="300">
        <v>24</v>
      </c>
      <c r="Q7" s="315">
        <f>CKCT20.2!AJ31</f>
        <v>2</v>
      </c>
      <c r="R7" s="319">
        <f>CKCT20.2!AK31</f>
        <v>0</v>
      </c>
      <c r="S7" s="323">
        <f>CKCT20.2!AL31</f>
        <v>1</v>
      </c>
      <c r="T7" s="300">
        <v>17</v>
      </c>
      <c r="U7" s="302" t="s">
        <v>2760</v>
      </c>
      <c r="V7" s="300">
        <v>19</v>
      </c>
      <c r="W7" s="315">
        <f>CĐT20!AJ26</f>
        <v>1</v>
      </c>
      <c r="X7" s="319">
        <f>CĐT20!AK26</f>
        <v>3</v>
      </c>
      <c r="Y7" s="323">
        <f>CĐT20!AL26</f>
        <v>1</v>
      </c>
    </row>
    <row r="8" spans="2:25" s="303" customFormat="1" ht="21" customHeight="1">
      <c r="B8" s="300">
        <v>3</v>
      </c>
      <c r="C8" s="301" t="s">
        <v>2744</v>
      </c>
      <c r="D8" s="304">
        <v>29</v>
      </c>
      <c r="E8" s="314">
        <f>'CKĐL 19.1'!AJ36</f>
        <v>39</v>
      </c>
      <c r="F8" s="318">
        <f>'CKĐL 19.1'!AK36</f>
        <v>2</v>
      </c>
      <c r="G8" s="322">
        <f>'CKĐL 19.1'!AL36</f>
        <v>5</v>
      </c>
      <c r="H8" s="300">
        <v>18</v>
      </c>
      <c r="I8" s="309" t="s">
        <v>2749</v>
      </c>
      <c r="J8" s="203">
        <v>21</v>
      </c>
      <c r="K8" s="314">
        <f>TKTT19!AJ28</f>
        <v>14</v>
      </c>
      <c r="L8" s="318">
        <f>TKTT19!AK28</f>
        <v>6</v>
      </c>
      <c r="M8" s="322">
        <f>TKTT19!AL28</f>
        <v>12</v>
      </c>
      <c r="N8" s="300">
        <v>3</v>
      </c>
      <c r="O8" s="302" t="s">
        <v>2746</v>
      </c>
      <c r="P8" s="300">
        <v>35</v>
      </c>
      <c r="Q8" s="315">
        <f>'CKĐL 20.1'!AJ42</f>
        <v>94</v>
      </c>
      <c r="R8" s="319">
        <f>'CKĐL 20.1'!AK42</f>
        <v>6</v>
      </c>
      <c r="S8" s="323">
        <f>'CKĐL 20.1'!AL42</f>
        <v>11</v>
      </c>
      <c r="T8" s="300">
        <v>18</v>
      </c>
      <c r="U8" s="302" t="s">
        <v>2764</v>
      </c>
      <c r="V8" s="300">
        <v>33</v>
      </c>
      <c r="W8" s="315">
        <f>'TKĐH 20.1'!AJ40</f>
        <v>43</v>
      </c>
      <c r="X8" s="319">
        <f>'TKĐH 20.1'!AK40</f>
        <v>20</v>
      </c>
      <c r="Y8" s="323">
        <f>'TKĐH 20.1'!AL40</f>
        <v>8</v>
      </c>
    </row>
    <row r="9" spans="2:25" s="303" customFormat="1" ht="21" customHeight="1">
      <c r="B9" s="300">
        <v>4</v>
      </c>
      <c r="C9" s="301" t="s">
        <v>2748</v>
      </c>
      <c r="D9" s="304">
        <v>28</v>
      </c>
      <c r="E9" s="314">
        <f>'CKĐL 19.2'!AJ36</f>
        <v>0</v>
      </c>
      <c r="F9" s="318">
        <f>'CKĐL 19.2'!AK36</f>
        <v>4</v>
      </c>
      <c r="G9" s="322">
        <f>'CKĐL 19.2'!AL36</f>
        <v>2</v>
      </c>
      <c r="H9" s="300">
        <v>19</v>
      </c>
      <c r="I9" s="309" t="s">
        <v>2754</v>
      </c>
      <c r="J9" s="203">
        <v>27</v>
      </c>
      <c r="K9" s="314">
        <f>THUD19.1!AJ34</f>
        <v>13</v>
      </c>
      <c r="L9" s="318">
        <f>THUD19.1!AK34</f>
        <v>1</v>
      </c>
      <c r="M9" s="322">
        <f>THUD19.1!AL34</f>
        <v>16</v>
      </c>
      <c r="N9" s="300">
        <v>4</v>
      </c>
      <c r="O9" s="302" t="s">
        <v>2750</v>
      </c>
      <c r="P9" s="300">
        <v>33</v>
      </c>
      <c r="Q9" s="315">
        <f>CKĐL20.2!AJ40</f>
        <v>46</v>
      </c>
      <c r="R9" s="319">
        <f>CKĐL20.2!AK40</f>
        <v>15</v>
      </c>
      <c r="S9" s="323">
        <f>CKĐL20.2!AL40</f>
        <v>8</v>
      </c>
      <c r="T9" s="300">
        <v>19</v>
      </c>
      <c r="U9" s="302" t="s">
        <v>2767</v>
      </c>
      <c r="V9" s="300">
        <v>27</v>
      </c>
      <c r="W9" s="315">
        <f>'TKĐH 20.2'!AJ34</f>
        <v>29</v>
      </c>
      <c r="X9" s="319">
        <f>'TKĐH 20.2'!AK34</f>
        <v>0</v>
      </c>
      <c r="Y9" s="323">
        <f>'TKĐH 20.2'!AL34</f>
        <v>2</v>
      </c>
    </row>
    <row r="10" spans="2:25" s="303" customFormat="1" ht="21" customHeight="1">
      <c r="B10" s="300">
        <v>5</v>
      </c>
      <c r="C10" s="301" t="s">
        <v>2753</v>
      </c>
      <c r="D10" s="304">
        <v>25</v>
      </c>
      <c r="E10" s="314">
        <f>'CKĐL 19.3'!AJ32</f>
        <v>18</v>
      </c>
      <c r="F10" s="318">
        <f>'CKĐL 19.3'!AK32</f>
        <v>12</v>
      </c>
      <c r="G10" s="322">
        <f>'CKĐL 19.3'!AL32</f>
        <v>9</v>
      </c>
      <c r="H10" s="300">
        <v>20</v>
      </c>
      <c r="I10" s="309" t="s">
        <v>2758</v>
      </c>
      <c r="J10" s="311">
        <v>25</v>
      </c>
      <c r="K10" s="314">
        <f>THUD19.2!AJ32</f>
        <v>35</v>
      </c>
      <c r="L10" s="318">
        <f>THUD19.2!AK32</f>
        <v>3</v>
      </c>
      <c r="M10" s="322">
        <f>THUD19.2!AL32</f>
        <v>1</v>
      </c>
      <c r="N10" s="300">
        <v>5</v>
      </c>
      <c r="O10" s="302" t="s">
        <v>2755</v>
      </c>
      <c r="P10" s="300">
        <v>28</v>
      </c>
      <c r="Q10" s="315">
        <f>'CKĐL 20.3'!AJ35</f>
        <v>8</v>
      </c>
      <c r="R10" s="319">
        <f>'CKĐL 20.3'!AK35</f>
        <v>30</v>
      </c>
      <c r="S10" s="323">
        <f>'CKĐL 20.3'!AL35</f>
        <v>4</v>
      </c>
      <c r="T10" s="300">
        <v>20</v>
      </c>
      <c r="U10" s="302" t="s">
        <v>2771</v>
      </c>
      <c r="V10" s="300">
        <v>30</v>
      </c>
      <c r="W10" s="317">
        <f>TKĐH20.3!AJ37</f>
        <v>30</v>
      </c>
      <c r="X10" s="321">
        <f>TKĐH20.3!AK37</f>
        <v>4</v>
      </c>
      <c r="Y10" s="325">
        <f>TKĐH20.3!AL37</f>
        <v>24</v>
      </c>
    </row>
    <row r="11" spans="2:25" s="303" customFormat="1" ht="21" customHeight="1">
      <c r="B11" s="300">
        <v>6</v>
      </c>
      <c r="C11" s="301" t="s">
        <v>2757</v>
      </c>
      <c r="D11" s="304">
        <v>23</v>
      </c>
      <c r="E11" s="314">
        <f>'CKĐL 19.4'!AJ30</f>
        <v>10</v>
      </c>
      <c r="F11" s="318">
        <f>'CKĐL 19.4'!AK30</f>
        <v>0</v>
      </c>
      <c r="G11" s="322">
        <f>'CKĐL 19.4'!AL30</f>
        <v>4</v>
      </c>
      <c r="H11" s="300">
        <v>21</v>
      </c>
      <c r="I11" s="309" t="s">
        <v>2762</v>
      </c>
      <c r="J11" s="203">
        <v>27</v>
      </c>
      <c r="K11" s="315">
        <f>THUD19.3!AJ34</f>
        <v>29</v>
      </c>
      <c r="L11" s="319">
        <f>THUD19.3!AK34</f>
        <v>1</v>
      </c>
      <c r="M11" s="323">
        <f>THUD19.3!AL34</f>
        <v>23</v>
      </c>
      <c r="N11" s="300">
        <v>6</v>
      </c>
      <c r="O11" s="302" t="s">
        <v>2759</v>
      </c>
      <c r="P11" s="300">
        <v>34</v>
      </c>
      <c r="Q11" s="315">
        <f>'CKĐL 20.4'!AJ41</f>
        <v>26</v>
      </c>
      <c r="R11" s="319">
        <f>'CKĐL 20.4'!AK41</f>
        <v>7</v>
      </c>
      <c r="S11" s="323">
        <f>'CKĐL 20.4'!AL41</f>
        <v>13</v>
      </c>
      <c r="T11" s="300">
        <v>21</v>
      </c>
      <c r="U11" s="302" t="s">
        <v>2775</v>
      </c>
      <c r="V11" s="300">
        <v>26</v>
      </c>
      <c r="W11" s="317">
        <f>'ĐCN 20.1'!AJ33</f>
        <v>14</v>
      </c>
      <c r="X11" s="321">
        <f>'ĐCN 20.1'!AK33</f>
        <v>0</v>
      </c>
      <c r="Y11" s="325">
        <f>'ĐCN 20.1'!AL33</f>
        <v>10</v>
      </c>
    </row>
    <row r="12" spans="2:25" s="303" customFormat="1" ht="21" customHeight="1">
      <c r="B12" s="300">
        <v>7</v>
      </c>
      <c r="C12" s="301" t="s">
        <v>2761</v>
      </c>
      <c r="D12" s="304">
        <v>24</v>
      </c>
      <c r="E12" s="314">
        <f>KTDN19.1!AJ32</f>
        <v>16</v>
      </c>
      <c r="F12" s="318">
        <f>KTDN19.1!AK32</f>
        <v>10</v>
      </c>
      <c r="G12" s="322">
        <f>KTDN19.1!AL32</f>
        <v>2</v>
      </c>
      <c r="H12" s="300">
        <v>22</v>
      </c>
      <c r="I12" s="309" t="s">
        <v>2769</v>
      </c>
      <c r="J12" s="203">
        <v>17</v>
      </c>
      <c r="K12" s="314">
        <f>CĐT19!AJ24</f>
        <v>12</v>
      </c>
      <c r="L12" s="318">
        <f>CĐT19!AK24</f>
        <v>3</v>
      </c>
      <c r="M12" s="322">
        <f>CĐT19!AL24</f>
        <v>0</v>
      </c>
      <c r="N12" s="300">
        <v>7</v>
      </c>
      <c r="O12" s="302" t="s">
        <v>2763</v>
      </c>
      <c r="P12" s="300">
        <v>36</v>
      </c>
      <c r="Q12" s="315">
        <f>BHST20.1!AJ43</f>
        <v>42</v>
      </c>
      <c r="R12" s="319">
        <f>BHST20.1!AK43</f>
        <v>4</v>
      </c>
      <c r="S12" s="323">
        <f>BHST20.1!AL43</f>
        <v>7</v>
      </c>
      <c r="T12" s="300">
        <v>22</v>
      </c>
      <c r="U12" s="302" t="s">
        <v>2779</v>
      </c>
      <c r="V12" s="300">
        <v>24</v>
      </c>
      <c r="W12" s="317">
        <f>'ĐCN 20.2'!AJ31</f>
        <v>22</v>
      </c>
      <c r="X12" s="321">
        <f>'ĐCN 20.2'!AK31</f>
        <v>5</v>
      </c>
      <c r="Y12" s="325">
        <f>'ĐCN 20.2'!AL31</f>
        <v>0</v>
      </c>
    </row>
    <row r="13" spans="2:25" s="303" customFormat="1" ht="21" customHeight="1">
      <c r="B13" s="300">
        <v>8</v>
      </c>
      <c r="C13" s="301" t="s">
        <v>2765</v>
      </c>
      <c r="D13" s="304">
        <v>22</v>
      </c>
      <c r="E13" s="314">
        <f>KTDN19.2!AJ29</f>
        <v>0</v>
      </c>
      <c r="F13" s="318">
        <f>KTDN19.2!AK29</f>
        <v>21</v>
      </c>
      <c r="G13" s="322">
        <f>KTDN19.1!AL32</f>
        <v>2</v>
      </c>
      <c r="H13" s="300">
        <v>23</v>
      </c>
      <c r="I13" s="309" t="s">
        <v>2773</v>
      </c>
      <c r="J13" s="203">
        <v>27</v>
      </c>
      <c r="K13" s="314">
        <f>TQW19.1!AJ34</f>
        <v>29</v>
      </c>
      <c r="L13" s="318">
        <f>TQW19.1!AK34</f>
        <v>1</v>
      </c>
      <c r="M13" s="322">
        <f>TQW19.1!AL34</f>
        <v>4</v>
      </c>
      <c r="N13" s="300">
        <v>8</v>
      </c>
      <c r="O13" s="302" t="s">
        <v>2766</v>
      </c>
      <c r="P13" s="300">
        <v>39</v>
      </c>
      <c r="Q13" s="315">
        <f>BHST20.2!AJ46</f>
        <v>21</v>
      </c>
      <c r="R13" s="319">
        <f>BHST20.2!AK46</f>
        <v>4</v>
      </c>
      <c r="S13" s="323">
        <f>BHST20.2!AL46</f>
        <v>2</v>
      </c>
      <c r="T13" s="300">
        <v>23</v>
      </c>
      <c r="U13" s="302" t="s">
        <v>2783</v>
      </c>
      <c r="V13" s="300">
        <v>20</v>
      </c>
      <c r="W13" s="317">
        <f>TKTT20!AJ27</f>
        <v>10</v>
      </c>
      <c r="X13" s="321">
        <f>TKTT20!AK27</f>
        <v>5</v>
      </c>
      <c r="Y13" s="325">
        <f>TKTT20!AL27</f>
        <v>0</v>
      </c>
    </row>
    <row r="14" spans="2:25" s="303" customFormat="1" ht="21" customHeight="1">
      <c r="B14" s="300">
        <v>9</v>
      </c>
      <c r="C14" s="301" t="s">
        <v>2768</v>
      </c>
      <c r="D14" s="304">
        <v>25</v>
      </c>
      <c r="E14" s="314">
        <f>LGT19.1!AJ32</f>
        <v>21</v>
      </c>
      <c r="F14" s="318">
        <f>LGT19.1!AK32</f>
        <v>3</v>
      </c>
      <c r="G14" s="322">
        <f>LGT19.1!AL32</f>
        <v>4</v>
      </c>
      <c r="H14" s="300">
        <v>24</v>
      </c>
      <c r="I14" s="309" t="s">
        <v>2777</v>
      </c>
      <c r="J14" s="203">
        <v>22</v>
      </c>
      <c r="K14" s="314">
        <f>TQW19.2!AJ29</f>
        <v>25</v>
      </c>
      <c r="L14" s="318">
        <f>TQW19.2!AK29</f>
        <v>0</v>
      </c>
      <c r="M14" s="322">
        <f>TQW19.2!AL29</f>
        <v>0</v>
      </c>
      <c r="N14" s="300">
        <v>9</v>
      </c>
      <c r="O14" s="302" t="s">
        <v>2770</v>
      </c>
      <c r="P14" s="300">
        <v>24</v>
      </c>
      <c r="Q14" s="315">
        <f>KTDN20.1!AJ31</f>
        <v>31</v>
      </c>
      <c r="R14" s="319">
        <f>KTDN20.1!AK31</f>
        <v>0</v>
      </c>
      <c r="S14" s="323">
        <f>KTDN20.1!AL31</f>
        <v>4</v>
      </c>
      <c r="T14" s="300">
        <v>24</v>
      </c>
      <c r="U14" s="302" t="s">
        <v>2786</v>
      </c>
      <c r="V14" s="300">
        <v>33</v>
      </c>
      <c r="W14" s="317">
        <f>TBN20.1!AJ40</f>
        <v>29</v>
      </c>
      <c r="X14" s="321">
        <f>TBN20.1!AK40</f>
        <v>1</v>
      </c>
      <c r="Y14" s="325">
        <f>TBN20.1!AL40</f>
        <v>1</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14</v>
      </c>
      <c r="L15" s="318">
        <f>'ĐTCN 19'!AK17</f>
        <v>5</v>
      </c>
      <c r="M15" s="322">
        <f>'ĐTCN 19'!AL17</f>
        <v>1</v>
      </c>
      <c r="N15" s="300">
        <v>10</v>
      </c>
      <c r="O15" s="302" t="s">
        <v>2774</v>
      </c>
      <c r="P15" s="300">
        <v>24</v>
      </c>
      <c r="Q15" s="315">
        <f>KTDN20.2!AJ31</f>
        <v>6</v>
      </c>
      <c r="R15" s="319">
        <f>KTDN20.2!AK31</f>
        <v>14</v>
      </c>
      <c r="S15" s="323">
        <f>KTDN20.2!AL31</f>
        <v>0</v>
      </c>
      <c r="T15" s="300">
        <v>25</v>
      </c>
      <c r="U15" s="302" t="s">
        <v>2789</v>
      </c>
      <c r="V15" s="300">
        <v>33</v>
      </c>
      <c r="W15" s="317">
        <f>TBN20.2!AJ40</f>
        <v>28</v>
      </c>
      <c r="X15" s="321">
        <f>TBN20.2!AK40</f>
        <v>13</v>
      </c>
      <c r="Y15" s="325">
        <f>TBN20.2!AL40</f>
        <v>18</v>
      </c>
    </row>
    <row r="16" spans="2:25" s="303" customFormat="1" ht="21" customHeight="1">
      <c r="B16" s="300">
        <v>11</v>
      </c>
      <c r="C16" s="301" t="s">
        <v>2776</v>
      </c>
      <c r="D16" s="304">
        <v>18</v>
      </c>
      <c r="E16" s="314">
        <f>TCNH19!AJ26</f>
        <v>4</v>
      </c>
      <c r="F16" s="318">
        <f>TCNH19!AK26</f>
        <v>21</v>
      </c>
      <c r="G16" s="322">
        <f>TCNH19!AL26</f>
        <v>1</v>
      </c>
      <c r="H16" s="300">
        <v>26</v>
      </c>
      <c r="I16" s="309" t="s">
        <v>2785</v>
      </c>
      <c r="J16" s="203">
        <v>25</v>
      </c>
      <c r="K16" s="314">
        <f>PCMT19!AJ32</f>
        <v>13</v>
      </c>
      <c r="L16" s="318">
        <f>PCMT19!AK32</f>
        <v>11</v>
      </c>
      <c r="M16" s="322">
        <f>PCMT19!AL32</f>
        <v>0</v>
      </c>
      <c r="N16" s="300">
        <v>11</v>
      </c>
      <c r="O16" s="302" t="s">
        <v>2778</v>
      </c>
      <c r="P16" s="300">
        <v>26</v>
      </c>
      <c r="Q16" s="315">
        <f>TCNH20!AJ33</f>
        <v>0</v>
      </c>
      <c r="R16" s="319">
        <f>TCNH20!AK33</f>
        <v>0</v>
      </c>
      <c r="S16" s="323">
        <f>TCNH20!AL33</f>
        <v>0</v>
      </c>
      <c r="T16" s="300">
        <v>26</v>
      </c>
      <c r="U16" s="302" t="s">
        <v>2739</v>
      </c>
      <c r="V16" s="300">
        <v>36</v>
      </c>
      <c r="W16" s="317">
        <f>TBN20.3!AJ44</f>
        <v>19</v>
      </c>
      <c r="X16" s="321">
        <f>TBN20.3!AK44</f>
        <v>0</v>
      </c>
      <c r="Y16" s="325">
        <f>TBN20.3!AL44</f>
        <v>1</v>
      </c>
    </row>
    <row r="17" spans="2:25" s="303" customFormat="1" ht="21" customHeight="1">
      <c r="B17" s="300">
        <v>12</v>
      </c>
      <c r="C17" s="301" t="s">
        <v>2780</v>
      </c>
      <c r="D17" s="304">
        <v>26</v>
      </c>
      <c r="E17" s="314">
        <f>BHST19!AJ33</f>
        <v>11</v>
      </c>
      <c r="F17" s="318">
        <f>BHST19!AK33</f>
        <v>7</v>
      </c>
      <c r="G17" s="322">
        <f>BHST19!AL33</f>
        <v>6</v>
      </c>
      <c r="H17" s="374"/>
      <c r="I17" s="375"/>
      <c r="J17" s="375"/>
      <c r="K17" s="375"/>
      <c r="L17" s="375"/>
      <c r="M17" s="376"/>
      <c r="N17" s="300">
        <v>12</v>
      </c>
      <c r="O17" s="302" t="s">
        <v>2782</v>
      </c>
      <c r="P17" s="300">
        <v>39</v>
      </c>
      <c r="Q17" s="315">
        <f>'LGT20'!AJ46</f>
        <v>1</v>
      </c>
      <c r="R17" s="319">
        <f>'LGT20'!AK46</f>
        <v>14</v>
      </c>
      <c r="S17" s="323">
        <f>'LGT20'!AL46</f>
        <v>37</v>
      </c>
      <c r="T17" s="300">
        <v>27</v>
      </c>
      <c r="U17" s="302" t="s">
        <v>2743</v>
      </c>
      <c r="V17" s="300">
        <v>25</v>
      </c>
      <c r="W17" s="317">
        <f>CSSD20.1!AJ32</f>
        <v>8</v>
      </c>
      <c r="X17" s="321">
        <f>CSSD20.1!AK32</f>
        <v>6</v>
      </c>
      <c r="Y17" s="325">
        <f>CSSD20.1!AL32</f>
        <v>6</v>
      </c>
    </row>
    <row r="18" spans="2:25" s="303" customFormat="1" ht="21" customHeight="1">
      <c r="B18" s="300">
        <v>13</v>
      </c>
      <c r="C18" s="301" t="s">
        <v>2784</v>
      </c>
      <c r="D18" s="304">
        <v>19</v>
      </c>
      <c r="E18" s="314">
        <f>XNK19.1!AJ26</f>
        <v>30</v>
      </c>
      <c r="F18" s="318">
        <f>XNK19.1!AK26</f>
        <v>24</v>
      </c>
      <c r="G18" s="322">
        <f>XNK19.1!AL26</f>
        <v>3</v>
      </c>
      <c r="H18" s="377"/>
      <c r="I18" s="378"/>
      <c r="J18" s="378"/>
      <c r="K18" s="378"/>
      <c r="L18" s="378"/>
      <c r="M18" s="379"/>
      <c r="N18" s="300">
        <v>13</v>
      </c>
      <c r="O18" s="302" t="s">
        <v>2788</v>
      </c>
      <c r="P18" s="300">
        <v>36</v>
      </c>
      <c r="Q18" s="315">
        <f>'THUD 20.2'!AJ43</f>
        <v>11</v>
      </c>
      <c r="R18" s="319">
        <f>'THUD 20.2'!AK43</f>
        <v>8</v>
      </c>
      <c r="S18" s="323">
        <f>'THUD 20.2'!AL43</f>
        <v>3</v>
      </c>
      <c r="T18" s="300">
        <v>28</v>
      </c>
      <c r="U18" s="302" t="s">
        <v>2747</v>
      </c>
      <c r="V18" s="300">
        <v>29</v>
      </c>
      <c r="W18" s="317">
        <f>CSSD20.2!AJ36</f>
        <v>5</v>
      </c>
      <c r="X18" s="321">
        <f>CSSD20.2!AK36</f>
        <v>4</v>
      </c>
      <c r="Y18" s="325">
        <f>CSSD20.2!AL36</f>
        <v>0</v>
      </c>
    </row>
    <row r="19" spans="2:25" s="303" customFormat="1" ht="21" customHeight="1">
      <c r="B19" s="300">
        <v>14</v>
      </c>
      <c r="C19" s="301" t="s">
        <v>2787</v>
      </c>
      <c r="D19" s="304">
        <v>19</v>
      </c>
      <c r="E19" s="314">
        <f>XNK19.2!AJ26</f>
        <v>12</v>
      </c>
      <c r="F19" s="318">
        <f>XNK19.2!AK26</f>
        <v>24</v>
      </c>
      <c r="G19" s="322">
        <f>XNK19.2!AL26</f>
        <v>7</v>
      </c>
      <c r="H19" s="377"/>
      <c r="I19" s="378"/>
      <c r="J19" s="378"/>
      <c r="K19" s="378"/>
      <c r="L19" s="378"/>
      <c r="M19" s="379"/>
      <c r="N19" s="300">
        <v>14</v>
      </c>
      <c r="O19" s="302" t="s">
        <v>2738</v>
      </c>
      <c r="P19" s="300">
        <v>37</v>
      </c>
      <c r="Q19" s="315">
        <f>THUD20.3!AJ44</f>
        <v>16</v>
      </c>
      <c r="R19" s="319">
        <f>THUD20.3!AK44</f>
        <v>9</v>
      </c>
      <c r="S19" s="323">
        <f>THUD20.3!AL44</f>
        <v>16</v>
      </c>
      <c r="T19" s="300">
        <v>29</v>
      </c>
      <c r="U19" s="302" t="s">
        <v>2752</v>
      </c>
      <c r="V19" s="300">
        <v>26</v>
      </c>
      <c r="W19" s="317">
        <f>CSSD20.3!AJ37</f>
        <v>2</v>
      </c>
      <c r="X19" s="321">
        <f>CSSD20.3!AK37</f>
        <v>1</v>
      </c>
      <c r="Y19" s="325">
        <f>CSSD20.3!AL37</f>
        <v>0</v>
      </c>
    </row>
    <row r="20" spans="2:25" s="303" customFormat="1" ht="21" customHeight="1">
      <c r="B20" s="300">
        <v>15</v>
      </c>
      <c r="C20" s="309" t="s">
        <v>2736</v>
      </c>
      <c r="D20" s="203">
        <v>35</v>
      </c>
      <c r="E20" s="314">
        <f>TBN19.1!AJ42</f>
        <v>22</v>
      </c>
      <c r="F20" s="318">
        <f>TBN19.1!AK42</f>
        <v>11</v>
      </c>
      <c r="G20" s="322">
        <f>TBN19.1!AL42</f>
        <v>5</v>
      </c>
      <c r="H20" s="380"/>
      <c r="I20" s="381"/>
      <c r="J20" s="381"/>
      <c r="K20" s="381"/>
      <c r="L20" s="381"/>
      <c r="M20" s="382"/>
      <c r="N20" s="300">
        <v>15</v>
      </c>
      <c r="O20" s="302" t="s">
        <v>2751</v>
      </c>
      <c r="P20" s="300">
        <v>23</v>
      </c>
      <c r="Q20" s="316">
        <f>PCMT20!AJ30</f>
        <v>40</v>
      </c>
      <c r="R20" s="320">
        <f>PCMT20!AK30</f>
        <v>0</v>
      </c>
      <c r="S20" s="324">
        <f>PCMT20!AL30</f>
        <v>4</v>
      </c>
      <c r="T20" s="384"/>
      <c r="U20" s="385"/>
      <c r="V20" s="385"/>
      <c r="W20" s="385"/>
      <c r="X20" s="385"/>
      <c r="Y20" s="386"/>
    </row>
    <row r="21" spans="2:25" s="305" customFormat="1" ht="19.5">
      <c r="B21" s="383" t="s">
        <v>2793</v>
      </c>
      <c r="C21" s="383"/>
      <c r="D21" s="383"/>
      <c r="E21" s="383"/>
      <c r="F21" s="383"/>
      <c r="G21" s="383"/>
      <c r="H21" s="383" t="s">
        <v>2794</v>
      </c>
      <c r="I21" s="383"/>
      <c r="J21" s="383"/>
      <c r="K21" s="383"/>
      <c r="L21" s="383"/>
      <c r="M21" s="383"/>
      <c r="N21" s="383" t="s">
        <v>2795</v>
      </c>
      <c r="O21" s="383"/>
      <c r="P21" s="383"/>
      <c r="Q21" s="383"/>
      <c r="R21" s="383"/>
      <c r="S21" s="383"/>
      <c r="T21" s="383" t="s">
        <v>2796</v>
      </c>
      <c r="U21" s="383"/>
      <c r="V21" s="383"/>
      <c r="W21" s="383"/>
      <c r="X21" s="383"/>
      <c r="Y21" s="383"/>
    </row>
    <row r="22" spans="2:25" s="328" customFormat="1" ht="23.25">
      <c r="B22" s="399" t="str">
        <f>"Tổng HS vắng không phép "&amp;SUM(E6:E11)+SUM(Q6:Q11)</f>
        <v>Tổng HS vắng không phép 324</v>
      </c>
      <c r="C22" s="400"/>
      <c r="D22" s="400"/>
      <c r="E22" s="400"/>
      <c r="F22" s="400"/>
      <c r="G22" s="401"/>
      <c r="H22" s="399" t="str">
        <f>"Tổng HS vắng không phép " &amp;SUM(E12:E19)+SUM(Q12:Q17)</f>
        <v>Tổng HS vắng không phép 195</v>
      </c>
      <c r="I22" s="400"/>
      <c r="J22" s="400"/>
      <c r="K22" s="400"/>
      <c r="L22" s="400"/>
      <c r="M22" s="401"/>
      <c r="N22" s="399" t="str">
        <f>"Tổng HS vắng không phép "&amp; SUM(K9:K16)+SUM(Q18:Q20)+SUM(W6:W10)</f>
        <v>Tổng HS vắng không phép 365</v>
      </c>
      <c r="O22" s="400"/>
      <c r="P22" s="400"/>
      <c r="Q22" s="400"/>
      <c r="R22" s="400"/>
      <c r="S22" s="401"/>
      <c r="T22" s="387" t="str">
        <f>"Tổng HS vắng không phép "&amp;SUM(K6:K8)+SUM(W11:W19)+E20</f>
        <v>Tổng HS vắng không phép 240</v>
      </c>
      <c r="U22" s="387"/>
      <c r="V22" s="387"/>
      <c r="W22" s="387"/>
      <c r="X22" s="387"/>
      <c r="Y22" s="387"/>
    </row>
    <row r="23" spans="2:25" ht="19.5">
      <c r="B23" s="402" t="str">
        <f>"Tổng HS vắng có phép "&amp;SUM(F6:F11)+SUM(R6:R11)</f>
        <v>Tổng HS vắng có phép 88</v>
      </c>
      <c r="C23" s="403"/>
      <c r="D23" s="403"/>
      <c r="E23" s="403"/>
      <c r="F23" s="403"/>
      <c r="G23" s="404"/>
      <c r="H23" s="402" t="str">
        <f>"Tổng HS vắng có phép " &amp;SUM(F13:F19)+SUM(R12:R17)</f>
        <v>Tổng HS vắng có phép 136</v>
      </c>
      <c r="I23" s="403"/>
      <c r="J23" s="403"/>
      <c r="K23" s="403"/>
      <c r="L23" s="403"/>
      <c r="M23" s="404"/>
      <c r="N23" s="402" t="str">
        <f>"Tổng HS vắng có phép "&amp; SUM(L9:L16)+SUM(R18:R20)+SUM(X6:X10)</f>
        <v>Tổng HS vắng có phép 74</v>
      </c>
      <c r="O23" s="403"/>
      <c r="P23" s="403"/>
      <c r="Q23" s="403"/>
      <c r="R23" s="403"/>
      <c r="S23" s="404"/>
      <c r="T23" s="388" t="str">
        <f>"Tổng HS vắng có phép "&amp;SUM(L6:L8)+SUM(X11:X19)+F20</f>
        <v>Tổng HS vắng có phép 77</v>
      </c>
      <c r="U23" s="388"/>
      <c r="V23" s="388"/>
      <c r="W23" s="388"/>
      <c r="X23" s="388"/>
      <c r="Y23" s="388"/>
    </row>
    <row r="24" spans="2:25" ht="19.5">
      <c r="B24" s="390" t="str">
        <f>"Tổng HS đi học trễ "&amp;SUM(G6:G11)+SUM(S6:S11)</f>
        <v>Tổng HS đi học trễ 61</v>
      </c>
      <c r="C24" s="391"/>
      <c r="D24" s="391"/>
      <c r="E24" s="391"/>
      <c r="F24" s="391"/>
      <c r="G24" s="392"/>
      <c r="H24" s="390" t="str">
        <f>"Tổng HS đi học trễ " &amp;SUM(G12:G19)+SUM(S12:S17)</f>
        <v>Tổng HS đi học trễ 75</v>
      </c>
      <c r="I24" s="391"/>
      <c r="J24" s="391"/>
      <c r="K24" s="391"/>
      <c r="L24" s="391"/>
      <c r="M24" s="392"/>
      <c r="N24" s="390" t="str">
        <f>"Tổng HS đi học trễ "&amp; SUM(L9:L16)+SUM(S18:S20)+SUM(Y6:Y10)</f>
        <v>Tổng HS đi học trễ 87</v>
      </c>
      <c r="O24" s="391"/>
      <c r="P24" s="391"/>
      <c r="Q24" s="391"/>
      <c r="R24" s="391"/>
      <c r="S24" s="392"/>
      <c r="T24" s="389" t="str">
        <f>"Tổng HS đi học trễ "&amp;SUM(M6:M8)+SUM(X11:Y19)+G20</f>
        <v>Tổng HS đi học trễ 104</v>
      </c>
      <c r="U24" s="389"/>
      <c r="V24" s="389"/>
      <c r="W24" s="389"/>
      <c r="X24" s="389"/>
      <c r="Y24" s="389"/>
    </row>
    <row r="25" spans="2:25" ht="25.5" customHeight="1">
      <c r="B25" s="371" t="str">
        <f>"Tổng số buổi học sinh vắng học không phép trong tháng 01: " &amp;SUM(E6:E20)+SUM(K6:K16)+SUM(Q6:Q20)+SUM(W6:W19)</f>
        <v>Tổng số buổi học sinh vắng học không phép trong tháng 01: 1124</v>
      </c>
      <c r="C25" s="372"/>
      <c r="D25" s="372"/>
      <c r="E25" s="372"/>
      <c r="F25" s="372"/>
      <c r="G25" s="372"/>
      <c r="H25" s="372"/>
      <c r="I25" s="372"/>
      <c r="J25" s="372"/>
      <c r="K25" s="372"/>
      <c r="L25" s="372"/>
      <c r="M25" s="372"/>
      <c r="N25" s="372"/>
      <c r="O25" s="372"/>
      <c r="P25" s="372"/>
      <c r="Q25" s="372"/>
      <c r="R25" s="372"/>
      <c r="S25" s="372"/>
      <c r="T25" s="372"/>
      <c r="U25" s="372"/>
      <c r="V25" s="372"/>
      <c r="W25" s="372"/>
      <c r="X25" s="372"/>
      <c r="Y25" s="373"/>
    </row>
    <row r="26" spans="2:25" ht="20.25">
      <c r="B26" s="366" t="str">
        <f>"Tổng số buổi học sinh vắng học có phép trong tháng 01: " &amp;SUM(F6:F20)+SUM(L6:L16)+SUM(R6:R20)+SUM(X6:X19)</f>
        <v>Tổng số buổi học sinh vắng học có phép trong tháng 01: 385</v>
      </c>
      <c r="C26" s="367"/>
      <c r="D26" s="367"/>
      <c r="E26" s="367"/>
      <c r="F26" s="367"/>
      <c r="G26" s="367"/>
      <c r="H26" s="367"/>
      <c r="I26" s="367"/>
      <c r="J26" s="367"/>
      <c r="K26" s="367"/>
      <c r="L26" s="367"/>
      <c r="M26" s="367"/>
      <c r="N26" s="367"/>
      <c r="O26" s="367"/>
      <c r="P26" s="367"/>
      <c r="Q26" s="367"/>
      <c r="R26" s="367"/>
      <c r="S26" s="367"/>
      <c r="T26" s="350"/>
      <c r="U26" s="350"/>
      <c r="V26" s="350"/>
      <c r="W26" s="350"/>
      <c r="X26" s="350"/>
      <c r="Y26" s="351"/>
    </row>
    <row r="27" spans="2:25" ht="20.25">
      <c r="B27" s="363" t="str">
        <f>"Tổng số buổi học sinh đi học trễ trong tháng 01: " &amp;SUM(G6:G20)+SUM(M6:M16)+SUM(S6:S20)+SUM(Y6:Y19)</f>
        <v>Tổng số buổi học sinh đi học trễ trong tháng 01: 312</v>
      </c>
      <c r="C27" s="364"/>
      <c r="D27" s="364"/>
      <c r="E27" s="364"/>
      <c r="F27" s="364"/>
      <c r="G27" s="364"/>
      <c r="H27" s="364"/>
      <c r="I27" s="364"/>
      <c r="J27" s="364"/>
      <c r="K27" s="364"/>
      <c r="L27" s="364"/>
      <c r="M27" s="364"/>
      <c r="N27" s="364"/>
      <c r="O27" s="364"/>
      <c r="P27" s="364"/>
      <c r="Q27" s="364"/>
      <c r="R27" s="364"/>
      <c r="S27" s="364"/>
      <c r="T27" s="364"/>
      <c r="U27" s="364"/>
      <c r="V27" s="364"/>
      <c r="W27" s="364"/>
      <c r="X27" s="364"/>
      <c r="Y27" s="365"/>
    </row>
    <row r="28" spans="2:25">
      <c r="O28" s="297"/>
    </row>
    <row r="30" spans="2:25">
      <c r="C30" s="297"/>
      <c r="D30" s="297"/>
      <c r="E30" s="297"/>
      <c r="F30" s="297"/>
      <c r="G30" s="297"/>
      <c r="H30" s="297"/>
      <c r="O30" s="297"/>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41"/>
  <sheetViews>
    <sheetView topLeftCell="A10" zoomScale="98" zoomScaleNormal="98" workbookViewId="0">
      <selection activeCell="T31" sqref="T31"/>
    </sheetView>
  </sheetViews>
  <sheetFormatPr defaultRowHeight="15.75"/>
  <cols>
    <col min="1" max="1" width="6" bestFit="1" customWidth="1"/>
    <col min="2" max="2" width="18.5" bestFit="1" customWidth="1"/>
    <col min="3" max="3" width="23.6640625" customWidth="1"/>
    <col min="4" max="4" width="10.33203125" customWidth="1"/>
    <col min="5" max="10" width="4" customWidth="1"/>
    <col min="11" max="11" width="4" style="121" customWidth="1"/>
    <col min="12" max="35" width="4" customWidth="1"/>
    <col min="36" max="36" width="4.5" bestFit="1" customWidth="1"/>
    <col min="37" max="38" width="4" bestFit="1"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22.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COUNTIF(E7:AI7,"T")+2*COUNTIF(E7:AI7,"2T")+2*COUNTIF(E7:AI7,"T2")+COUNTIF(E7:AI7,"PT")+COUNTIF(E7:AI7,"TP")+COUNTIF(E7:AI7,"TK")</f>
        <v>0</v>
      </c>
    </row>
    <row r="8" spans="1:38" s="1" customFormat="1" ht="21" customHeight="1">
      <c r="A8" s="5">
        <v>2</v>
      </c>
      <c r="B8" s="73">
        <v>2010120035</v>
      </c>
      <c r="C8" s="74" t="s">
        <v>848</v>
      </c>
      <c r="D8" s="75" t="s">
        <v>40</v>
      </c>
      <c r="E8" s="110"/>
      <c r="F8" s="110"/>
      <c r="G8" s="110"/>
      <c r="H8" s="110"/>
      <c r="I8" s="110"/>
      <c r="J8" s="111"/>
      <c r="K8" s="110"/>
      <c r="L8" s="110" t="s">
        <v>6</v>
      </c>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1</v>
      </c>
      <c r="AK8" s="361">
        <f t="shared" ref="AK8:AK36" si="3">COUNTIF(F8:AJ8,"P")+2*COUNTIF(F8:AJ8,"2P")+COUNTIF(F8:AJ8,"TP")+COUNTIF(F8:AJ8,"PT")+COUNTIF(F8:AJ8,"PK")+COUNTIF(F8:AJ8,"KP")+2*COUNTIF(F8:AJ8,"P2")</f>
        <v>0</v>
      </c>
      <c r="AL8" s="361">
        <f t="shared" ref="AL8:AL36" si="4">COUNTIF(E8:AI8,"T")+2*COUNTIF(E8:AI8,"2T")+2*COUNTIF(E8:AI8,"T2")+COUNTIF(E8:AI8,"PT")+COUNTIF(E8:AI8,"TP")+COUNTIF(E8:AI8,"TK")</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t="s">
        <v>6</v>
      </c>
      <c r="S9" s="110"/>
      <c r="T9" s="110"/>
      <c r="U9" s="110"/>
      <c r="V9" s="110"/>
      <c r="W9" s="110"/>
      <c r="X9" s="110"/>
      <c r="Y9" s="110"/>
      <c r="Z9" s="110"/>
      <c r="AA9" s="110"/>
      <c r="AB9" s="110"/>
      <c r="AC9" s="110"/>
      <c r="AD9" s="110"/>
      <c r="AE9" s="110"/>
      <c r="AF9" s="110"/>
      <c r="AG9" s="110"/>
      <c r="AH9" s="110"/>
      <c r="AI9" s="110"/>
      <c r="AJ9" s="19">
        <f t="shared" si="2"/>
        <v>1</v>
      </c>
      <c r="AK9" s="361">
        <f t="shared" si="3"/>
        <v>0</v>
      </c>
      <c r="AL9" s="361">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61">
        <f t="shared" si="3"/>
        <v>0</v>
      </c>
      <c r="AL10" s="361">
        <f t="shared" si="4"/>
        <v>0</v>
      </c>
    </row>
    <row r="11" spans="1:38" s="1" customFormat="1" ht="21" customHeight="1">
      <c r="A11" s="5">
        <v>5</v>
      </c>
      <c r="B11" s="73" t="s">
        <v>855</v>
      </c>
      <c r="C11" s="74" t="s">
        <v>856</v>
      </c>
      <c r="D11" s="75" t="s">
        <v>136</v>
      </c>
      <c r="E11" s="110"/>
      <c r="F11" s="110"/>
      <c r="G11" s="110"/>
      <c r="H11" s="110"/>
      <c r="I11" s="110"/>
      <c r="J11" s="111"/>
      <c r="K11" s="110"/>
      <c r="L11" s="110" t="s">
        <v>8</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61">
        <f t="shared" si="3"/>
        <v>0</v>
      </c>
      <c r="AL11" s="361">
        <f t="shared" si="4"/>
        <v>1</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t="s">
        <v>6</v>
      </c>
      <c r="T12" s="110" t="s">
        <v>6</v>
      </c>
      <c r="U12" s="110"/>
      <c r="V12" s="110"/>
      <c r="W12" s="110"/>
      <c r="X12" s="110"/>
      <c r="Y12" s="110"/>
      <c r="Z12" s="110"/>
      <c r="AA12" s="110"/>
      <c r="AB12" s="110"/>
      <c r="AC12" s="110"/>
      <c r="AD12" s="110"/>
      <c r="AE12" s="110"/>
      <c r="AF12" s="110"/>
      <c r="AG12" s="110"/>
      <c r="AH12" s="110"/>
      <c r="AI12" s="110"/>
      <c r="AJ12" s="19">
        <f t="shared" si="2"/>
        <v>2</v>
      </c>
      <c r="AK12" s="361">
        <f t="shared" si="3"/>
        <v>0</v>
      </c>
      <c r="AL12" s="361">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t="s">
        <v>2866</v>
      </c>
      <c r="Q13" s="110"/>
      <c r="R13" s="110"/>
      <c r="S13" s="110" t="s">
        <v>6</v>
      </c>
      <c r="T13" s="110" t="s">
        <v>6</v>
      </c>
      <c r="U13" s="110"/>
      <c r="V13" s="110"/>
      <c r="W13" s="110"/>
      <c r="X13" s="110"/>
      <c r="Y13" s="110"/>
      <c r="Z13" s="110"/>
      <c r="AA13" s="110"/>
      <c r="AB13" s="110"/>
      <c r="AC13" s="110"/>
      <c r="AD13" s="110"/>
      <c r="AE13" s="110"/>
      <c r="AF13" s="110"/>
      <c r="AG13" s="110"/>
      <c r="AH13" s="110"/>
      <c r="AI13" s="110"/>
      <c r="AJ13" s="19">
        <f t="shared" si="2"/>
        <v>3</v>
      </c>
      <c r="AK13" s="361">
        <f t="shared" si="3"/>
        <v>0</v>
      </c>
      <c r="AL13" s="361">
        <f t="shared" si="4"/>
        <v>1</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t="s">
        <v>8</v>
      </c>
      <c r="U14" s="110"/>
      <c r="V14" s="110"/>
      <c r="W14" s="110"/>
      <c r="X14" s="110"/>
      <c r="Y14" s="110"/>
      <c r="Z14" s="110"/>
      <c r="AA14" s="110"/>
      <c r="AB14" s="110"/>
      <c r="AC14" s="110"/>
      <c r="AD14" s="110"/>
      <c r="AE14" s="110"/>
      <c r="AF14" s="110"/>
      <c r="AG14" s="110"/>
      <c r="AH14" s="110"/>
      <c r="AI14" s="110"/>
      <c r="AJ14" s="19">
        <f t="shared" si="2"/>
        <v>0</v>
      </c>
      <c r="AK14" s="361">
        <f t="shared" si="3"/>
        <v>0</v>
      </c>
      <c r="AL14" s="361">
        <f t="shared" si="4"/>
        <v>1</v>
      </c>
    </row>
    <row r="15" spans="1:38" s="1" customFormat="1" ht="21" customHeight="1">
      <c r="A15" s="5">
        <v>9</v>
      </c>
      <c r="B15" s="73" t="s">
        <v>859</v>
      </c>
      <c r="C15" s="74" t="s">
        <v>860</v>
      </c>
      <c r="D15" s="75" t="s">
        <v>14</v>
      </c>
      <c r="E15" s="110"/>
      <c r="F15" s="110"/>
      <c r="G15" s="110"/>
      <c r="H15" s="110"/>
      <c r="I15" s="110"/>
      <c r="J15" s="111"/>
      <c r="K15" s="110" t="s">
        <v>6</v>
      </c>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61">
        <f t="shared" si="3"/>
        <v>0</v>
      </c>
      <c r="AL15" s="361">
        <f t="shared" si="4"/>
        <v>0</v>
      </c>
    </row>
    <row r="16" spans="1:38" s="1" customFormat="1" ht="21" customHeight="1">
      <c r="A16" s="5">
        <v>10</v>
      </c>
      <c r="B16" s="73" t="s">
        <v>861</v>
      </c>
      <c r="C16" s="74" t="s">
        <v>862</v>
      </c>
      <c r="D16" s="75" t="s">
        <v>114</v>
      </c>
      <c r="E16" s="110"/>
      <c r="F16" s="110"/>
      <c r="G16" s="110"/>
      <c r="H16" s="110"/>
      <c r="I16" s="110" t="s">
        <v>6</v>
      </c>
      <c r="J16" s="111"/>
      <c r="K16" s="110" t="s">
        <v>6</v>
      </c>
      <c r="L16" s="110" t="s">
        <v>8</v>
      </c>
      <c r="M16" s="112"/>
      <c r="N16" s="110"/>
      <c r="O16" s="110"/>
      <c r="P16" s="110" t="s">
        <v>2868</v>
      </c>
      <c r="Q16" s="110"/>
      <c r="R16" s="110"/>
      <c r="S16" s="110"/>
      <c r="T16" s="110"/>
      <c r="U16" s="110"/>
      <c r="V16" s="110"/>
      <c r="W16" s="110"/>
      <c r="X16" s="110"/>
      <c r="Y16" s="110"/>
      <c r="Z16" s="110"/>
      <c r="AA16" s="110"/>
      <c r="AB16" s="110"/>
      <c r="AC16" s="110"/>
      <c r="AD16" s="110"/>
      <c r="AE16" s="110"/>
      <c r="AF16" s="110"/>
      <c r="AG16" s="110"/>
      <c r="AH16" s="110"/>
      <c r="AI16" s="110"/>
      <c r="AJ16" s="19">
        <f t="shared" si="2"/>
        <v>3</v>
      </c>
      <c r="AK16" s="361">
        <f t="shared" si="3"/>
        <v>1</v>
      </c>
      <c r="AL16" s="361">
        <f t="shared" si="4"/>
        <v>1</v>
      </c>
    </row>
    <row r="17" spans="1:41" s="1" customFormat="1" ht="21" customHeight="1">
      <c r="A17" s="5">
        <v>11</v>
      </c>
      <c r="B17" s="73">
        <v>2010120038</v>
      </c>
      <c r="C17" s="74" t="s">
        <v>886</v>
      </c>
      <c r="D17" s="75" t="s">
        <v>887</v>
      </c>
      <c r="E17" s="110"/>
      <c r="F17" s="110"/>
      <c r="G17" s="110"/>
      <c r="H17" s="110"/>
      <c r="I17" s="110"/>
      <c r="J17" s="111"/>
      <c r="K17" s="110" t="s">
        <v>8</v>
      </c>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61">
        <f t="shared" si="3"/>
        <v>0</v>
      </c>
      <c r="AL17" s="361">
        <f t="shared" si="4"/>
        <v>1</v>
      </c>
    </row>
    <row r="18" spans="1:41" s="1" customFormat="1" ht="21" customHeight="1">
      <c r="A18" s="5">
        <v>12</v>
      </c>
      <c r="B18" s="73" t="s">
        <v>863</v>
      </c>
      <c r="C18" s="74" t="s">
        <v>864</v>
      </c>
      <c r="D18" s="75" t="s">
        <v>94</v>
      </c>
      <c r="E18" s="110"/>
      <c r="F18" s="110"/>
      <c r="G18" s="110"/>
      <c r="H18" s="110"/>
      <c r="I18" s="110" t="s">
        <v>6</v>
      </c>
      <c r="J18" s="111"/>
      <c r="K18" s="110"/>
      <c r="L18" s="110" t="s">
        <v>6</v>
      </c>
      <c r="M18" s="112"/>
      <c r="N18" s="110"/>
      <c r="O18" s="110"/>
      <c r="P18" s="110" t="s">
        <v>2806</v>
      </c>
      <c r="Q18" s="110"/>
      <c r="R18" s="110" t="s">
        <v>6</v>
      </c>
      <c r="S18" s="110"/>
      <c r="T18" s="110"/>
      <c r="U18" s="110"/>
      <c r="V18" s="110"/>
      <c r="W18" s="110"/>
      <c r="X18" s="110"/>
      <c r="Y18" s="110"/>
      <c r="Z18" s="110"/>
      <c r="AA18" s="110"/>
      <c r="AB18" s="110"/>
      <c r="AC18" s="110"/>
      <c r="AD18" s="110"/>
      <c r="AE18" s="110"/>
      <c r="AF18" s="110"/>
      <c r="AG18" s="110"/>
      <c r="AH18" s="110"/>
      <c r="AI18" s="110"/>
      <c r="AJ18" s="19">
        <f t="shared" si="2"/>
        <v>5</v>
      </c>
      <c r="AK18" s="361">
        <f t="shared" si="3"/>
        <v>0</v>
      </c>
      <c r="AL18" s="361">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t="s">
        <v>8</v>
      </c>
      <c r="M19" s="112"/>
      <c r="N19" s="110"/>
      <c r="O19" s="110"/>
      <c r="P19" s="110" t="s">
        <v>2866</v>
      </c>
      <c r="Q19" s="110"/>
      <c r="R19" s="110"/>
      <c r="S19" s="110" t="s">
        <v>7</v>
      </c>
      <c r="T19" s="110" t="s">
        <v>7</v>
      </c>
      <c r="U19" s="110"/>
      <c r="V19" s="110"/>
      <c r="W19" s="110"/>
      <c r="X19" s="110"/>
      <c r="Y19" s="110"/>
      <c r="Z19" s="110"/>
      <c r="AA19" s="110"/>
      <c r="AB19" s="110"/>
      <c r="AC19" s="110"/>
      <c r="AD19" s="110"/>
      <c r="AE19" s="110"/>
      <c r="AF19" s="110"/>
      <c r="AG19" s="110"/>
      <c r="AH19" s="110"/>
      <c r="AI19" s="110"/>
      <c r="AJ19" s="19">
        <f t="shared" si="2"/>
        <v>1</v>
      </c>
      <c r="AK19" s="361">
        <f t="shared" si="3"/>
        <v>2</v>
      </c>
      <c r="AL19" s="361">
        <f t="shared" si="4"/>
        <v>3</v>
      </c>
    </row>
    <row r="20" spans="1:41" s="1" customFormat="1" ht="21" customHeight="1">
      <c r="A20" s="5">
        <v>14</v>
      </c>
      <c r="B20" s="73" t="s">
        <v>663</v>
      </c>
      <c r="C20" s="74" t="s">
        <v>664</v>
      </c>
      <c r="D20" s="75" t="s">
        <v>52</v>
      </c>
      <c r="E20" s="110"/>
      <c r="F20" s="110"/>
      <c r="G20" s="110"/>
      <c r="H20" s="110"/>
      <c r="I20" s="110"/>
      <c r="J20" s="111"/>
      <c r="K20" s="110" t="s">
        <v>6</v>
      </c>
      <c r="L20" s="110" t="s">
        <v>8</v>
      </c>
      <c r="M20" s="112"/>
      <c r="N20" s="110"/>
      <c r="O20" s="110"/>
      <c r="P20" s="110" t="s">
        <v>2806</v>
      </c>
      <c r="Q20" s="110"/>
      <c r="R20" s="110" t="s">
        <v>6</v>
      </c>
      <c r="S20" s="110" t="s">
        <v>6</v>
      </c>
      <c r="T20" s="110" t="s">
        <v>6</v>
      </c>
      <c r="U20" s="110"/>
      <c r="V20" s="110"/>
      <c r="W20" s="110"/>
      <c r="X20" s="110"/>
      <c r="Y20" s="110"/>
      <c r="Z20" s="110"/>
      <c r="AA20" s="110"/>
      <c r="AB20" s="110"/>
      <c r="AC20" s="110"/>
      <c r="AD20" s="110"/>
      <c r="AE20" s="110"/>
      <c r="AF20" s="110"/>
      <c r="AG20" s="110"/>
      <c r="AH20" s="110"/>
      <c r="AI20" s="110"/>
      <c r="AJ20" s="19">
        <f t="shared" si="2"/>
        <v>6</v>
      </c>
      <c r="AK20" s="361">
        <f t="shared" si="3"/>
        <v>0</v>
      </c>
      <c r="AL20" s="361">
        <f t="shared" si="4"/>
        <v>1</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t="s">
        <v>6</v>
      </c>
      <c r="U21" s="110"/>
      <c r="V21" s="110"/>
      <c r="W21" s="110"/>
      <c r="X21" s="110"/>
      <c r="Y21" s="110"/>
      <c r="Z21" s="110"/>
      <c r="AA21" s="110"/>
      <c r="AB21" s="110"/>
      <c r="AC21" s="110"/>
      <c r="AD21" s="110"/>
      <c r="AE21" s="110"/>
      <c r="AF21" s="110"/>
      <c r="AG21" s="110"/>
      <c r="AH21" s="110"/>
      <c r="AI21" s="110"/>
      <c r="AJ21" s="19">
        <f t="shared" si="2"/>
        <v>1</v>
      </c>
      <c r="AK21" s="361">
        <f t="shared" si="3"/>
        <v>0</v>
      </c>
      <c r="AL21" s="361">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61">
        <f t="shared" si="3"/>
        <v>0</v>
      </c>
      <c r="AL22" s="361">
        <f t="shared" si="4"/>
        <v>0</v>
      </c>
    </row>
    <row r="23" spans="1:41" s="1" customFormat="1" ht="21" customHeight="1">
      <c r="A23" s="5">
        <v>17</v>
      </c>
      <c r="B23" s="73" t="s">
        <v>672</v>
      </c>
      <c r="C23" s="74" t="s">
        <v>673</v>
      </c>
      <c r="D23" s="75" t="s">
        <v>55</v>
      </c>
      <c r="E23" s="110"/>
      <c r="F23" s="110"/>
      <c r="G23" s="110"/>
      <c r="H23" s="110"/>
      <c r="I23" s="110"/>
      <c r="J23" s="111"/>
      <c r="K23" s="110"/>
      <c r="L23" s="110" t="s">
        <v>8</v>
      </c>
      <c r="M23" s="112"/>
      <c r="N23" s="110"/>
      <c r="O23" s="110"/>
      <c r="P23" s="110"/>
      <c r="Q23" s="110"/>
      <c r="R23" s="110" t="s">
        <v>8</v>
      </c>
      <c r="S23" s="110"/>
      <c r="T23" s="110"/>
      <c r="U23" s="110"/>
      <c r="V23" s="110"/>
      <c r="W23" s="110"/>
      <c r="X23" s="110"/>
      <c r="Y23" s="110"/>
      <c r="Z23" s="110"/>
      <c r="AA23" s="110"/>
      <c r="AB23" s="110"/>
      <c r="AC23" s="110"/>
      <c r="AD23" s="110"/>
      <c r="AE23" s="110"/>
      <c r="AF23" s="110"/>
      <c r="AG23" s="110"/>
      <c r="AH23" s="110"/>
      <c r="AI23" s="110"/>
      <c r="AJ23" s="19">
        <f t="shared" si="2"/>
        <v>0</v>
      </c>
      <c r="AK23" s="361">
        <f t="shared" si="3"/>
        <v>0</v>
      </c>
      <c r="AL23" s="361">
        <f t="shared" si="4"/>
        <v>2</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t="s">
        <v>7</v>
      </c>
      <c r="T24" s="110"/>
      <c r="U24" s="110"/>
      <c r="V24" s="110"/>
      <c r="W24" s="110"/>
      <c r="X24" s="110"/>
      <c r="Y24" s="110"/>
      <c r="Z24" s="110"/>
      <c r="AA24" s="110"/>
      <c r="AB24" s="110"/>
      <c r="AC24" s="110"/>
      <c r="AD24" s="110"/>
      <c r="AE24" s="110"/>
      <c r="AF24" s="110"/>
      <c r="AG24" s="110"/>
      <c r="AH24" s="110"/>
      <c r="AI24" s="110"/>
      <c r="AJ24" s="19">
        <f t="shared" si="2"/>
        <v>0</v>
      </c>
      <c r="AK24" s="361">
        <f t="shared" si="3"/>
        <v>1</v>
      </c>
      <c r="AL24" s="361">
        <f t="shared" si="4"/>
        <v>1</v>
      </c>
    </row>
    <row r="25" spans="1:41" s="1" customFormat="1" ht="21" customHeight="1">
      <c r="A25" s="5">
        <v>19</v>
      </c>
      <c r="B25" s="73" t="s">
        <v>678</v>
      </c>
      <c r="C25" s="74" t="s">
        <v>670</v>
      </c>
      <c r="D25" s="75" t="s">
        <v>281</v>
      </c>
      <c r="E25" s="110"/>
      <c r="F25" s="110"/>
      <c r="G25" s="110"/>
      <c r="H25" s="110"/>
      <c r="I25" s="110"/>
      <c r="J25" s="111"/>
      <c r="K25" s="110"/>
      <c r="L25" s="110" t="s">
        <v>8</v>
      </c>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61">
        <f t="shared" si="3"/>
        <v>0</v>
      </c>
      <c r="AL25" s="361">
        <f t="shared" si="4"/>
        <v>1</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61">
        <f t="shared" si="3"/>
        <v>0</v>
      </c>
      <c r="AL26" s="361">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t="s">
        <v>8</v>
      </c>
      <c r="S27" s="110"/>
      <c r="T27" s="110"/>
      <c r="U27" s="110"/>
      <c r="V27" s="110"/>
      <c r="W27" s="110"/>
      <c r="X27" s="110"/>
      <c r="Y27" s="110"/>
      <c r="Z27" s="110"/>
      <c r="AA27" s="110"/>
      <c r="AB27" s="110"/>
      <c r="AC27" s="110"/>
      <c r="AD27" s="110"/>
      <c r="AE27" s="110"/>
      <c r="AF27" s="110"/>
      <c r="AG27" s="110"/>
      <c r="AH27" s="110"/>
      <c r="AI27" s="110"/>
      <c r="AJ27" s="19">
        <f t="shared" si="2"/>
        <v>1</v>
      </c>
      <c r="AK27" s="361">
        <f t="shared" si="3"/>
        <v>0</v>
      </c>
      <c r="AL27" s="361">
        <f t="shared" si="4"/>
        <v>1</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t="s">
        <v>6</v>
      </c>
      <c r="Q28" s="110"/>
      <c r="R28" s="110"/>
      <c r="S28" s="110"/>
      <c r="T28" s="110" t="s">
        <v>8</v>
      </c>
      <c r="U28" s="110"/>
      <c r="V28" s="110"/>
      <c r="W28" s="110"/>
      <c r="X28" s="110"/>
      <c r="Y28" s="110"/>
      <c r="Z28" s="110"/>
      <c r="AA28" s="110"/>
      <c r="AB28" s="110"/>
      <c r="AC28" s="110"/>
      <c r="AD28" s="110"/>
      <c r="AE28" s="110"/>
      <c r="AF28" s="110"/>
      <c r="AG28" s="110"/>
      <c r="AH28" s="110"/>
      <c r="AI28" s="110"/>
      <c r="AJ28" s="19">
        <f t="shared" si="2"/>
        <v>1</v>
      </c>
      <c r="AK28" s="361">
        <f t="shared" si="3"/>
        <v>0</v>
      </c>
      <c r="AL28" s="361">
        <f t="shared" si="4"/>
        <v>1</v>
      </c>
    </row>
    <row r="29" spans="1:41" s="1" customFormat="1" ht="21.75" customHeight="1">
      <c r="A29" s="5">
        <v>23</v>
      </c>
      <c r="B29" s="73" t="s">
        <v>691</v>
      </c>
      <c r="C29" s="74" t="s">
        <v>692</v>
      </c>
      <c r="D29" s="75" t="s">
        <v>693</v>
      </c>
      <c r="E29" s="105"/>
      <c r="F29" s="100"/>
      <c r="G29" s="99"/>
      <c r="H29" s="99"/>
      <c r="I29" s="100"/>
      <c r="J29" s="99"/>
      <c r="K29" s="99"/>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61">
        <f t="shared" si="3"/>
        <v>0</v>
      </c>
      <c r="AL29" s="361">
        <f t="shared" si="4"/>
        <v>0</v>
      </c>
    </row>
    <row r="30" spans="1:41" s="1" customFormat="1" ht="21" customHeight="1">
      <c r="A30" s="5">
        <v>24</v>
      </c>
      <c r="B30" s="73" t="s">
        <v>879</v>
      </c>
      <c r="C30" s="74" t="s">
        <v>880</v>
      </c>
      <c r="D30" s="75" t="s">
        <v>327</v>
      </c>
      <c r="E30" s="105"/>
      <c r="F30" s="100"/>
      <c r="G30" s="99"/>
      <c r="H30" s="99"/>
      <c r="I30" s="100"/>
      <c r="J30" s="99"/>
      <c r="K30" s="99" t="s">
        <v>8</v>
      </c>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61">
        <f t="shared" si="3"/>
        <v>0</v>
      </c>
      <c r="AL30" s="361">
        <f t="shared" si="4"/>
        <v>1</v>
      </c>
    </row>
    <row r="31" spans="1:41" s="1" customFormat="1" ht="21" customHeight="1">
      <c r="A31" s="5">
        <v>25</v>
      </c>
      <c r="B31" s="73">
        <v>2010120036</v>
      </c>
      <c r="C31" s="74" t="s">
        <v>884</v>
      </c>
      <c r="D31" s="75" t="s">
        <v>885</v>
      </c>
      <c r="E31" s="94"/>
      <c r="F31" s="95"/>
      <c r="G31" s="96"/>
      <c r="H31" s="96"/>
      <c r="I31" s="95"/>
      <c r="J31" s="96"/>
      <c r="K31" s="96"/>
      <c r="L31" s="96"/>
      <c r="M31" s="100"/>
      <c r="N31" s="96"/>
      <c r="O31" s="96"/>
      <c r="P31" s="96"/>
      <c r="Q31" s="96"/>
      <c r="R31" s="96"/>
      <c r="S31" s="96" t="s">
        <v>6</v>
      </c>
      <c r="T31" s="96" t="s">
        <v>8</v>
      </c>
      <c r="U31" s="96"/>
      <c r="V31" s="96"/>
      <c r="W31" s="95"/>
      <c r="X31" s="95"/>
      <c r="Y31" s="95"/>
      <c r="Z31" s="96"/>
      <c r="AA31" s="95"/>
      <c r="AB31" s="96"/>
      <c r="AC31" s="95"/>
      <c r="AD31" s="96"/>
      <c r="AE31" s="96"/>
      <c r="AF31" s="96"/>
      <c r="AG31" s="96"/>
      <c r="AH31" s="96"/>
      <c r="AI31" s="96"/>
      <c r="AJ31" s="19">
        <f t="shared" si="2"/>
        <v>1</v>
      </c>
      <c r="AK31" s="361">
        <f t="shared" si="3"/>
        <v>0</v>
      </c>
      <c r="AL31" s="361">
        <f t="shared" si="4"/>
        <v>1</v>
      </c>
    </row>
    <row r="32" spans="1:41" s="1" customFormat="1" ht="21" customHeight="1">
      <c r="A32" s="5">
        <v>26</v>
      </c>
      <c r="B32" s="73" t="s">
        <v>698</v>
      </c>
      <c r="C32" s="74" t="s">
        <v>699</v>
      </c>
      <c r="D32" s="75" t="s">
        <v>700</v>
      </c>
      <c r="E32" s="94"/>
      <c r="F32" s="95"/>
      <c r="G32" s="96"/>
      <c r="H32" s="96"/>
      <c r="I32" s="95"/>
      <c r="J32" s="96"/>
      <c r="K32" s="96"/>
      <c r="L32" s="96" t="s">
        <v>8</v>
      </c>
      <c r="M32" s="100"/>
      <c r="N32" s="96"/>
      <c r="O32" s="96"/>
      <c r="P32" s="96"/>
      <c r="Q32" s="96"/>
      <c r="R32" s="96" t="s">
        <v>8</v>
      </c>
      <c r="S32" s="96"/>
      <c r="T32" s="96"/>
      <c r="U32" s="96"/>
      <c r="V32" s="96"/>
      <c r="W32" s="95"/>
      <c r="X32" s="95"/>
      <c r="Y32" s="95"/>
      <c r="Z32" s="96"/>
      <c r="AA32" s="95"/>
      <c r="AB32" s="96"/>
      <c r="AC32" s="95"/>
      <c r="AD32" s="96"/>
      <c r="AE32" s="96"/>
      <c r="AF32" s="96"/>
      <c r="AG32" s="96"/>
      <c r="AH32" s="96"/>
      <c r="AI32" s="96"/>
      <c r="AJ32" s="19">
        <f t="shared" si="2"/>
        <v>0</v>
      </c>
      <c r="AK32" s="361">
        <f t="shared" si="3"/>
        <v>0</v>
      </c>
      <c r="AL32" s="361">
        <f t="shared" si="4"/>
        <v>2</v>
      </c>
    </row>
    <row r="33" spans="1:40" s="1" customFormat="1" ht="21" customHeight="1">
      <c r="A33" s="5">
        <v>27</v>
      </c>
      <c r="B33" s="73" t="s">
        <v>701</v>
      </c>
      <c r="C33" s="74" t="s">
        <v>702</v>
      </c>
      <c r="D33" s="75" t="s">
        <v>455</v>
      </c>
      <c r="E33" s="105"/>
      <c r="F33" s="100"/>
      <c r="G33" s="99"/>
      <c r="H33" s="99"/>
      <c r="I33" s="100"/>
      <c r="J33" s="99"/>
      <c r="K33" s="99"/>
      <c r="L33" s="99"/>
      <c r="M33" s="100"/>
      <c r="N33" s="99"/>
      <c r="O33" s="99"/>
      <c r="P33" s="99"/>
      <c r="Q33" s="99"/>
      <c r="R33" s="99" t="s">
        <v>8</v>
      </c>
      <c r="S33" s="99"/>
      <c r="T33" s="99" t="s">
        <v>8</v>
      </c>
      <c r="U33" s="99"/>
      <c r="V33" s="99"/>
      <c r="W33" s="100"/>
      <c r="X33" s="100"/>
      <c r="Y33" s="100"/>
      <c r="Z33" s="99"/>
      <c r="AA33" s="100"/>
      <c r="AB33" s="99"/>
      <c r="AC33" s="100"/>
      <c r="AD33" s="99"/>
      <c r="AE33" s="99"/>
      <c r="AF33" s="99"/>
      <c r="AG33" s="99"/>
      <c r="AH33" s="99"/>
      <c r="AI33" s="99"/>
      <c r="AJ33" s="19">
        <f t="shared" si="2"/>
        <v>0</v>
      </c>
      <c r="AK33" s="361">
        <f t="shared" si="3"/>
        <v>0</v>
      </c>
      <c r="AL33" s="361">
        <f t="shared" si="4"/>
        <v>2</v>
      </c>
    </row>
    <row r="34" spans="1:40" s="1" customFormat="1" ht="21" customHeight="1">
      <c r="A34" s="5">
        <v>28</v>
      </c>
      <c r="B34" s="73" t="s">
        <v>703</v>
      </c>
      <c r="C34" s="74" t="s">
        <v>335</v>
      </c>
      <c r="D34" s="75" t="s">
        <v>68</v>
      </c>
      <c r="E34" s="105"/>
      <c r="F34" s="100"/>
      <c r="G34" s="99"/>
      <c r="H34" s="99"/>
      <c r="I34" s="100"/>
      <c r="J34" s="99"/>
      <c r="K34" s="99" t="s">
        <v>8</v>
      </c>
      <c r="L34" s="99"/>
      <c r="M34" s="100"/>
      <c r="N34" s="99"/>
      <c r="O34" s="99"/>
      <c r="P34" s="99"/>
      <c r="Q34" s="99"/>
      <c r="R34" s="99"/>
      <c r="S34" s="99"/>
      <c r="T34" s="99" t="s">
        <v>6</v>
      </c>
      <c r="U34" s="99"/>
      <c r="V34" s="99"/>
      <c r="W34" s="100"/>
      <c r="X34" s="100"/>
      <c r="Y34" s="100"/>
      <c r="Z34" s="99"/>
      <c r="AA34" s="100"/>
      <c r="AB34" s="99"/>
      <c r="AC34" s="100"/>
      <c r="AD34" s="99"/>
      <c r="AE34" s="99"/>
      <c r="AF34" s="99"/>
      <c r="AG34" s="99"/>
      <c r="AH34" s="99"/>
      <c r="AI34" s="99"/>
      <c r="AJ34" s="19">
        <f t="shared" si="2"/>
        <v>1</v>
      </c>
      <c r="AK34" s="361">
        <f t="shared" si="3"/>
        <v>0</v>
      </c>
      <c r="AL34" s="361">
        <f t="shared" si="4"/>
        <v>1</v>
      </c>
    </row>
    <row r="35" spans="1:40" ht="21" customHeight="1">
      <c r="A35" s="5">
        <v>29</v>
      </c>
      <c r="B35" s="73" t="s">
        <v>704</v>
      </c>
      <c r="C35" s="74" t="s">
        <v>705</v>
      </c>
      <c r="D35" s="75" t="s">
        <v>68</v>
      </c>
      <c r="E35" s="105"/>
      <c r="F35" s="100"/>
      <c r="G35" s="99"/>
      <c r="H35" s="99"/>
      <c r="I35" s="100"/>
      <c r="J35" s="99"/>
      <c r="K35" s="99"/>
      <c r="L35" s="99" t="s">
        <v>8</v>
      </c>
      <c r="M35" s="100"/>
      <c r="N35" s="99"/>
      <c r="O35" s="99"/>
      <c r="P35" s="99"/>
      <c r="Q35" s="99"/>
      <c r="R35" s="99"/>
      <c r="S35" s="99"/>
      <c r="T35" s="99" t="s">
        <v>8</v>
      </c>
      <c r="U35" s="99"/>
      <c r="V35" s="99"/>
      <c r="W35" s="100"/>
      <c r="X35" s="100"/>
      <c r="Y35" s="100"/>
      <c r="Z35" s="99"/>
      <c r="AA35" s="100"/>
      <c r="AB35" s="99"/>
      <c r="AC35" s="100"/>
      <c r="AD35" s="99"/>
      <c r="AE35" s="99"/>
      <c r="AF35" s="99"/>
      <c r="AG35" s="99"/>
      <c r="AH35" s="99"/>
      <c r="AI35" s="99"/>
      <c r="AJ35" s="19">
        <f t="shared" si="2"/>
        <v>0</v>
      </c>
      <c r="AK35" s="361">
        <f t="shared" si="3"/>
        <v>0</v>
      </c>
      <c r="AL35" s="361">
        <f t="shared" si="4"/>
        <v>2</v>
      </c>
    </row>
    <row r="36" spans="1:40" ht="21" customHeight="1">
      <c r="A36" s="5">
        <v>30</v>
      </c>
      <c r="B36" s="73" t="s">
        <v>708</v>
      </c>
      <c r="C36" s="74" t="s">
        <v>709</v>
      </c>
      <c r="D36" s="75" t="s">
        <v>89</v>
      </c>
      <c r="E36" s="94"/>
      <c r="F36" s="95"/>
      <c r="G36" s="96"/>
      <c r="H36" s="96"/>
      <c r="I36" s="95" t="s">
        <v>6</v>
      </c>
      <c r="J36" s="96"/>
      <c r="K36" s="96"/>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61">
        <f t="shared" si="3"/>
        <v>0</v>
      </c>
      <c r="AL36" s="361">
        <f t="shared" si="4"/>
        <v>0</v>
      </c>
    </row>
    <row r="37" spans="1:40"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14">
        <f>SUM(AJ7:AJ36)</f>
        <v>30</v>
      </c>
      <c r="AK37" s="114">
        <f>SUM(AK7:AK36)</f>
        <v>4</v>
      </c>
      <c r="AL37" s="114">
        <f>SUM(AL7:AL36)</f>
        <v>24</v>
      </c>
    </row>
    <row r="38" spans="1:40" s="25" customFormat="1" ht="21" customHeight="1">
      <c r="A38" s="429" t="s">
        <v>2804</v>
      </c>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c r="AM38" s="338"/>
      <c r="AN38" s="338"/>
    </row>
    <row r="39" spans="1:40" ht="19.5">
      <c r="C39" s="425"/>
      <c r="D39" s="425"/>
      <c r="E39" s="425"/>
      <c r="F39" s="425"/>
      <c r="G39" s="425"/>
      <c r="H39" s="18"/>
      <c r="I39" s="18"/>
      <c r="J39" s="18"/>
      <c r="K39" s="36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25"/>
      <c r="D40" s="425"/>
      <c r="E40" s="425"/>
      <c r="H40" s="18"/>
      <c r="I40" s="18"/>
      <c r="J40" s="18"/>
      <c r="K40" s="360"/>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25"/>
      <c r="D41" s="425"/>
      <c r="E41" s="16"/>
      <c r="H41" s="18"/>
      <c r="I41" s="18"/>
      <c r="J41" s="18"/>
      <c r="K41" s="360"/>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1:D41"/>
    <mergeCell ref="A37:AI37"/>
    <mergeCell ref="C39:G39"/>
    <mergeCell ref="C40:E40"/>
    <mergeCell ref="A38:AL38"/>
  </mergeCells>
  <conditionalFormatting sqref="E6:AI36">
    <cfRule type="expression" dxfId="1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topLeftCell="A7" zoomScaleNormal="100" workbookViewId="0">
      <selection activeCell="T23" sqref="T23"/>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t="s">
        <v>6</v>
      </c>
      <c r="P11" s="85" t="s">
        <v>8</v>
      </c>
      <c r="Q11" s="85"/>
      <c r="R11" s="85"/>
      <c r="S11" s="85"/>
      <c r="T11" s="85"/>
      <c r="U11" s="85"/>
      <c r="V11" s="85"/>
      <c r="W11" s="85"/>
      <c r="X11" s="85"/>
      <c r="Y11" s="85"/>
      <c r="Z11" s="85"/>
      <c r="AA11" s="85"/>
      <c r="AB11" s="85"/>
      <c r="AC11" s="85"/>
      <c r="AD11" s="85"/>
      <c r="AE11" s="85"/>
      <c r="AF11" s="85"/>
      <c r="AG11" s="85"/>
      <c r="AH11" s="85"/>
      <c r="AI11" s="85"/>
      <c r="AJ11" s="19">
        <f t="shared" si="2"/>
        <v>2</v>
      </c>
      <c r="AK11" s="336">
        <f t="shared" si="3"/>
        <v>0</v>
      </c>
      <c r="AL11" s="336">
        <f t="shared" si="4"/>
        <v>1</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t="s">
        <v>8</v>
      </c>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1</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t="s">
        <v>8</v>
      </c>
      <c r="T15" s="85"/>
      <c r="U15" s="85"/>
      <c r="V15" s="85"/>
      <c r="W15" s="85"/>
      <c r="X15" s="85"/>
      <c r="Y15" s="85"/>
      <c r="Z15" s="85"/>
      <c r="AA15" s="85"/>
      <c r="AB15" s="85"/>
      <c r="AC15" s="85"/>
      <c r="AD15" s="85"/>
      <c r="AE15" s="85"/>
      <c r="AF15" s="85"/>
      <c r="AG15" s="85"/>
      <c r="AH15" s="85"/>
      <c r="AI15" s="85"/>
      <c r="AJ15" s="19">
        <f t="shared" si="2"/>
        <v>0</v>
      </c>
      <c r="AK15" s="336">
        <f t="shared" si="3"/>
        <v>0</v>
      </c>
      <c r="AL15" s="336">
        <f t="shared" si="4"/>
        <v>1</v>
      </c>
    </row>
    <row r="16" spans="1:38" s="69" customFormat="1" ht="21" customHeight="1">
      <c r="A16" s="77">
        <v>10</v>
      </c>
      <c r="B16" s="62" t="s">
        <v>153</v>
      </c>
      <c r="C16" s="63" t="s">
        <v>154</v>
      </c>
      <c r="D16" s="64" t="s">
        <v>52</v>
      </c>
      <c r="E16" s="85"/>
      <c r="F16" s="85"/>
      <c r="G16" s="85"/>
      <c r="H16" s="85" t="s">
        <v>6</v>
      </c>
      <c r="I16" s="85"/>
      <c r="J16" s="85" t="s">
        <v>6</v>
      </c>
      <c r="K16" s="85" t="s">
        <v>6</v>
      </c>
      <c r="L16" s="85"/>
      <c r="M16" s="85"/>
      <c r="N16" s="85"/>
      <c r="O16" s="85"/>
      <c r="P16" s="85"/>
      <c r="Q16" s="85" t="s">
        <v>8</v>
      </c>
      <c r="R16" s="85"/>
      <c r="S16" s="85"/>
      <c r="T16" s="85"/>
      <c r="U16" s="85"/>
      <c r="V16" s="85"/>
      <c r="W16" s="85"/>
      <c r="X16" s="85"/>
      <c r="Y16" s="85"/>
      <c r="Z16" s="85"/>
      <c r="AA16" s="85"/>
      <c r="AB16" s="85"/>
      <c r="AC16" s="85"/>
      <c r="AD16" s="85"/>
      <c r="AE16" s="85"/>
      <c r="AF16" s="85"/>
      <c r="AG16" s="85"/>
      <c r="AH16" s="85"/>
      <c r="AI16" s="85"/>
      <c r="AJ16" s="19">
        <f t="shared" si="2"/>
        <v>3</v>
      </c>
      <c r="AK16" s="336">
        <f t="shared" si="3"/>
        <v>0</v>
      </c>
      <c r="AL16" s="336">
        <f t="shared" si="4"/>
        <v>1</v>
      </c>
    </row>
    <row r="17" spans="1:38" s="69" customFormat="1" ht="21" customHeight="1">
      <c r="A17" s="77">
        <v>11</v>
      </c>
      <c r="B17" s="62" t="s">
        <v>151</v>
      </c>
      <c r="C17" s="63" t="s">
        <v>152</v>
      </c>
      <c r="D17" s="64" t="s">
        <v>52</v>
      </c>
      <c r="E17" s="85"/>
      <c r="F17" s="85"/>
      <c r="G17" s="85"/>
      <c r="H17" s="85"/>
      <c r="I17" s="85" t="s">
        <v>8</v>
      </c>
      <c r="J17" s="85"/>
      <c r="K17" s="85" t="s">
        <v>8</v>
      </c>
      <c r="L17" s="85"/>
      <c r="M17" s="85" t="s">
        <v>8</v>
      </c>
      <c r="N17" s="85"/>
      <c r="O17" s="85"/>
      <c r="P17" s="85" t="s">
        <v>8</v>
      </c>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4</v>
      </c>
    </row>
    <row r="18" spans="1:38" s="69" customFormat="1" ht="21" customHeight="1">
      <c r="A18" s="77">
        <v>12</v>
      </c>
      <c r="B18" s="62" t="s">
        <v>157</v>
      </c>
      <c r="C18" s="63" t="s">
        <v>158</v>
      </c>
      <c r="D18" s="64" t="s">
        <v>85</v>
      </c>
      <c r="E18" s="85"/>
      <c r="F18" s="85"/>
      <c r="G18" s="85"/>
      <c r="H18" s="85"/>
      <c r="I18" s="85"/>
      <c r="J18" s="85"/>
      <c r="K18" s="85"/>
      <c r="L18" s="85"/>
      <c r="M18" s="85"/>
      <c r="N18" s="85"/>
      <c r="O18" s="85" t="s">
        <v>8</v>
      </c>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1</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t="s">
        <v>8</v>
      </c>
      <c r="S19" s="85" t="s">
        <v>8</v>
      </c>
      <c r="T19" s="85"/>
      <c r="U19" s="85"/>
      <c r="V19" s="85"/>
      <c r="W19" s="85"/>
      <c r="X19" s="85"/>
      <c r="Y19" s="85"/>
      <c r="Z19" s="85"/>
      <c r="AA19" s="85"/>
      <c r="AB19" s="85"/>
      <c r="AC19" s="85"/>
      <c r="AD19" s="85"/>
      <c r="AE19" s="85"/>
      <c r="AF19" s="85"/>
      <c r="AG19" s="85"/>
      <c r="AH19" s="85"/>
      <c r="AI19" s="85"/>
      <c r="AJ19" s="19">
        <f t="shared" si="2"/>
        <v>0</v>
      </c>
      <c r="AK19" s="336">
        <f t="shared" si="3"/>
        <v>0</v>
      </c>
      <c r="AL19" s="336">
        <f t="shared" si="4"/>
        <v>2</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t="s">
        <v>6</v>
      </c>
      <c r="P22" s="85"/>
      <c r="Q22" s="85"/>
      <c r="R22" s="85"/>
      <c r="S22" s="85"/>
      <c r="T22" s="85"/>
      <c r="U22" s="85"/>
      <c r="V22" s="85"/>
      <c r="W22" s="85"/>
      <c r="X22" s="85"/>
      <c r="Y22" s="85"/>
      <c r="Z22" s="85"/>
      <c r="AA22" s="85"/>
      <c r="AB22" s="85"/>
      <c r="AC22" s="85"/>
      <c r="AD22" s="85"/>
      <c r="AE22" s="85"/>
      <c r="AF22" s="85"/>
      <c r="AG22" s="85"/>
      <c r="AH22" s="85"/>
      <c r="AI22" s="85"/>
      <c r="AJ22" s="19">
        <f t="shared" si="2"/>
        <v>1</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t="s">
        <v>8</v>
      </c>
      <c r="L23" s="85"/>
      <c r="M23" s="85" t="s">
        <v>2806</v>
      </c>
      <c r="N23" s="85"/>
      <c r="O23" s="85" t="s">
        <v>6</v>
      </c>
      <c r="P23" s="85"/>
      <c r="Q23" s="85"/>
      <c r="R23" s="85" t="s">
        <v>8</v>
      </c>
      <c r="S23" s="85" t="s">
        <v>6</v>
      </c>
      <c r="T23" s="85" t="s">
        <v>6</v>
      </c>
      <c r="U23" s="85"/>
      <c r="V23" s="85"/>
      <c r="W23" s="85"/>
      <c r="X23" s="85"/>
      <c r="Y23" s="85"/>
      <c r="Z23" s="85"/>
      <c r="AA23" s="85"/>
      <c r="AB23" s="85"/>
      <c r="AC23" s="85"/>
      <c r="AD23" s="85"/>
      <c r="AE23" s="85"/>
      <c r="AF23" s="85"/>
      <c r="AG23" s="85"/>
      <c r="AH23" s="85"/>
      <c r="AI23" s="85"/>
      <c r="AJ23" s="19">
        <f t="shared" si="2"/>
        <v>7</v>
      </c>
      <c r="AK23" s="336">
        <f t="shared" si="3"/>
        <v>0</v>
      </c>
      <c r="AL23" s="336">
        <f t="shared" si="4"/>
        <v>2</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t="s">
        <v>8</v>
      </c>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1</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9" t="s">
        <v>912</v>
      </c>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1"/>
      <c r="AJ33" s="19">
        <f t="shared" si="2"/>
        <v>0</v>
      </c>
      <c r="AK33" s="336">
        <f t="shared" si="3"/>
        <v>0</v>
      </c>
      <c r="AL33" s="336">
        <f t="shared" si="4"/>
        <v>0</v>
      </c>
    </row>
    <row r="34" spans="1:41"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SUM(AJ7:AJ32)</f>
        <v>13</v>
      </c>
      <c r="AK34" s="114">
        <f>SUM(AK7:AK32)</f>
        <v>1</v>
      </c>
      <c r="AL34" s="114">
        <f>SUM(AL7:AL32)</f>
        <v>16</v>
      </c>
      <c r="AM34" s="16"/>
      <c r="AN34"/>
      <c r="AO34"/>
    </row>
    <row r="35" spans="1:41"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25"/>
      <c r="D39" s="425"/>
      <c r="E39" s="425"/>
      <c r="F39" s="425"/>
      <c r="G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25"/>
      <c r="D40" s="425"/>
      <c r="E40" s="425"/>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25"/>
      <c r="D41" s="425"/>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C38:D38"/>
    <mergeCell ref="A34:AI34"/>
    <mergeCell ref="C40:E40"/>
    <mergeCell ref="C41:D41"/>
    <mergeCell ref="C39:G39"/>
  </mergeCells>
  <conditionalFormatting sqref="E6:AI32">
    <cfRule type="expression" dxfId="151"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zoomScale="85" zoomScaleNormal="85" workbookViewId="0">
      <selection activeCell="T16" sqref="T16"/>
    </sheetView>
  </sheetViews>
  <sheetFormatPr defaultRowHeight="15.75"/>
  <cols>
    <col min="1" max="1" width="7.33203125" customWidth="1"/>
    <col min="2" max="2" width="17" customWidth="1"/>
    <col min="3" max="3" width="21.33203125" customWidth="1"/>
    <col min="4" max="4" width="9.1640625" customWidth="1"/>
    <col min="5" max="35" width="4" customWidth="1"/>
    <col min="36" max="36" width="4.5" bestFit="1" customWidth="1"/>
    <col min="37" max="38" width="4" bestFit="1"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1</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t="s">
        <v>6</v>
      </c>
      <c r="P9" s="96"/>
      <c r="Q9" s="96"/>
      <c r="R9" s="96"/>
      <c r="S9" s="96"/>
      <c r="T9" s="96"/>
      <c r="U9" s="96"/>
      <c r="V9" s="96"/>
      <c r="W9" s="96"/>
      <c r="X9" s="96"/>
      <c r="Y9" s="96"/>
      <c r="Z9" s="96"/>
      <c r="AA9" s="96"/>
      <c r="AB9" s="96"/>
      <c r="AC9" s="96"/>
      <c r="AD9" s="96"/>
      <c r="AE9" s="96"/>
      <c r="AF9" s="96"/>
      <c r="AG9" s="96"/>
      <c r="AH9" s="96"/>
      <c r="AI9" s="96"/>
      <c r="AJ9" s="19">
        <f t="shared" si="2"/>
        <v>1</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t="s">
        <v>6</v>
      </c>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2</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t="s">
        <v>6</v>
      </c>
      <c r="L14" s="119" t="s">
        <v>2806</v>
      </c>
      <c r="M14" s="101" t="s">
        <v>6</v>
      </c>
      <c r="N14" s="119"/>
      <c r="O14" s="119" t="s">
        <v>6</v>
      </c>
      <c r="P14" s="119"/>
      <c r="Q14" s="119" t="s">
        <v>7</v>
      </c>
      <c r="R14" s="119" t="s">
        <v>6</v>
      </c>
      <c r="S14" s="119" t="s">
        <v>6</v>
      </c>
      <c r="T14" s="119" t="s">
        <v>6</v>
      </c>
      <c r="U14" s="119"/>
      <c r="V14" s="119"/>
      <c r="W14" s="119"/>
      <c r="X14" s="119"/>
      <c r="Y14" s="119"/>
      <c r="Z14" s="119"/>
      <c r="AA14" s="119"/>
      <c r="AB14" s="119"/>
      <c r="AC14" s="119"/>
      <c r="AD14" s="119"/>
      <c r="AE14" s="119"/>
      <c r="AF14" s="119"/>
      <c r="AG14" s="119"/>
      <c r="AH14" s="119"/>
      <c r="AI14" s="119"/>
      <c r="AJ14" s="19">
        <f t="shared" si="2"/>
        <v>9</v>
      </c>
      <c r="AK14" s="336">
        <f t="shared" si="3"/>
        <v>1</v>
      </c>
      <c r="AL14" s="336">
        <f t="shared" si="4"/>
        <v>0</v>
      </c>
    </row>
    <row r="15" spans="1:38" s="1" customFormat="1" ht="21" customHeight="1">
      <c r="A15" s="76">
        <v>9</v>
      </c>
      <c r="B15" s="115" t="s">
        <v>203</v>
      </c>
      <c r="C15" s="116" t="s">
        <v>204</v>
      </c>
      <c r="D15" s="117" t="s">
        <v>70</v>
      </c>
      <c r="E15" s="118"/>
      <c r="F15" s="119" t="s">
        <v>6</v>
      </c>
      <c r="G15" s="119"/>
      <c r="H15" s="119"/>
      <c r="I15" s="119"/>
      <c r="J15" s="119"/>
      <c r="K15" s="119" t="s">
        <v>6</v>
      </c>
      <c r="L15" s="119" t="s">
        <v>2806</v>
      </c>
      <c r="M15" s="101"/>
      <c r="N15" s="119"/>
      <c r="O15" s="119" t="s">
        <v>6</v>
      </c>
      <c r="P15" s="119"/>
      <c r="Q15" s="119"/>
      <c r="R15" s="119" t="s">
        <v>6</v>
      </c>
      <c r="S15" s="119"/>
      <c r="T15" s="119" t="s">
        <v>6</v>
      </c>
      <c r="U15" s="119"/>
      <c r="V15" s="119"/>
      <c r="W15" s="119"/>
      <c r="X15" s="119"/>
      <c r="Y15" s="119"/>
      <c r="Z15" s="119"/>
      <c r="AA15" s="119"/>
      <c r="AB15" s="119"/>
      <c r="AC15" s="119"/>
      <c r="AD15" s="119"/>
      <c r="AE15" s="119"/>
      <c r="AF15" s="119"/>
      <c r="AG15" s="119"/>
      <c r="AH15" s="119"/>
      <c r="AI15" s="119"/>
      <c r="AJ15" s="19">
        <f t="shared" si="2"/>
        <v>7</v>
      </c>
      <c r="AK15" s="336">
        <f t="shared" si="3"/>
        <v>0</v>
      </c>
      <c r="AL15" s="336">
        <f t="shared" si="4"/>
        <v>0</v>
      </c>
    </row>
    <row r="16" spans="1:38" s="1" customFormat="1" ht="21" customHeight="1">
      <c r="A16" s="76">
        <v>10</v>
      </c>
      <c r="B16" s="115" t="s">
        <v>205</v>
      </c>
      <c r="C16" s="116" t="s">
        <v>206</v>
      </c>
      <c r="D16" s="117" t="s">
        <v>14</v>
      </c>
      <c r="E16" s="94"/>
      <c r="F16" s="96"/>
      <c r="G16" s="96"/>
      <c r="H16" s="96"/>
      <c r="I16" s="96"/>
      <c r="J16" s="96" t="s">
        <v>6</v>
      </c>
      <c r="K16" s="96"/>
      <c r="L16" s="96"/>
      <c r="M16" s="99" t="s">
        <v>6</v>
      </c>
      <c r="N16" s="96"/>
      <c r="O16" s="96" t="s">
        <v>6</v>
      </c>
      <c r="P16" s="96"/>
      <c r="Q16" s="96"/>
      <c r="R16" s="96"/>
      <c r="S16" s="96"/>
      <c r="T16" s="96" t="s">
        <v>6</v>
      </c>
      <c r="U16" s="96"/>
      <c r="V16" s="96"/>
      <c r="W16" s="96"/>
      <c r="X16" s="96"/>
      <c r="Y16" s="96"/>
      <c r="Z16" s="96"/>
      <c r="AA16" s="96"/>
      <c r="AB16" s="96"/>
      <c r="AC16" s="96"/>
      <c r="AD16" s="96"/>
      <c r="AE16" s="96"/>
      <c r="AF16" s="96"/>
      <c r="AG16" s="96"/>
      <c r="AH16" s="96"/>
      <c r="AI16" s="96"/>
      <c r="AJ16" s="19">
        <f t="shared" si="2"/>
        <v>4</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t="s">
        <v>6</v>
      </c>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t="s">
        <v>6</v>
      </c>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t="s">
        <v>8</v>
      </c>
      <c r="L20" s="96" t="s">
        <v>6</v>
      </c>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2</v>
      </c>
      <c r="AK20" s="336">
        <f t="shared" si="3"/>
        <v>0</v>
      </c>
      <c r="AL20" s="336">
        <f t="shared" si="4"/>
        <v>1</v>
      </c>
    </row>
    <row r="21" spans="1:41" s="1" customFormat="1" ht="21" customHeight="1">
      <c r="A21" s="76">
        <v>15</v>
      </c>
      <c r="B21" s="115" t="s">
        <v>217</v>
      </c>
      <c r="C21" s="116" t="s">
        <v>218</v>
      </c>
      <c r="D21" s="117" t="s">
        <v>32</v>
      </c>
      <c r="E21" s="94"/>
      <c r="F21" s="96"/>
      <c r="G21" s="96"/>
      <c r="H21" s="96"/>
      <c r="I21" s="96"/>
      <c r="J21" s="96"/>
      <c r="K21" s="96"/>
      <c r="L21" s="96" t="s">
        <v>6</v>
      </c>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1</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t="s">
        <v>7</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t="s">
        <v>6</v>
      </c>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t="s">
        <v>6</v>
      </c>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t="s">
        <v>6</v>
      </c>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35</v>
      </c>
      <c r="AK32" s="114">
        <f>SUM(AK7:AK31)</f>
        <v>3</v>
      </c>
      <c r="AL32" s="114">
        <f>SUM(AL7:AL31)</f>
        <v>1</v>
      </c>
      <c r="AM32" s="16"/>
      <c r="AN32"/>
      <c r="AO32"/>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25"/>
      <c r="D36" s="425"/>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5"/>
      <c r="D37" s="425"/>
      <c r="E37" s="425"/>
      <c r="F37" s="425"/>
      <c r="G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5"/>
      <c r="D38" s="425"/>
      <c r="E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25"/>
      <c r="D39" s="425"/>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48"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topLeftCell="A16" zoomScaleNormal="100" workbookViewId="0">
      <selection activeCell="AA26" sqref="AA26"/>
    </sheetView>
  </sheetViews>
  <sheetFormatPr defaultRowHeight="15.75"/>
  <cols>
    <col min="1" max="1" width="7.1640625" customWidth="1"/>
    <col min="2" max="2" width="16.33203125" style="121" customWidth="1"/>
    <col min="3" max="3" width="23.6640625" customWidth="1"/>
    <col min="4" max="4" width="10.33203125" customWidth="1"/>
    <col min="5" max="35" width="4" customWidth="1"/>
    <col min="36" max="38" width="7"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2</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t="s">
        <v>6</v>
      </c>
      <c r="Q10" s="99"/>
      <c r="R10" s="99" t="s">
        <v>6</v>
      </c>
      <c r="S10" s="99"/>
      <c r="T10" s="99"/>
      <c r="U10" s="99"/>
      <c r="V10" s="99"/>
      <c r="W10" s="99"/>
      <c r="X10" s="99"/>
      <c r="Y10" s="99"/>
      <c r="Z10" s="99"/>
      <c r="AA10" s="99"/>
      <c r="AB10" s="99"/>
      <c r="AC10" s="99"/>
      <c r="AD10" s="99"/>
      <c r="AE10" s="99"/>
      <c r="AF10" s="99"/>
      <c r="AG10" s="99"/>
      <c r="AH10" s="99"/>
      <c r="AI10" s="99"/>
      <c r="AJ10" s="19">
        <f t="shared" si="2"/>
        <v>3</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t="s">
        <v>6</v>
      </c>
      <c r="K11" s="99"/>
      <c r="L11" s="99"/>
      <c r="M11" s="99"/>
      <c r="N11" s="99"/>
      <c r="O11" s="99" t="s">
        <v>8</v>
      </c>
      <c r="P11" s="99"/>
      <c r="Q11" s="99"/>
      <c r="R11" s="99" t="s">
        <v>8</v>
      </c>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2</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t="s">
        <v>6</v>
      </c>
      <c r="K16" s="99"/>
      <c r="L16" s="99"/>
      <c r="M16" s="99"/>
      <c r="N16" s="99"/>
      <c r="O16" s="99"/>
      <c r="P16" s="99"/>
      <c r="Q16" s="99"/>
      <c r="R16" s="99" t="s">
        <v>2870</v>
      </c>
      <c r="S16" s="99"/>
      <c r="T16" s="99"/>
      <c r="U16" s="99"/>
      <c r="V16" s="99"/>
      <c r="W16" s="99"/>
      <c r="X16" s="99"/>
      <c r="Y16" s="99"/>
      <c r="Z16" s="99"/>
      <c r="AA16" s="99"/>
      <c r="AB16" s="99"/>
      <c r="AC16" s="99"/>
      <c r="AD16" s="99"/>
      <c r="AE16" s="99"/>
      <c r="AF16" s="99"/>
      <c r="AG16" s="99"/>
      <c r="AH16" s="99"/>
      <c r="AI16" s="99"/>
      <c r="AJ16" s="19">
        <f t="shared" si="2"/>
        <v>2</v>
      </c>
      <c r="AK16" s="336">
        <f t="shared" si="3"/>
        <v>0</v>
      </c>
      <c r="AL16" s="336">
        <f t="shared" si="4"/>
        <v>3</v>
      </c>
    </row>
    <row r="17" spans="1:38" s="1" customFormat="1" ht="21" customHeight="1">
      <c r="A17" s="5">
        <v>11</v>
      </c>
      <c r="B17" s="122" t="s">
        <v>259</v>
      </c>
      <c r="C17" s="123" t="s">
        <v>260</v>
      </c>
      <c r="D17" s="124" t="s">
        <v>75</v>
      </c>
      <c r="E17" s="112"/>
      <c r="F17" s="99" t="s">
        <v>6</v>
      </c>
      <c r="G17" s="99"/>
      <c r="H17" s="99"/>
      <c r="I17" s="99" t="s">
        <v>8</v>
      </c>
      <c r="J17" s="99" t="s">
        <v>8</v>
      </c>
      <c r="K17" s="99"/>
      <c r="L17" s="99" t="s">
        <v>6</v>
      </c>
      <c r="M17" s="99" t="s">
        <v>8</v>
      </c>
      <c r="N17" s="99"/>
      <c r="O17" s="99" t="s">
        <v>8</v>
      </c>
      <c r="P17" s="99" t="s">
        <v>8</v>
      </c>
      <c r="Q17" s="99"/>
      <c r="R17" s="99" t="s">
        <v>8</v>
      </c>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6</v>
      </c>
    </row>
    <row r="18" spans="1:38" s="1" customFormat="1" ht="21" customHeight="1">
      <c r="A18" s="5">
        <v>12</v>
      </c>
      <c r="B18" s="122" t="s">
        <v>261</v>
      </c>
      <c r="C18" s="123" t="s">
        <v>211</v>
      </c>
      <c r="D18" s="124" t="s">
        <v>92</v>
      </c>
      <c r="E18" s="112"/>
      <c r="F18" s="99"/>
      <c r="G18" s="99"/>
      <c r="H18" s="99"/>
      <c r="I18" s="99"/>
      <c r="J18" s="99" t="s">
        <v>8</v>
      </c>
      <c r="K18" s="99"/>
      <c r="L18" s="99"/>
      <c r="M18" s="99" t="s">
        <v>8</v>
      </c>
      <c r="N18" s="99"/>
      <c r="O18" s="99"/>
      <c r="P18" s="99"/>
      <c r="Q18" s="99"/>
      <c r="R18" s="99" t="s">
        <v>8</v>
      </c>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3</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t="s">
        <v>8</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2</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t="s">
        <v>6</v>
      </c>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t="s">
        <v>6</v>
      </c>
      <c r="K24" s="99" t="s">
        <v>6</v>
      </c>
      <c r="L24" s="99" t="s">
        <v>6</v>
      </c>
      <c r="M24" s="99" t="s">
        <v>6</v>
      </c>
      <c r="N24" s="99"/>
      <c r="O24" s="99" t="s">
        <v>6</v>
      </c>
      <c r="P24" s="99" t="s">
        <v>6</v>
      </c>
      <c r="Q24" s="99"/>
      <c r="R24" s="99" t="s">
        <v>2806</v>
      </c>
      <c r="S24" s="99" t="s">
        <v>6</v>
      </c>
      <c r="T24" s="99"/>
      <c r="U24" s="99"/>
      <c r="V24" s="99"/>
      <c r="W24" s="99"/>
      <c r="X24" s="99"/>
      <c r="Y24" s="99"/>
      <c r="Z24" s="99"/>
      <c r="AA24" s="99"/>
      <c r="AB24" s="99"/>
      <c r="AC24" s="99"/>
      <c r="AD24" s="99"/>
      <c r="AE24" s="99"/>
      <c r="AF24" s="99"/>
      <c r="AG24" s="99"/>
      <c r="AH24" s="99"/>
      <c r="AI24" s="99"/>
      <c r="AJ24" s="19">
        <f t="shared" si="2"/>
        <v>12</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t="s">
        <v>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2</v>
      </c>
    </row>
    <row r="29" spans="1:38" s="1" customFormat="1" ht="21" customHeight="1">
      <c r="A29" s="5">
        <v>23</v>
      </c>
      <c r="B29" s="122">
        <v>1910110118</v>
      </c>
      <c r="C29" s="123" t="s">
        <v>482</v>
      </c>
      <c r="D29" s="81" t="s">
        <v>44</v>
      </c>
      <c r="E29" s="112"/>
      <c r="F29" s="99" t="s">
        <v>6</v>
      </c>
      <c r="G29" s="99"/>
      <c r="H29" s="99"/>
      <c r="I29" s="99"/>
      <c r="J29" s="99" t="s">
        <v>6</v>
      </c>
      <c r="K29" s="99"/>
      <c r="L29" s="99"/>
      <c r="M29" s="99"/>
      <c r="N29" s="99"/>
      <c r="O29" s="99"/>
      <c r="P29" s="99"/>
      <c r="Q29" s="99"/>
      <c r="R29" s="99" t="s">
        <v>2870</v>
      </c>
      <c r="S29" s="99"/>
      <c r="T29" s="99"/>
      <c r="U29" s="99"/>
      <c r="V29" s="99"/>
      <c r="W29" s="99"/>
      <c r="X29" s="99"/>
      <c r="Y29" s="99"/>
      <c r="Z29" s="99"/>
      <c r="AA29" s="99"/>
      <c r="AB29" s="99"/>
      <c r="AC29" s="99"/>
      <c r="AD29" s="99"/>
      <c r="AE29" s="99"/>
      <c r="AF29" s="99"/>
      <c r="AG29" s="99"/>
      <c r="AH29" s="99"/>
      <c r="AI29" s="99"/>
      <c r="AJ29" s="19">
        <f t="shared" si="2"/>
        <v>2</v>
      </c>
      <c r="AK29" s="336">
        <f t="shared" si="3"/>
        <v>0</v>
      </c>
      <c r="AL29" s="336">
        <f t="shared" si="4"/>
        <v>2</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t="s">
        <v>8</v>
      </c>
      <c r="K32" s="99"/>
      <c r="L32" s="99"/>
      <c r="M32" s="99"/>
      <c r="N32" s="99"/>
      <c r="O32" s="99"/>
      <c r="P32" s="99"/>
      <c r="Q32" s="99"/>
      <c r="R32" s="99" t="s">
        <v>6</v>
      </c>
      <c r="S32" s="99" t="s">
        <v>7</v>
      </c>
      <c r="T32" s="99"/>
      <c r="U32" s="99"/>
      <c r="V32" s="99"/>
      <c r="W32" s="99"/>
      <c r="X32" s="99"/>
      <c r="Y32" s="99"/>
      <c r="Z32" s="99"/>
      <c r="AA32" s="99"/>
      <c r="AB32" s="99"/>
      <c r="AC32" s="99"/>
      <c r="AD32" s="99"/>
      <c r="AE32" s="99"/>
      <c r="AF32" s="99"/>
      <c r="AG32" s="99"/>
      <c r="AH32" s="99"/>
      <c r="AI32" s="99"/>
      <c r="AJ32" s="19">
        <f t="shared" si="2"/>
        <v>1</v>
      </c>
      <c r="AK32" s="336">
        <f t="shared" si="3"/>
        <v>1</v>
      </c>
      <c r="AL32" s="336">
        <f t="shared" si="4"/>
        <v>1</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29</v>
      </c>
      <c r="AK34" s="114">
        <f>SUM(AK7:AK33)</f>
        <v>1</v>
      </c>
      <c r="AL34" s="114">
        <f>SUM(AL7:AL33)</f>
        <v>23</v>
      </c>
    </row>
    <row r="35" spans="1:40"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c r="AN35" s="338"/>
    </row>
    <row r="36" spans="1:40" ht="15.75" customHeight="1">
      <c r="C36" s="425"/>
      <c r="D36" s="425"/>
      <c r="E36" s="425"/>
      <c r="F36" s="425"/>
      <c r="G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5"/>
      <c r="D37" s="425"/>
      <c r="E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7:AI33">
    <cfRule type="expression" dxfId="145" priority="3">
      <formula>IF(E$5="CN",1,0)</formula>
    </cfRule>
  </conditionalFormatting>
  <conditionalFormatting sqref="E6:AI33">
    <cfRule type="expression" dxfId="144" priority="1">
      <formula>IF(E$6="CN",1,0)</formula>
    </cfRule>
    <cfRule type="expression" dxfId="14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16" zoomScaleNormal="100" workbookViewId="0">
      <selection activeCell="T30" sqref="T30"/>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289</v>
      </c>
      <c r="C7" s="80" t="s">
        <v>290</v>
      </c>
      <c r="D7" s="81" t="s">
        <v>291</v>
      </c>
      <c r="E7" s="94"/>
      <c r="F7" s="96"/>
      <c r="G7" s="96"/>
      <c r="H7" s="96"/>
      <c r="I7" s="96" t="s">
        <v>6</v>
      </c>
      <c r="J7" s="96"/>
      <c r="K7" s="96" t="s">
        <v>8</v>
      </c>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1" customFormat="1" ht="21" customHeight="1">
      <c r="A8" s="5">
        <v>2</v>
      </c>
      <c r="B8" s="79" t="s">
        <v>292</v>
      </c>
      <c r="C8" s="80" t="s">
        <v>471</v>
      </c>
      <c r="D8" s="81" t="s">
        <v>113</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1</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t="s">
        <v>6</v>
      </c>
      <c r="P11" s="96"/>
      <c r="Q11" s="96"/>
      <c r="R11" s="96"/>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t="s">
        <v>6</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t="s">
        <v>6</v>
      </c>
      <c r="M15" s="101"/>
      <c r="N15" s="119"/>
      <c r="O15" s="119"/>
      <c r="P15" s="119"/>
      <c r="Q15" s="119"/>
      <c r="R15" s="119"/>
      <c r="S15" s="119" t="s">
        <v>6</v>
      </c>
      <c r="T15" s="119"/>
      <c r="U15" s="119"/>
      <c r="V15" s="119"/>
      <c r="W15" s="119"/>
      <c r="X15" s="119"/>
      <c r="Y15" s="119"/>
      <c r="Z15" s="119"/>
      <c r="AA15" s="119"/>
      <c r="AB15" s="119"/>
      <c r="AC15" s="119"/>
      <c r="AD15" s="119"/>
      <c r="AE15" s="119"/>
      <c r="AF15" s="119"/>
      <c r="AG15" s="119"/>
      <c r="AH15" s="119"/>
      <c r="AI15" s="119"/>
      <c r="AJ15" s="19">
        <f t="shared" si="2"/>
        <v>3</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t="s">
        <v>6</v>
      </c>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2</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t="s">
        <v>8</v>
      </c>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1</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t="s">
        <v>6</v>
      </c>
      <c r="K22" s="96"/>
      <c r="L22" s="96" t="s">
        <v>6</v>
      </c>
      <c r="M22" s="99"/>
      <c r="N22" s="96"/>
      <c r="O22" s="96"/>
      <c r="P22" s="96"/>
      <c r="Q22" s="96" t="s">
        <v>8</v>
      </c>
      <c r="R22" s="96"/>
      <c r="S22" s="96"/>
      <c r="T22" s="96"/>
      <c r="U22" s="96"/>
      <c r="V22" s="96"/>
      <c r="W22" s="96"/>
      <c r="X22" s="96"/>
      <c r="Y22" s="96"/>
      <c r="Z22" s="96"/>
      <c r="AA22" s="96"/>
      <c r="AB22" s="96"/>
      <c r="AC22" s="96"/>
      <c r="AD22" s="96"/>
      <c r="AE22" s="96"/>
      <c r="AF22" s="96"/>
      <c r="AG22" s="96"/>
      <c r="AH22" s="96"/>
      <c r="AI22" s="96"/>
      <c r="AJ22" s="19">
        <f t="shared" si="2"/>
        <v>2</v>
      </c>
      <c r="AK22" s="336">
        <f t="shared" si="3"/>
        <v>0</v>
      </c>
      <c r="AL22" s="336">
        <f t="shared" si="4"/>
        <v>1</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t="s">
        <v>6</v>
      </c>
      <c r="K24" s="96"/>
      <c r="L24" s="96" t="s">
        <v>6</v>
      </c>
      <c r="M24" s="99"/>
      <c r="N24" s="96"/>
      <c r="O24" s="96" t="s">
        <v>6</v>
      </c>
      <c r="P24" s="96"/>
      <c r="Q24" s="96" t="s">
        <v>6</v>
      </c>
      <c r="R24" s="96"/>
      <c r="S24" s="96" t="s">
        <v>6</v>
      </c>
      <c r="T24" s="96"/>
      <c r="U24" s="96"/>
      <c r="V24" s="96"/>
      <c r="W24" s="96"/>
      <c r="X24" s="96"/>
      <c r="Y24" s="96"/>
      <c r="Z24" s="96"/>
      <c r="AA24" s="96"/>
      <c r="AB24" s="96"/>
      <c r="AC24" s="96"/>
      <c r="AD24" s="96"/>
      <c r="AE24" s="96"/>
      <c r="AF24" s="96"/>
      <c r="AG24" s="96"/>
      <c r="AH24" s="96"/>
      <c r="AI24" s="96"/>
      <c r="AJ24" s="19">
        <f t="shared" si="2"/>
        <v>5</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t="s">
        <v>6</v>
      </c>
      <c r="P25" s="96" t="s">
        <v>6</v>
      </c>
      <c r="Q25" s="96" t="s">
        <v>6</v>
      </c>
      <c r="R25" s="96"/>
      <c r="S25" s="96" t="s">
        <v>6</v>
      </c>
      <c r="T25" s="96"/>
      <c r="U25" s="96"/>
      <c r="V25" s="96"/>
      <c r="W25" s="96"/>
      <c r="X25" s="96"/>
      <c r="Y25" s="96"/>
      <c r="Z25" s="96"/>
      <c r="AA25" s="96"/>
      <c r="AB25" s="96"/>
      <c r="AC25" s="96"/>
      <c r="AD25" s="96"/>
      <c r="AE25" s="96"/>
      <c r="AF25" s="96"/>
      <c r="AG25" s="96"/>
      <c r="AH25" s="96"/>
      <c r="AI25" s="96"/>
      <c r="AJ25" s="19">
        <f t="shared" si="2"/>
        <v>6</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t="s">
        <v>6</v>
      </c>
      <c r="Q28" s="96"/>
      <c r="R28" s="96"/>
      <c r="S28" s="96"/>
      <c r="T28" s="96"/>
      <c r="U28" s="96"/>
      <c r="V28" s="96"/>
      <c r="W28" s="96"/>
      <c r="X28" s="96"/>
      <c r="Y28" s="96"/>
      <c r="Z28" s="96"/>
      <c r="AA28" s="96"/>
      <c r="AB28" s="96"/>
      <c r="AC28" s="96"/>
      <c r="AD28" s="96"/>
      <c r="AE28" s="96"/>
      <c r="AF28" s="96"/>
      <c r="AG28" s="96"/>
      <c r="AH28" s="96"/>
      <c r="AI28" s="96"/>
      <c r="AJ28" s="19">
        <f t="shared" si="2"/>
        <v>1</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3</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t="s">
        <v>6</v>
      </c>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30">
        <f>SUM(AJ7:AJ33)</f>
        <v>29</v>
      </c>
      <c r="AK34" s="130">
        <f>SUM(AK7:AK33)</f>
        <v>1</v>
      </c>
      <c r="AL34" s="130">
        <f>SUM(AL7:AL33)</f>
        <v>4</v>
      </c>
      <c r="AM34"/>
      <c r="AN34"/>
    </row>
    <row r="35" spans="1:40"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row>
    <row r="36" spans="1:40" ht="15.75" customHeight="1">
      <c r="C36" s="425"/>
      <c r="D36" s="425"/>
      <c r="E36" s="425"/>
      <c r="F36" s="425"/>
      <c r="G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5"/>
      <c r="D37" s="425"/>
      <c r="E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6:AI33">
    <cfRule type="expression" dxfId="140"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10" zoomScaleNormal="100" workbookViewId="0">
      <selection activeCell="V9" sqref="V9"/>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t="s">
        <v>6</v>
      </c>
      <c r="Q10" s="6"/>
      <c r="R10" s="6"/>
      <c r="S10" s="6"/>
      <c r="T10" s="6"/>
      <c r="U10" s="6"/>
      <c r="V10" s="6"/>
      <c r="W10" s="6"/>
      <c r="X10" s="6"/>
      <c r="Y10" s="6"/>
      <c r="Z10" s="6"/>
      <c r="AA10" s="6"/>
      <c r="AB10" s="6"/>
      <c r="AC10" s="6"/>
      <c r="AD10" s="6"/>
      <c r="AE10" s="6"/>
      <c r="AF10" s="6"/>
      <c r="AG10" s="6"/>
      <c r="AH10" s="6"/>
      <c r="AI10" s="6"/>
      <c r="AJ10" s="19">
        <f t="shared" si="2"/>
        <v>1</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t="s">
        <v>6</v>
      </c>
      <c r="Q11" s="6"/>
      <c r="R11" s="6"/>
      <c r="S11" s="6"/>
      <c r="T11" s="6"/>
      <c r="U11" s="6"/>
      <c r="V11" s="6"/>
      <c r="W11" s="6"/>
      <c r="X11" s="6"/>
      <c r="Y11" s="6"/>
      <c r="Z11" s="6"/>
      <c r="AA11" s="6"/>
      <c r="AB11" s="6"/>
      <c r="AC11" s="6"/>
      <c r="AD11" s="6"/>
      <c r="AE11" s="6"/>
      <c r="AF11" s="6"/>
      <c r="AG11" s="6"/>
      <c r="AH11" s="6"/>
      <c r="AI11" s="6"/>
      <c r="AJ11" s="19">
        <f t="shared" si="2"/>
        <v>2</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t="s">
        <v>6</v>
      </c>
      <c r="Q12" s="6"/>
      <c r="R12" s="6"/>
      <c r="S12" s="6"/>
      <c r="T12" s="6"/>
      <c r="U12" s="6"/>
      <c r="V12" s="6"/>
      <c r="W12" s="6"/>
      <c r="X12" s="6"/>
      <c r="Y12" s="6"/>
      <c r="Z12" s="6"/>
      <c r="AA12" s="6"/>
      <c r="AB12" s="6"/>
      <c r="AC12" s="6"/>
      <c r="AD12" s="6"/>
      <c r="AE12" s="6"/>
      <c r="AF12" s="6"/>
      <c r="AG12" s="6"/>
      <c r="AH12" s="6"/>
      <c r="AI12" s="6"/>
      <c r="AJ12" s="19">
        <f t="shared" si="2"/>
        <v>1</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t="s">
        <v>6</v>
      </c>
      <c r="M14" s="49"/>
      <c r="N14" s="6"/>
      <c r="O14" s="6"/>
      <c r="P14" s="6"/>
      <c r="Q14" s="6"/>
      <c r="R14" s="6"/>
      <c r="S14" s="6"/>
      <c r="T14" s="6"/>
      <c r="U14" s="6"/>
      <c r="V14" s="6"/>
      <c r="W14" s="6"/>
      <c r="X14" s="6"/>
      <c r="Y14" s="6"/>
      <c r="Z14" s="6"/>
      <c r="AA14" s="20"/>
      <c r="AB14" s="6"/>
      <c r="AC14" s="6"/>
      <c r="AD14" s="6"/>
      <c r="AE14" s="6"/>
      <c r="AF14" s="6"/>
      <c r="AG14" s="6"/>
      <c r="AH14" s="6"/>
      <c r="AI14" s="6"/>
      <c r="AJ14" s="19">
        <f t="shared" si="2"/>
        <v>1</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t="s">
        <v>2863</v>
      </c>
      <c r="L15" s="20"/>
      <c r="M15" s="50"/>
      <c r="N15" s="20"/>
      <c r="O15" s="20"/>
      <c r="P15" s="20" t="s">
        <v>6</v>
      </c>
      <c r="Q15" s="20"/>
      <c r="R15" s="20"/>
      <c r="S15" s="20" t="s">
        <v>6</v>
      </c>
      <c r="T15" s="20"/>
      <c r="U15" s="20"/>
      <c r="V15" s="20"/>
      <c r="W15" s="20"/>
      <c r="X15" s="20"/>
      <c r="Y15" s="20"/>
      <c r="Z15" s="20"/>
      <c r="AA15" s="20"/>
      <c r="AB15" s="20"/>
      <c r="AC15" s="20"/>
      <c r="AD15" s="20"/>
      <c r="AE15" s="20"/>
      <c r="AF15" s="20"/>
      <c r="AG15" s="20"/>
      <c r="AH15" s="20"/>
      <c r="AI15" s="20"/>
      <c r="AJ15" s="19">
        <f t="shared" si="2"/>
        <v>5</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t="s">
        <v>6</v>
      </c>
      <c r="Q17" s="6"/>
      <c r="R17" s="6"/>
      <c r="S17" s="6"/>
      <c r="T17" s="6"/>
      <c r="U17" s="6"/>
      <c r="V17" s="6"/>
      <c r="W17" s="6"/>
      <c r="X17" s="6"/>
      <c r="Y17" s="6"/>
      <c r="Z17" s="6"/>
      <c r="AA17" s="6"/>
      <c r="AB17" s="6"/>
      <c r="AC17" s="6"/>
      <c r="AD17" s="6"/>
      <c r="AE17" s="6"/>
      <c r="AF17" s="6"/>
      <c r="AG17" s="6"/>
      <c r="AH17" s="6"/>
      <c r="AI17" s="6"/>
      <c r="AJ17" s="19">
        <f t="shared" si="2"/>
        <v>2</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t="s">
        <v>6</v>
      </c>
      <c r="Q20" s="37"/>
      <c r="R20" s="37"/>
      <c r="S20" s="37"/>
      <c r="T20" s="37"/>
      <c r="U20" s="37"/>
      <c r="V20" s="37"/>
      <c r="W20" s="37"/>
      <c r="X20" s="37"/>
      <c r="Y20" s="37"/>
      <c r="Z20" s="37"/>
      <c r="AA20" s="37"/>
      <c r="AB20" s="37"/>
      <c r="AC20" s="37"/>
      <c r="AD20" s="37"/>
      <c r="AE20" s="37"/>
      <c r="AF20" s="37"/>
      <c r="AG20" s="37"/>
      <c r="AH20" s="37"/>
      <c r="AI20" s="37"/>
      <c r="AJ20" s="19">
        <f t="shared" si="2"/>
        <v>2</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t="s">
        <v>6</v>
      </c>
      <c r="R23" s="6"/>
      <c r="S23" s="6"/>
      <c r="T23" s="6"/>
      <c r="U23" s="6"/>
      <c r="V23" s="6"/>
      <c r="W23" s="6"/>
      <c r="X23" s="6"/>
      <c r="Y23" s="6"/>
      <c r="Z23" s="6"/>
      <c r="AA23" s="6"/>
      <c r="AB23" s="6"/>
      <c r="AC23" s="6"/>
      <c r="AD23" s="6"/>
      <c r="AE23" s="6"/>
      <c r="AF23" s="6"/>
      <c r="AG23" s="6"/>
      <c r="AH23" s="6"/>
      <c r="AI23" s="6"/>
      <c r="AJ23" s="19">
        <f t="shared" si="2"/>
        <v>1</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t="s">
        <v>6</v>
      </c>
      <c r="Q24" s="6"/>
      <c r="R24" s="6"/>
      <c r="S24" s="6"/>
      <c r="T24" s="6"/>
      <c r="U24" s="6"/>
      <c r="V24" s="6"/>
      <c r="W24" s="6"/>
      <c r="X24" s="6"/>
      <c r="Y24" s="6"/>
      <c r="Z24" s="6"/>
      <c r="AA24" s="6"/>
      <c r="AB24" s="6"/>
      <c r="AC24" s="6"/>
      <c r="AD24" s="6"/>
      <c r="AE24" s="6"/>
      <c r="AF24" s="6"/>
      <c r="AG24" s="6"/>
      <c r="AH24" s="6"/>
      <c r="AI24" s="6"/>
      <c r="AJ24" s="19">
        <f t="shared" si="2"/>
        <v>1</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t="s">
        <v>6</v>
      </c>
      <c r="Q26" s="6"/>
      <c r="R26" s="6"/>
      <c r="S26" s="6"/>
      <c r="T26" s="6"/>
      <c r="U26" s="6"/>
      <c r="V26" s="6"/>
      <c r="W26" s="6"/>
      <c r="X26" s="6"/>
      <c r="Y26" s="6"/>
      <c r="Z26" s="6"/>
      <c r="AA26" s="6"/>
      <c r="AB26" s="6"/>
      <c r="AC26" s="6"/>
      <c r="AD26" s="6"/>
      <c r="AE26" s="6"/>
      <c r="AF26" s="6"/>
      <c r="AG26" s="6"/>
      <c r="AH26" s="6"/>
      <c r="AI26" s="6"/>
      <c r="AJ26" s="19">
        <f t="shared" si="2"/>
        <v>2</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t="s">
        <v>6</v>
      </c>
      <c r="Q27" s="6"/>
      <c r="R27" s="6"/>
      <c r="S27" s="6"/>
      <c r="T27" s="6"/>
      <c r="U27" s="6"/>
      <c r="V27" s="6"/>
      <c r="W27" s="6"/>
      <c r="X27" s="6"/>
      <c r="Y27" s="6"/>
      <c r="Z27" s="6"/>
      <c r="AA27" s="6"/>
      <c r="AB27" s="6"/>
      <c r="AC27" s="6"/>
      <c r="AD27" s="6"/>
      <c r="AE27" s="6"/>
      <c r="AF27" s="6"/>
      <c r="AG27" s="6"/>
      <c r="AH27" s="6"/>
      <c r="AI27" s="6"/>
      <c r="AJ27" s="19">
        <f t="shared" si="2"/>
        <v>2</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51" t="s">
        <v>10</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114">
        <f>SUM(AJ7:AJ28)</f>
        <v>25</v>
      </c>
      <c r="AK29" s="114">
        <f>SUM(AK7:AK28)</f>
        <v>0</v>
      </c>
      <c r="AL29" s="114">
        <f>SUM(AL7:AL28)</f>
        <v>0</v>
      </c>
      <c r="AM29"/>
      <c r="AN29"/>
    </row>
    <row r="30" spans="1:40" s="25" customFormat="1" ht="21" customHeight="1">
      <c r="A30" s="429" t="s">
        <v>2804</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1"/>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25"/>
      <c r="D33" s="425"/>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5"/>
      <c r="D34" s="425"/>
      <c r="E34" s="425"/>
      <c r="F34" s="425"/>
      <c r="G34" s="425"/>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25"/>
      <c r="D35" s="425"/>
      <c r="E35" s="425"/>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25"/>
      <c r="D36" s="425"/>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3:D33"/>
    <mergeCell ref="A29:AI29"/>
    <mergeCell ref="C35:E35"/>
    <mergeCell ref="C36:D36"/>
    <mergeCell ref="C34:G34"/>
    <mergeCell ref="A30:AL30"/>
  </mergeCells>
  <conditionalFormatting sqref="E6:AI28">
    <cfRule type="expression" dxfId="13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N38"/>
  <sheetViews>
    <sheetView topLeftCell="A4" zoomScaleNormal="100" workbookViewId="0">
      <selection activeCell="T19" sqref="T19"/>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t="s">
        <v>6</v>
      </c>
      <c r="S9" s="99"/>
      <c r="T9" s="99"/>
      <c r="U9" s="99"/>
      <c r="V9" s="99"/>
      <c r="W9" s="99"/>
      <c r="X9" s="99"/>
      <c r="Y9" s="99"/>
      <c r="Z9" s="99"/>
      <c r="AA9" s="99"/>
      <c r="AB9" s="99"/>
      <c r="AC9" s="99"/>
      <c r="AD9" s="99"/>
      <c r="AE9" s="99"/>
      <c r="AF9" s="99"/>
      <c r="AG9" s="99"/>
      <c r="AH9" s="99"/>
      <c r="AI9" s="99"/>
      <c r="AJ9" s="19">
        <f t="shared" si="2"/>
        <v>2</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t="s">
        <v>6</v>
      </c>
      <c r="U12" s="99"/>
      <c r="V12" s="99"/>
      <c r="W12" s="99"/>
      <c r="X12" s="99"/>
      <c r="Y12" s="99"/>
      <c r="Z12" s="99"/>
      <c r="AA12" s="99"/>
      <c r="AB12" s="99"/>
      <c r="AC12" s="99"/>
      <c r="AD12" s="99"/>
      <c r="AE12" s="99"/>
      <c r="AF12" s="99"/>
      <c r="AG12" s="99"/>
      <c r="AH12" s="99"/>
      <c r="AI12" s="99"/>
      <c r="AJ12" s="19">
        <f t="shared" si="2"/>
        <v>1</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t="s">
        <v>7</v>
      </c>
      <c r="N13" s="99"/>
      <c r="O13" s="99"/>
      <c r="P13" s="99"/>
      <c r="Q13" s="99" t="s">
        <v>7</v>
      </c>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row>
    <row r="14" spans="1:38" s="1" customFormat="1" ht="21" customHeight="1">
      <c r="A14" s="5">
        <v>8</v>
      </c>
      <c r="B14" s="122" t="s">
        <v>394</v>
      </c>
      <c r="C14" s="123" t="s">
        <v>395</v>
      </c>
      <c r="D14" s="124" t="s">
        <v>50</v>
      </c>
      <c r="E14" s="106"/>
      <c r="F14" s="101"/>
      <c r="G14" s="101"/>
      <c r="H14" s="99"/>
      <c r="I14" s="101" t="s">
        <v>7</v>
      </c>
      <c r="J14" s="101" t="s">
        <v>7</v>
      </c>
      <c r="K14" s="101"/>
      <c r="L14" s="101"/>
      <c r="M14" s="101" t="s">
        <v>6</v>
      </c>
      <c r="N14" s="101"/>
      <c r="O14" s="101"/>
      <c r="P14" s="101"/>
      <c r="Q14" s="101"/>
      <c r="R14" s="101" t="s">
        <v>6</v>
      </c>
      <c r="S14" s="101"/>
      <c r="T14" s="101" t="s">
        <v>6</v>
      </c>
      <c r="U14" s="101"/>
      <c r="V14" s="101"/>
      <c r="W14" s="101"/>
      <c r="X14" s="101"/>
      <c r="Y14" s="101"/>
      <c r="Z14" s="101"/>
      <c r="AA14" s="101"/>
      <c r="AB14" s="101"/>
      <c r="AC14" s="99"/>
      <c r="AD14" s="101"/>
      <c r="AE14" s="101"/>
      <c r="AF14" s="101"/>
      <c r="AG14" s="101"/>
      <c r="AH14" s="101"/>
      <c r="AI14" s="101"/>
      <c r="AJ14" s="19">
        <f t="shared" si="2"/>
        <v>3</v>
      </c>
      <c r="AK14" s="336">
        <f t="shared" si="3"/>
        <v>2</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t="s">
        <v>6</v>
      </c>
      <c r="S15" s="101"/>
      <c r="T15" s="101"/>
      <c r="U15" s="101"/>
      <c r="V15" s="101"/>
      <c r="W15" s="101"/>
      <c r="X15" s="101"/>
      <c r="Y15" s="101"/>
      <c r="Z15" s="101"/>
      <c r="AA15" s="101"/>
      <c r="AB15" s="101"/>
      <c r="AC15" s="101"/>
      <c r="AD15" s="101"/>
      <c r="AE15" s="101"/>
      <c r="AF15" s="101"/>
      <c r="AG15" s="101"/>
      <c r="AH15" s="101"/>
      <c r="AI15" s="101"/>
      <c r="AJ15" s="19">
        <f t="shared" si="2"/>
        <v>1</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t="s">
        <v>7</v>
      </c>
      <c r="Q16" s="99"/>
      <c r="R16" s="99"/>
      <c r="S16" s="99"/>
      <c r="T16" s="99"/>
      <c r="U16" s="99"/>
      <c r="V16" s="99"/>
      <c r="W16" s="99"/>
      <c r="X16" s="99"/>
      <c r="Y16" s="99"/>
      <c r="Z16" s="99"/>
      <c r="AA16" s="99"/>
      <c r="AB16" s="99"/>
      <c r="AC16" s="99"/>
      <c r="AD16" s="99"/>
      <c r="AE16" s="99"/>
      <c r="AF16" s="99"/>
      <c r="AG16" s="99"/>
      <c r="AH16" s="99"/>
      <c r="AI16" s="99"/>
      <c r="AJ16" s="19">
        <f t="shared" si="2"/>
        <v>0</v>
      </c>
      <c r="AK16" s="336">
        <f t="shared" si="3"/>
        <v>1</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t="s">
        <v>6</v>
      </c>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t="s">
        <v>7</v>
      </c>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t="s">
        <v>6</v>
      </c>
      <c r="U19" s="105"/>
      <c r="V19" s="105"/>
      <c r="W19" s="105"/>
      <c r="X19" s="105"/>
      <c r="Y19" s="105"/>
      <c r="Z19" s="105"/>
      <c r="AA19" s="105"/>
      <c r="AB19" s="105"/>
      <c r="AC19" s="105"/>
      <c r="AD19" s="105"/>
      <c r="AE19" s="105"/>
      <c r="AF19" s="105"/>
      <c r="AG19" s="105"/>
      <c r="AH19" s="105"/>
      <c r="AI19" s="105"/>
      <c r="AJ19" s="19">
        <f t="shared" si="2"/>
        <v>1</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t="s">
        <v>7</v>
      </c>
      <c r="K20" s="99"/>
      <c r="L20" s="99"/>
      <c r="M20" s="99"/>
      <c r="N20" s="99"/>
      <c r="O20" s="99"/>
      <c r="P20" s="99"/>
      <c r="Q20" s="99"/>
      <c r="R20" s="99" t="s">
        <v>7</v>
      </c>
      <c r="S20" s="99"/>
      <c r="T20" s="99"/>
      <c r="U20" s="99"/>
      <c r="V20" s="99"/>
      <c r="W20" s="99"/>
      <c r="X20" s="99"/>
      <c r="Y20" s="99"/>
      <c r="Z20" s="99"/>
      <c r="AA20" s="99"/>
      <c r="AB20" s="99"/>
      <c r="AC20" s="99"/>
      <c r="AD20" s="99"/>
      <c r="AE20" s="99"/>
      <c r="AF20" s="99"/>
      <c r="AG20" s="99"/>
      <c r="AH20" s="99"/>
      <c r="AI20" s="99"/>
      <c r="AJ20" s="19">
        <f t="shared" si="2"/>
        <v>1</v>
      </c>
      <c r="AK20" s="336">
        <f t="shared" si="3"/>
        <v>2</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t="s">
        <v>7</v>
      </c>
      <c r="S23" s="99"/>
      <c r="T23" s="99"/>
      <c r="U23" s="99"/>
      <c r="V23" s="99"/>
      <c r="W23" s="99"/>
      <c r="X23" s="99"/>
      <c r="Y23" s="99"/>
      <c r="Z23" s="99"/>
      <c r="AA23" s="99"/>
      <c r="AB23" s="99"/>
      <c r="AC23" s="99"/>
      <c r="AD23" s="99"/>
      <c r="AE23" s="99"/>
      <c r="AF23" s="99"/>
      <c r="AG23" s="99"/>
      <c r="AH23" s="99"/>
      <c r="AI23" s="99"/>
      <c r="AJ23" s="19">
        <f t="shared" si="2"/>
        <v>0</v>
      </c>
      <c r="AK23" s="336">
        <f t="shared" si="3"/>
        <v>1</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t="s">
        <v>6</v>
      </c>
      <c r="U26" s="99"/>
      <c r="V26" s="99"/>
      <c r="W26" s="99"/>
      <c r="X26" s="99"/>
      <c r="Y26" s="99"/>
      <c r="Z26" s="99"/>
      <c r="AA26" s="99"/>
      <c r="AB26" s="99"/>
      <c r="AC26" s="99"/>
      <c r="AD26" s="99"/>
      <c r="AE26" s="99"/>
      <c r="AF26" s="99"/>
      <c r="AG26" s="99"/>
      <c r="AH26" s="99"/>
      <c r="AI26" s="99"/>
      <c r="AJ26" s="19">
        <f t="shared" si="2"/>
        <v>1</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t="s">
        <v>7</v>
      </c>
      <c r="U28" s="99"/>
      <c r="V28" s="99"/>
      <c r="W28" s="99"/>
      <c r="X28" s="99"/>
      <c r="Y28" s="99"/>
      <c r="Z28" s="99"/>
      <c r="AA28" s="99"/>
      <c r="AB28" s="99"/>
      <c r="AC28" s="99"/>
      <c r="AD28" s="99"/>
      <c r="AE28" s="99"/>
      <c r="AF28" s="99"/>
      <c r="AG28" s="99"/>
      <c r="AH28" s="99"/>
      <c r="AI28" s="99"/>
      <c r="AJ28" s="19">
        <f t="shared" si="2"/>
        <v>2</v>
      </c>
      <c r="AK28" s="336">
        <f t="shared" si="3"/>
        <v>1</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13</v>
      </c>
      <c r="AK32" s="114">
        <f>SUM(AK7:AK31)</f>
        <v>11</v>
      </c>
      <c r="AL32" s="114">
        <f>SUM(AL7:AL31)</f>
        <v>0</v>
      </c>
      <c r="AM32"/>
      <c r="AN32"/>
    </row>
    <row r="33" spans="1:39"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25"/>
      <c r="D35" s="425"/>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25"/>
      <c r="D36" s="425"/>
      <c r="E36" s="425"/>
      <c r="F36" s="425"/>
      <c r="G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25"/>
      <c r="D37" s="425"/>
      <c r="E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34"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N29"/>
  <sheetViews>
    <sheetView zoomScaleNormal="100" workbookViewId="0">
      <selection activeCell="S11" sqref="S11"/>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910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346"/>
      <c r="AL3" s="346"/>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t="s">
        <v>7</v>
      </c>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1</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t="s">
        <v>7</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row>
    <row r="11" spans="1:38" s="1" customFormat="1" ht="21" customHeight="1">
      <c r="A11" s="5">
        <v>5</v>
      </c>
      <c r="B11" s="79" t="s">
        <v>426</v>
      </c>
      <c r="C11" s="80" t="s">
        <v>427</v>
      </c>
      <c r="D11" s="81" t="s">
        <v>27</v>
      </c>
      <c r="E11" s="105"/>
      <c r="F11" s="99"/>
      <c r="G11" s="99"/>
      <c r="H11" s="99"/>
      <c r="I11" s="99"/>
      <c r="J11" s="99" t="s">
        <v>7</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1</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t="s">
        <v>6</v>
      </c>
      <c r="K15" s="101"/>
      <c r="L15" s="101" t="s">
        <v>6</v>
      </c>
      <c r="M15" s="99"/>
      <c r="N15" s="101"/>
      <c r="O15" s="99"/>
      <c r="P15" s="99"/>
      <c r="Q15" s="101"/>
      <c r="R15" s="101"/>
      <c r="S15" s="101" t="s">
        <v>6</v>
      </c>
      <c r="T15" s="99"/>
      <c r="U15" s="99"/>
      <c r="V15" s="99"/>
      <c r="W15" s="99"/>
      <c r="X15" s="99"/>
      <c r="Y15" s="99"/>
      <c r="Z15" s="99"/>
      <c r="AA15" s="99"/>
      <c r="AB15" s="99"/>
      <c r="AC15" s="99"/>
      <c r="AD15" s="101"/>
      <c r="AE15" s="101"/>
      <c r="AF15" s="99"/>
      <c r="AG15" s="101"/>
      <c r="AH15" s="101"/>
      <c r="AI15" s="101"/>
      <c r="AJ15" s="19">
        <f t="shared" si="2"/>
        <v>3</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t="s">
        <v>6</v>
      </c>
      <c r="J20" s="99"/>
      <c r="K20" s="99"/>
      <c r="L20" s="99"/>
      <c r="M20" s="99"/>
      <c r="N20" s="99"/>
      <c r="O20" s="99"/>
      <c r="P20" s="99"/>
      <c r="Q20" s="99" t="s">
        <v>6</v>
      </c>
      <c r="R20" s="99"/>
      <c r="S20" s="99"/>
      <c r="T20" s="99"/>
      <c r="U20" s="99"/>
      <c r="V20" s="99"/>
      <c r="W20" s="99"/>
      <c r="X20" s="99"/>
      <c r="Y20" s="99"/>
      <c r="Z20" s="99"/>
      <c r="AA20" s="99"/>
      <c r="AB20" s="99"/>
      <c r="AC20" s="99"/>
      <c r="AD20" s="99"/>
      <c r="AE20" s="99"/>
      <c r="AF20" s="99"/>
      <c r="AG20" s="99"/>
      <c r="AH20" s="99"/>
      <c r="AI20" s="99"/>
      <c r="AJ20" s="19">
        <f t="shared" si="2"/>
        <v>2</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t="s">
        <v>6</v>
      </c>
      <c r="K23" s="99" t="s">
        <v>6</v>
      </c>
      <c r="L23" s="99"/>
      <c r="M23" s="99" t="s">
        <v>6</v>
      </c>
      <c r="N23" s="99"/>
      <c r="O23" s="99" t="s">
        <v>6</v>
      </c>
      <c r="P23" s="99" t="s">
        <v>6</v>
      </c>
      <c r="Q23" s="99" t="s">
        <v>6</v>
      </c>
      <c r="R23" s="99"/>
      <c r="S23" s="99"/>
      <c r="T23" s="99"/>
      <c r="U23" s="99"/>
      <c r="V23" s="99"/>
      <c r="W23" s="99"/>
      <c r="X23" s="99"/>
      <c r="Y23" s="99"/>
      <c r="Z23" s="99"/>
      <c r="AA23" s="99"/>
      <c r="AB23" s="99"/>
      <c r="AC23" s="99"/>
      <c r="AD23" s="99"/>
      <c r="AE23" s="99"/>
      <c r="AF23" s="99"/>
      <c r="AG23" s="99"/>
      <c r="AH23" s="99"/>
      <c r="AI23" s="99"/>
      <c r="AJ23" s="19">
        <f t="shared" si="2"/>
        <v>7</v>
      </c>
      <c r="AK23" s="336">
        <f t="shared" si="3"/>
        <v>0</v>
      </c>
      <c r="AL23" s="336">
        <f t="shared" si="4"/>
        <v>0</v>
      </c>
    </row>
    <row r="24" spans="1:40" s="1" customFormat="1" ht="21" customHeight="1">
      <c r="A24" s="462" t="s">
        <v>10</v>
      </c>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114">
        <f>SUM(AJ7:AJ23)</f>
        <v>12</v>
      </c>
      <c r="AK24" s="114">
        <f>SUM(AK7:AK23)</f>
        <v>3</v>
      </c>
      <c r="AL24" s="114">
        <f>SUM(AL7:AL23)</f>
        <v>0</v>
      </c>
      <c r="AM24"/>
      <c r="AN24"/>
    </row>
    <row r="25" spans="1:40" s="25" customFormat="1" ht="21" customHeight="1">
      <c r="A25" s="429" t="s">
        <v>2804</v>
      </c>
      <c r="B25" s="430"/>
      <c r="C25" s="430"/>
      <c r="D25" s="430"/>
      <c r="E25" s="430"/>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1"/>
      <c r="AM25" s="338"/>
    </row>
    <row r="26" spans="1:40" ht="15.75" customHeight="1">
      <c r="C26" s="425"/>
      <c r="D26" s="425"/>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25"/>
      <c r="D27" s="425"/>
      <c r="E27" s="425"/>
      <c r="F27" s="425"/>
      <c r="G27" s="425"/>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25"/>
      <c r="D28" s="425"/>
      <c r="E28" s="425"/>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25"/>
      <c r="D29" s="425"/>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6:D26"/>
    <mergeCell ref="A24:AI24"/>
    <mergeCell ref="C28:E28"/>
    <mergeCell ref="C29:D29"/>
    <mergeCell ref="C27:G27"/>
    <mergeCell ref="A25:AL25"/>
  </mergeCells>
  <conditionalFormatting sqref="E6:AI23">
    <cfRule type="expression" dxfId="131"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topLeftCell="A3" zoomScale="85" zoomScaleNormal="85" workbookViewId="0">
      <selection activeCell="T13" sqref="T13"/>
    </sheetView>
  </sheetViews>
  <sheetFormatPr defaultRowHeight="15.75"/>
  <cols>
    <col min="1" max="1" width="6.83203125" customWidth="1"/>
    <col min="2" max="2" width="16.83203125" style="121" customWidth="1"/>
    <col min="3" max="3" width="24" customWidth="1"/>
    <col min="4" max="4" width="11.1640625" customWidth="1"/>
    <col min="5" max="35" width="4" customWidth="1"/>
    <col min="36" max="38" width="6.6640625" customWidth="1"/>
  </cols>
  <sheetData>
    <row r="1" spans="1:38" s="24" customFormat="1" ht="18.7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18.7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911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30.75" customHeight="1">
      <c r="A7" s="34">
        <v>1</v>
      </c>
      <c r="B7" s="39" t="s">
        <v>456</v>
      </c>
      <c r="C7" s="40" t="s">
        <v>457</v>
      </c>
      <c r="D7" s="41" t="s">
        <v>37</v>
      </c>
      <c r="E7" s="105"/>
      <c r="F7" s="99"/>
      <c r="G7" s="100"/>
      <c r="H7" s="99"/>
      <c r="I7" s="99"/>
      <c r="J7" s="99"/>
      <c r="K7" s="99"/>
      <c r="L7" s="99"/>
      <c r="M7" s="99"/>
      <c r="N7" s="99"/>
      <c r="O7" s="99"/>
      <c r="P7" s="99"/>
      <c r="Q7" s="99"/>
      <c r="R7" s="99" t="s">
        <v>6</v>
      </c>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t="s">
        <v>6</v>
      </c>
      <c r="L8" s="99"/>
      <c r="M8" s="99"/>
      <c r="N8" s="99"/>
      <c r="O8" s="99"/>
      <c r="P8" s="99"/>
      <c r="Q8" s="99"/>
      <c r="R8" s="99"/>
      <c r="S8" s="99" t="s">
        <v>2806</v>
      </c>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5</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t="s">
        <v>2806</v>
      </c>
      <c r="T10" s="99" t="s">
        <v>6</v>
      </c>
      <c r="U10" s="99"/>
      <c r="V10" s="99"/>
      <c r="W10" s="99"/>
      <c r="X10" s="100"/>
      <c r="Y10" s="100"/>
      <c r="Z10" s="99"/>
      <c r="AA10" s="99"/>
      <c r="AB10" s="99"/>
      <c r="AC10" s="99"/>
      <c r="AD10" s="99"/>
      <c r="AE10" s="99"/>
      <c r="AF10" s="99"/>
      <c r="AG10" s="99"/>
      <c r="AH10" s="99"/>
      <c r="AI10" s="99"/>
      <c r="AJ10" s="19">
        <f t="shared" si="2"/>
        <v>3</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t="s">
        <v>6</v>
      </c>
      <c r="L13" s="99"/>
      <c r="M13" s="99"/>
      <c r="N13" s="99"/>
      <c r="O13" s="99"/>
      <c r="P13" s="99"/>
      <c r="Q13" s="99"/>
      <c r="R13" s="99"/>
      <c r="S13" s="99"/>
      <c r="T13" s="99" t="s">
        <v>6</v>
      </c>
      <c r="U13" s="99"/>
      <c r="V13" s="99"/>
      <c r="W13" s="99"/>
      <c r="X13" s="100"/>
      <c r="Y13" s="100"/>
      <c r="Z13" s="99"/>
      <c r="AA13" s="99"/>
      <c r="AB13" s="99"/>
      <c r="AC13" s="99"/>
      <c r="AD13" s="99"/>
      <c r="AE13" s="99"/>
      <c r="AF13" s="99"/>
      <c r="AG13" s="99"/>
      <c r="AH13" s="99"/>
      <c r="AI13" s="99"/>
      <c r="AJ13" s="19">
        <f t="shared" si="2"/>
        <v>3</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t="s">
        <v>6</v>
      </c>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1</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t="s">
        <v>7</v>
      </c>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1</v>
      </c>
      <c r="AL15" s="336">
        <f t="shared" si="4"/>
        <v>1</v>
      </c>
    </row>
    <row r="16" spans="1:38" s="1" customFormat="1" ht="30.75" customHeight="1">
      <c r="A16" s="34">
        <v>10</v>
      </c>
      <c r="B16" s="39" t="s">
        <v>453</v>
      </c>
      <c r="C16" s="40" t="s">
        <v>454</v>
      </c>
      <c r="D16" s="41" t="s">
        <v>455</v>
      </c>
      <c r="E16" s="105"/>
      <c r="F16" s="99"/>
      <c r="G16" s="100"/>
      <c r="H16" s="99"/>
      <c r="I16" s="99"/>
      <c r="J16" s="99"/>
      <c r="K16" s="99" t="s">
        <v>7</v>
      </c>
      <c r="L16" s="99" t="s">
        <v>7</v>
      </c>
      <c r="M16" s="99"/>
      <c r="N16" s="99"/>
      <c r="O16" s="99" t="s">
        <v>7</v>
      </c>
      <c r="P16" s="99" t="s">
        <v>7</v>
      </c>
      <c r="Q16" s="99" t="s">
        <v>6</v>
      </c>
      <c r="R16" s="99"/>
      <c r="S16" s="99"/>
      <c r="T16" s="99"/>
      <c r="U16" s="99"/>
      <c r="V16" s="99"/>
      <c r="W16" s="99"/>
      <c r="X16" s="100"/>
      <c r="Y16" s="100"/>
      <c r="Z16" s="99"/>
      <c r="AA16" s="99"/>
      <c r="AB16" s="99"/>
      <c r="AC16" s="99"/>
      <c r="AD16" s="99"/>
      <c r="AE16" s="99"/>
      <c r="AF16" s="99"/>
      <c r="AG16" s="99"/>
      <c r="AH16" s="99"/>
      <c r="AI16" s="99"/>
      <c r="AJ16" s="19">
        <f t="shared" si="2"/>
        <v>1</v>
      </c>
      <c r="AK16" s="336">
        <f t="shared" si="3"/>
        <v>4</v>
      </c>
      <c r="AL16" s="336">
        <f t="shared" si="4"/>
        <v>0</v>
      </c>
    </row>
    <row r="17" spans="1:41" s="1" customFormat="1" ht="30.75" customHeight="1">
      <c r="A17" s="451" t="s">
        <v>10</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114">
        <f>SUM(AJ7:AJ16)</f>
        <v>14</v>
      </c>
      <c r="AK17" s="114">
        <f>SUM(AK7:AK16)</f>
        <v>5</v>
      </c>
      <c r="AL17" s="114">
        <f>SUM(AL7:AL16)</f>
        <v>1</v>
      </c>
      <c r="AM17" s="16"/>
      <c r="AN17"/>
      <c r="AO17"/>
    </row>
    <row r="18" spans="1:41" s="25" customFormat="1" ht="21" customHeight="1">
      <c r="A18" s="429" t="s">
        <v>2804</v>
      </c>
      <c r="B18" s="430"/>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1"/>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25"/>
      <c r="D21" s="425"/>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25"/>
      <c r="D22" s="425"/>
      <c r="E22" s="425"/>
      <c r="F22" s="425"/>
      <c r="G22" s="425"/>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25"/>
      <c r="D23" s="425"/>
      <c r="E23" s="425"/>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25"/>
      <c r="D24" s="425"/>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AJ5:AJ6"/>
    <mergeCell ref="AK5:AK6"/>
    <mergeCell ref="AL5:AL6"/>
    <mergeCell ref="A17:AI17"/>
    <mergeCell ref="A18:AL18"/>
    <mergeCell ref="A1:P1"/>
    <mergeCell ref="Q1:AL1"/>
    <mergeCell ref="A2:P2"/>
    <mergeCell ref="Q2:AL2"/>
    <mergeCell ref="A3:AL3"/>
    <mergeCell ref="M4:N4"/>
    <mergeCell ref="O4:Q4"/>
    <mergeCell ref="R4:T4"/>
    <mergeCell ref="A5:A6"/>
    <mergeCell ref="B5:B6"/>
    <mergeCell ref="C5:D6"/>
    <mergeCell ref="C23:E23"/>
    <mergeCell ref="C24:D24"/>
    <mergeCell ref="C22:G22"/>
    <mergeCell ref="C21:D21"/>
    <mergeCell ref="I4:L4"/>
  </mergeCells>
  <conditionalFormatting sqref="E6:AI16">
    <cfRule type="expression" dxfId="12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zoomScale="85" zoomScaleNormal="85" workbookViewId="0">
      <selection activeCell="S9" sqref="S9"/>
    </sheetView>
  </sheetViews>
  <sheetFormatPr defaultColWidth="9.33203125" defaultRowHeight="18"/>
  <cols>
    <col min="1" max="1" width="7.5" style="24" customWidth="1"/>
    <col min="2" max="2" width="15.5" style="24" customWidth="1"/>
    <col min="3" max="3" width="26.33203125" style="24" customWidth="1"/>
    <col min="4" max="4" width="8.6640625" style="24" customWidth="1"/>
    <col min="5" max="35" width="4" style="24" customWidth="1"/>
    <col min="36" max="36" width="4.5" style="24" bestFit="1" customWidth="1"/>
    <col min="37" max="38" width="4"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22.5">
      <c r="A3" s="443" t="s">
        <v>913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t="s">
        <v>6</v>
      </c>
      <c r="K8" s="99" t="s">
        <v>6</v>
      </c>
      <c r="L8" s="99" t="s">
        <v>6</v>
      </c>
      <c r="M8" s="99"/>
      <c r="N8" s="99"/>
      <c r="O8" s="99"/>
      <c r="P8" s="99" t="s">
        <v>6</v>
      </c>
      <c r="Q8" s="99"/>
      <c r="R8" s="99" t="s">
        <v>6</v>
      </c>
      <c r="S8" s="99" t="s">
        <v>6</v>
      </c>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7</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t="s">
        <v>6</v>
      </c>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t="s">
        <v>8</v>
      </c>
      <c r="L11" s="99" t="s">
        <v>6</v>
      </c>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1</v>
      </c>
    </row>
    <row r="12" spans="1:38" s="145" customFormat="1">
      <c r="A12" s="52">
        <v>6</v>
      </c>
      <c r="B12" s="79">
        <v>2010060056</v>
      </c>
      <c r="C12" s="80" t="s">
        <v>923</v>
      </c>
      <c r="D12" s="4" t="s">
        <v>50</v>
      </c>
      <c r="E12" s="99"/>
      <c r="F12" s="99"/>
      <c r="G12" s="99"/>
      <c r="H12" s="99"/>
      <c r="I12" s="99"/>
      <c r="J12" s="99"/>
      <c r="K12" s="99"/>
      <c r="L12" s="99" t="s">
        <v>8</v>
      </c>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1</v>
      </c>
    </row>
    <row r="13" spans="1:38" s="145" customFormat="1">
      <c r="A13" s="52">
        <v>7</v>
      </c>
      <c r="B13" s="79">
        <v>2010060045</v>
      </c>
      <c r="C13" s="80" t="s">
        <v>924</v>
      </c>
      <c r="D13" s="4" t="s">
        <v>925</v>
      </c>
      <c r="E13" s="99"/>
      <c r="F13" s="99"/>
      <c r="G13" s="99"/>
      <c r="H13" s="99"/>
      <c r="I13" s="99" t="s">
        <v>6</v>
      </c>
      <c r="J13" s="99"/>
      <c r="K13" s="99" t="s">
        <v>6</v>
      </c>
      <c r="L13" s="99" t="s">
        <v>6</v>
      </c>
      <c r="M13" s="99"/>
      <c r="N13" s="99"/>
      <c r="O13" s="99"/>
      <c r="P13" s="99" t="s">
        <v>6</v>
      </c>
      <c r="Q13" s="99"/>
      <c r="R13" s="99" t="s">
        <v>6</v>
      </c>
      <c r="S13" s="99" t="s">
        <v>6</v>
      </c>
      <c r="T13" s="99"/>
      <c r="U13" s="99"/>
      <c r="V13" s="99"/>
      <c r="W13" s="99"/>
      <c r="X13" s="99"/>
      <c r="Y13" s="99"/>
      <c r="Z13" s="99"/>
      <c r="AA13" s="99"/>
      <c r="AB13" s="99"/>
      <c r="AC13" s="99"/>
      <c r="AD13" s="99"/>
      <c r="AE13" s="99"/>
      <c r="AF13" s="99"/>
      <c r="AG13" s="99"/>
      <c r="AH13" s="99"/>
      <c r="AI13" s="99"/>
      <c r="AJ13" s="19">
        <f t="shared" si="2"/>
        <v>6</v>
      </c>
      <c r="AK13" s="336">
        <f t="shared" si="3"/>
        <v>0</v>
      </c>
      <c r="AL13" s="336">
        <f t="shared" si="4"/>
        <v>0</v>
      </c>
    </row>
    <row r="14" spans="1:38" s="145" customFormat="1">
      <c r="A14" s="52">
        <v>8</v>
      </c>
      <c r="B14" s="79" t="s">
        <v>926</v>
      </c>
      <c r="C14" s="80" t="s">
        <v>927</v>
      </c>
      <c r="D14" s="4" t="s">
        <v>928</v>
      </c>
      <c r="E14" s="99"/>
      <c r="F14" s="99"/>
      <c r="G14" s="99"/>
      <c r="H14" s="99"/>
      <c r="I14" s="99"/>
      <c r="J14" s="99" t="s">
        <v>6</v>
      </c>
      <c r="K14" s="99" t="s">
        <v>8</v>
      </c>
      <c r="L14" s="99"/>
      <c r="M14" s="99"/>
      <c r="N14" s="99"/>
      <c r="O14" s="99"/>
      <c r="P14" s="99" t="s">
        <v>6</v>
      </c>
      <c r="Q14" s="99" t="s">
        <v>6</v>
      </c>
      <c r="R14" s="99" t="s">
        <v>6</v>
      </c>
      <c r="S14" s="99" t="s">
        <v>6</v>
      </c>
      <c r="T14" s="99"/>
      <c r="U14" s="99"/>
      <c r="V14" s="99"/>
      <c r="W14" s="99"/>
      <c r="X14" s="99"/>
      <c r="Y14" s="99"/>
      <c r="Z14" s="99"/>
      <c r="AA14" s="99"/>
      <c r="AB14" s="99"/>
      <c r="AC14" s="99"/>
      <c r="AD14" s="99"/>
      <c r="AE14" s="99"/>
      <c r="AF14" s="99"/>
      <c r="AG14" s="99"/>
      <c r="AH14" s="99"/>
      <c r="AI14" s="99"/>
      <c r="AJ14" s="19">
        <f t="shared" si="2"/>
        <v>5</v>
      </c>
      <c r="AK14" s="336">
        <f t="shared" si="3"/>
        <v>0</v>
      </c>
      <c r="AL14" s="336">
        <f t="shared" si="4"/>
        <v>1</v>
      </c>
    </row>
    <row r="15" spans="1:38" s="145" customFormat="1">
      <c r="A15" s="52">
        <v>9</v>
      </c>
      <c r="B15" s="79" t="s">
        <v>929</v>
      </c>
      <c r="C15" s="80" t="s">
        <v>930</v>
      </c>
      <c r="D15" s="4" t="s">
        <v>15</v>
      </c>
      <c r="E15" s="99"/>
      <c r="F15" s="99"/>
      <c r="G15" s="99"/>
      <c r="H15" s="99"/>
      <c r="I15" s="99"/>
      <c r="J15" s="99"/>
      <c r="K15" s="99"/>
      <c r="L15" s="99" t="s">
        <v>6</v>
      </c>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t="s">
        <v>6</v>
      </c>
      <c r="R17" s="99" t="s">
        <v>6</v>
      </c>
      <c r="S17" s="99"/>
      <c r="T17" s="99"/>
      <c r="U17" s="99"/>
      <c r="V17" s="99"/>
      <c r="W17" s="99"/>
      <c r="X17" s="99"/>
      <c r="Y17" s="99"/>
      <c r="Z17" s="99"/>
      <c r="AA17" s="99"/>
      <c r="AB17" s="99"/>
      <c r="AC17" s="99"/>
      <c r="AD17" s="99"/>
      <c r="AE17" s="99"/>
      <c r="AF17" s="99"/>
      <c r="AG17" s="99"/>
      <c r="AH17" s="99"/>
      <c r="AI17" s="99"/>
      <c r="AJ17" s="19">
        <f t="shared" si="2"/>
        <v>3</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t="s">
        <v>6</v>
      </c>
      <c r="L23" s="99"/>
      <c r="M23" s="99"/>
      <c r="N23" s="99"/>
      <c r="O23" s="99"/>
      <c r="P23" s="99"/>
      <c r="Q23" s="99" t="s">
        <v>6</v>
      </c>
      <c r="R23" s="99"/>
      <c r="S23" s="99" t="s">
        <v>6</v>
      </c>
      <c r="T23" s="99"/>
      <c r="U23" s="99"/>
      <c r="V23" s="99"/>
      <c r="W23" s="99"/>
      <c r="X23" s="99"/>
      <c r="Y23" s="99"/>
      <c r="Z23" s="99"/>
      <c r="AA23" s="99"/>
      <c r="AB23" s="99"/>
      <c r="AC23" s="99"/>
      <c r="AD23" s="99"/>
      <c r="AE23" s="99"/>
      <c r="AF23" s="99"/>
      <c r="AG23" s="99"/>
      <c r="AH23" s="99"/>
      <c r="AI23" s="99"/>
      <c r="AJ23" s="19">
        <f t="shared" si="2"/>
        <v>4</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t="s">
        <v>6</v>
      </c>
      <c r="L26" s="99"/>
      <c r="M26" s="99"/>
      <c r="N26" s="99"/>
      <c r="O26" s="99"/>
      <c r="P26" s="99"/>
      <c r="Q26" s="99" t="s">
        <v>6</v>
      </c>
      <c r="R26" s="99" t="s">
        <v>6</v>
      </c>
      <c r="S26" s="99"/>
      <c r="T26" s="99"/>
      <c r="U26" s="99"/>
      <c r="V26" s="99"/>
      <c r="W26" s="99"/>
      <c r="X26" s="99"/>
      <c r="Y26" s="99"/>
      <c r="Z26" s="99"/>
      <c r="AA26" s="99"/>
      <c r="AB26" s="99"/>
      <c r="AC26" s="99"/>
      <c r="AD26" s="99"/>
      <c r="AE26" s="99"/>
      <c r="AF26" s="99"/>
      <c r="AG26" s="99"/>
      <c r="AH26" s="99"/>
      <c r="AI26" s="99"/>
      <c r="AJ26" s="19">
        <f t="shared" si="2"/>
        <v>3</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3" t="s">
        <v>10</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340">
        <f>SUM(AJ7:AJ30)</f>
        <v>31</v>
      </c>
      <c r="AK31" s="147">
        <f>SUM(AK7:AK30)</f>
        <v>0</v>
      </c>
      <c r="AL31" s="147">
        <f>SUM(AL7:AL30)</f>
        <v>4</v>
      </c>
      <c r="AM31" s="24"/>
      <c r="AN31" s="24"/>
    </row>
    <row r="32" spans="1:40"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c r="AM32" s="338"/>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C33:D33"/>
    <mergeCell ref="A31:AI31"/>
    <mergeCell ref="A5:A6"/>
    <mergeCell ref="A32:AL32"/>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2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2" workbookViewId="0">
      <selection activeCell="N22" sqref="N22:S22"/>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3" t="s">
        <v>2728</v>
      </c>
      <c r="C1" s="393"/>
      <c r="D1" s="393"/>
      <c r="E1" s="393"/>
      <c r="F1" s="393"/>
      <c r="G1" s="393"/>
      <c r="H1" s="393"/>
      <c r="I1" s="393"/>
      <c r="J1" s="393"/>
      <c r="K1" s="352"/>
      <c r="L1" s="352"/>
      <c r="M1" s="352"/>
      <c r="N1" s="394" t="s">
        <v>2729</v>
      </c>
      <c r="O1" s="394"/>
      <c r="P1" s="394"/>
      <c r="Q1" s="394"/>
      <c r="R1" s="394"/>
      <c r="S1" s="394"/>
      <c r="T1" s="394"/>
      <c r="U1" s="394"/>
      <c r="V1" s="394"/>
      <c r="W1" s="394"/>
      <c r="X1" s="394"/>
      <c r="Y1" s="394"/>
    </row>
    <row r="2" spans="2:25" ht="20.25" customHeight="1">
      <c r="B2" s="395" t="s">
        <v>2809</v>
      </c>
      <c r="C2" s="395"/>
      <c r="D2" s="395"/>
      <c r="E2" s="395"/>
      <c r="F2" s="395"/>
      <c r="G2" s="395"/>
      <c r="H2" s="395"/>
      <c r="I2" s="395"/>
      <c r="J2" s="395"/>
      <c r="K2" s="395"/>
      <c r="L2" s="395"/>
      <c r="M2" s="395"/>
      <c r="N2" s="395"/>
      <c r="O2" s="395"/>
      <c r="P2" s="395"/>
      <c r="Q2" s="395"/>
      <c r="R2" s="395"/>
      <c r="S2" s="395"/>
      <c r="T2" s="395"/>
      <c r="U2" s="395"/>
      <c r="V2" s="395"/>
      <c r="W2" s="395"/>
      <c r="X2" s="395"/>
      <c r="Y2" s="395"/>
    </row>
    <row r="3" spans="2:25" ht="33" customHeight="1">
      <c r="B3" s="414" t="s">
        <v>2801</v>
      </c>
      <c r="C3" s="414"/>
      <c r="D3" s="414"/>
      <c r="E3" s="414"/>
      <c r="F3" s="414"/>
      <c r="G3" s="414"/>
      <c r="H3" s="414"/>
      <c r="I3" s="414"/>
      <c r="J3" s="414"/>
      <c r="K3" s="414"/>
      <c r="L3" s="414"/>
      <c r="M3" s="414"/>
      <c r="N3" s="414"/>
      <c r="O3" s="414"/>
      <c r="P3" s="414"/>
      <c r="Q3" s="414"/>
      <c r="R3" s="414"/>
      <c r="S3" s="414"/>
      <c r="T3" s="414"/>
      <c r="U3" s="414"/>
      <c r="V3" s="414"/>
      <c r="W3" s="414"/>
      <c r="X3" s="414"/>
      <c r="Y3" s="414"/>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11</v>
      </c>
      <c r="F5" s="318">
        <f>CKCT19.2!AK35</f>
        <v>4</v>
      </c>
      <c r="G5" s="322">
        <f>CKCT19.1!AL33</f>
        <v>2</v>
      </c>
      <c r="H5" s="311">
        <v>1</v>
      </c>
      <c r="I5" s="309" t="s">
        <v>2736</v>
      </c>
      <c r="J5" s="203">
        <v>35</v>
      </c>
      <c r="K5" s="314">
        <f>TBN19.1!AJ42</f>
        <v>22</v>
      </c>
      <c r="L5" s="318">
        <f>TBN19.1!AK42</f>
        <v>11</v>
      </c>
      <c r="M5" s="322">
        <f>TBN19.1!AL42</f>
        <v>5</v>
      </c>
      <c r="N5" s="311">
        <v>1</v>
      </c>
      <c r="O5" s="356" t="s">
        <v>2761</v>
      </c>
      <c r="P5" s="203">
        <v>24</v>
      </c>
      <c r="Q5" s="314">
        <f>KTDN19.1!AJ32</f>
        <v>16</v>
      </c>
      <c r="R5" s="318">
        <f>KTDN19.1!AK32</f>
        <v>10</v>
      </c>
      <c r="S5" s="322">
        <f>KTDN19.1!AL32</f>
        <v>2</v>
      </c>
      <c r="T5" s="311">
        <v>1</v>
      </c>
      <c r="U5" s="309" t="s">
        <v>2754</v>
      </c>
      <c r="V5" s="203">
        <v>27</v>
      </c>
      <c r="W5" s="314">
        <f>THUD19.1!AJ34</f>
        <v>13</v>
      </c>
      <c r="X5" s="318">
        <f>THUD19.1!AK34</f>
        <v>1</v>
      </c>
      <c r="Y5" s="322">
        <f>THUD19.1!AL34</f>
        <v>16</v>
      </c>
    </row>
    <row r="6" spans="2:25" s="303" customFormat="1" ht="20.25" customHeight="1">
      <c r="B6" s="300">
        <v>2</v>
      </c>
      <c r="C6" s="301" t="s">
        <v>2740</v>
      </c>
      <c r="D6" s="304">
        <v>28</v>
      </c>
      <c r="E6" s="314">
        <f>CKCT19.2!AJ35</f>
        <v>37</v>
      </c>
      <c r="F6" s="318">
        <f>CKCT19.2!AK35</f>
        <v>4</v>
      </c>
      <c r="G6" s="322">
        <f>CKCT19.2!AL35</f>
        <v>0</v>
      </c>
      <c r="H6" s="311">
        <v>2</v>
      </c>
      <c r="I6" s="309" t="s">
        <v>2741</v>
      </c>
      <c r="J6" s="203">
        <v>34</v>
      </c>
      <c r="K6" s="314">
        <f>TBN19.2!AJ41</f>
        <v>54</v>
      </c>
      <c r="L6" s="318">
        <f>TBN19.2!AK41</f>
        <v>19</v>
      </c>
      <c r="M6" s="322">
        <f>TBN19.2!AL41</f>
        <v>12</v>
      </c>
      <c r="N6" s="311">
        <v>2</v>
      </c>
      <c r="O6" s="356" t="s">
        <v>2765</v>
      </c>
      <c r="P6" s="203">
        <v>22</v>
      </c>
      <c r="Q6" s="314">
        <f>KTDN19.2!AJ29</f>
        <v>0</v>
      </c>
      <c r="R6" s="318">
        <f>KTDN19.2!AK29</f>
        <v>21</v>
      </c>
      <c r="S6" s="322">
        <f>KTDN19.1!AL32</f>
        <v>2</v>
      </c>
      <c r="T6" s="311">
        <v>2</v>
      </c>
      <c r="U6" s="309" t="s">
        <v>2758</v>
      </c>
      <c r="V6" s="311">
        <v>25</v>
      </c>
      <c r="W6" s="314">
        <f>THUD19.2!AJ32</f>
        <v>35</v>
      </c>
      <c r="X6" s="318">
        <f>THUD19.2!AK32</f>
        <v>3</v>
      </c>
      <c r="Y6" s="322">
        <f>THUD19.2!AL32</f>
        <v>1</v>
      </c>
    </row>
    <row r="7" spans="2:25" s="303" customFormat="1" ht="20.25" customHeight="1">
      <c r="B7" s="300">
        <v>3</v>
      </c>
      <c r="C7" s="301" t="s">
        <v>2744</v>
      </c>
      <c r="D7" s="304">
        <v>29</v>
      </c>
      <c r="E7" s="314">
        <f>'CKĐL 19.1'!AJ36</f>
        <v>39</v>
      </c>
      <c r="F7" s="318">
        <f>'CKĐL 19.1'!AK36</f>
        <v>2</v>
      </c>
      <c r="G7" s="322">
        <f>'CKĐL 19.1'!AL36</f>
        <v>5</v>
      </c>
      <c r="H7" s="311">
        <v>3</v>
      </c>
      <c r="I7" s="309" t="s">
        <v>2745</v>
      </c>
      <c r="J7" s="203">
        <v>28</v>
      </c>
      <c r="K7" s="314">
        <f>ĐCN19!AJ35</f>
        <v>13</v>
      </c>
      <c r="L7" s="318">
        <f>ĐCN19!AK35</f>
        <v>6</v>
      </c>
      <c r="M7" s="322">
        <f>ĐCN19!AL35</f>
        <v>4</v>
      </c>
      <c r="N7" s="311">
        <v>3</v>
      </c>
      <c r="O7" s="356" t="s">
        <v>2768</v>
      </c>
      <c r="P7" s="203">
        <v>25</v>
      </c>
      <c r="Q7" s="314">
        <f>LGT19.1!AJ32</f>
        <v>21</v>
      </c>
      <c r="R7" s="318">
        <f>LGT19.1!AK32</f>
        <v>3</v>
      </c>
      <c r="S7" s="322">
        <f>LGT19.1!AL32</f>
        <v>4</v>
      </c>
      <c r="T7" s="311">
        <v>3</v>
      </c>
      <c r="U7" s="309" t="s">
        <v>2762</v>
      </c>
      <c r="V7" s="203">
        <v>27</v>
      </c>
      <c r="W7" s="315">
        <f>THUD19.3!AJ34</f>
        <v>29</v>
      </c>
      <c r="X7" s="319">
        <f>THUD19.3!AK34</f>
        <v>1</v>
      </c>
      <c r="Y7" s="323">
        <f>THUD19.3!AL34</f>
        <v>23</v>
      </c>
    </row>
    <row r="8" spans="2:25" s="303" customFormat="1" ht="20.25" customHeight="1">
      <c r="B8" s="300">
        <v>4</v>
      </c>
      <c r="C8" s="301" t="s">
        <v>2748</v>
      </c>
      <c r="D8" s="304">
        <v>28</v>
      </c>
      <c r="E8" s="314">
        <f>'CKĐL 19.2'!AJ36</f>
        <v>0</v>
      </c>
      <c r="F8" s="318">
        <f>'CKĐL 19.2'!AK36</f>
        <v>4</v>
      </c>
      <c r="G8" s="322">
        <f>'CKĐL 19.2'!AL36</f>
        <v>2</v>
      </c>
      <c r="H8" s="311">
        <v>4</v>
      </c>
      <c r="I8" s="309" t="s">
        <v>2749</v>
      </c>
      <c r="J8" s="203">
        <v>21</v>
      </c>
      <c r="K8" s="314">
        <f>TKTT19!AJ28</f>
        <v>14</v>
      </c>
      <c r="L8" s="318">
        <f>TKTT19!AK28</f>
        <v>6</v>
      </c>
      <c r="M8" s="322">
        <f>TKTT19!AL28</f>
        <v>12</v>
      </c>
      <c r="N8" s="311">
        <v>4</v>
      </c>
      <c r="O8" s="356" t="s">
        <v>2772</v>
      </c>
      <c r="P8" s="203">
        <v>25</v>
      </c>
      <c r="Q8" s="314">
        <f>LGT19.2!AJ30</f>
        <v>0</v>
      </c>
      <c r="R8" s="318">
        <f>LGT19.2!AK30</f>
        <v>0</v>
      </c>
      <c r="S8" s="322">
        <f>LGT19.2!AL30</f>
        <v>0</v>
      </c>
      <c r="T8" s="311">
        <v>4</v>
      </c>
      <c r="U8" s="309" t="s">
        <v>2769</v>
      </c>
      <c r="V8" s="203">
        <v>17</v>
      </c>
      <c r="W8" s="314">
        <f>CĐT19!AJ24</f>
        <v>12</v>
      </c>
      <c r="X8" s="318">
        <f>CĐT19!AK24</f>
        <v>3</v>
      </c>
      <c r="Y8" s="322">
        <f>CĐT19!AL24</f>
        <v>0</v>
      </c>
    </row>
    <row r="9" spans="2:25" s="303" customFormat="1" ht="20.25" customHeight="1">
      <c r="B9" s="300">
        <v>5</v>
      </c>
      <c r="C9" s="301" t="s">
        <v>2753</v>
      </c>
      <c r="D9" s="304">
        <v>25</v>
      </c>
      <c r="E9" s="314">
        <f>'CKĐL 19.3'!AJ32</f>
        <v>18</v>
      </c>
      <c r="F9" s="318">
        <f>'CKĐL 19.3'!AK32</f>
        <v>12</v>
      </c>
      <c r="G9" s="322">
        <f>'CKĐL 19.3'!AL32</f>
        <v>9</v>
      </c>
      <c r="H9" s="311">
        <v>5</v>
      </c>
      <c r="I9" s="353" t="s">
        <v>2775</v>
      </c>
      <c r="J9" s="311">
        <v>26</v>
      </c>
      <c r="K9" s="317">
        <f>'ĐCN 20.1'!AJ33</f>
        <v>14</v>
      </c>
      <c r="L9" s="321">
        <f>'ĐCN 20.1'!AK33</f>
        <v>0</v>
      </c>
      <c r="M9" s="325">
        <f>'ĐCN 20.1'!AL33</f>
        <v>10</v>
      </c>
      <c r="N9" s="311">
        <v>5</v>
      </c>
      <c r="O9" s="356" t="s">
        <v>2776</v>
      </c>
      <c r="P9" s="203">
        <v>18</v>
      </c>
      <c r="Q9" s="314">
        <f>TCNH19!AJ26</f>
        <v>4</v>
      </c>
      <c r="R9" s="318">
        <f>TCNH19!AK26</f>
        <v>21</v>
      </c>
      <c r="S9" s="322">
        <f>TCNH19!AL26</f>
        <v>1</v>
      </c>
      <c r="T9" s="311">
        <v>5</v>
      </c>
      <c r="U9" s="309" t="s">
        <v>2773</v>
      </c>
      <c r="V9" s="203">
        <v>27</v>
      </c>
      <c r="W9" s="314">
        <f>TQW19.1!AJ34</f>
        <v>29</v>
      </c>
      <c r="X9" s="318">
        <f>TQW19.1!AK34</f>
        <v>1</v>
      </c>
      <c r="Y9" s="322">
        <f>TQW19.1!AL34</f>
        <v>4</v>
      </c>
    </row>
    <row r="10" spans="2:25" s="303" customFormat="1" ht="20.25" customHeight="1">
      <c r="B10" s="300">
        <v>6</v>
      </c>
      <c r="C10" s="301" t="s">
        <v>2757</v>
      </c>
      <c r="D10" s="304">
        <v>23</v>
      </c>
      <c r="E10" s="314">
        <f>'CKĐL 19.4'!AJ30</f>
        <v>10</v>
      </c>
      <c r="F10" s="318">
        <f>'CKĐL 19.4'!AK30</f>
        <v>0</v>
      </c>
      <c r="G10" s="322">
        <f>'CKĐL 19.4'!AL30</f>
        <v>4</v>
      </c>
      <c r="H10" s="311">
        <v>6</v>
      </c>
      <c r="I10" s="353" t="s">
        <v>2779</v>
      </c>
      <c r="J10" s="311">
        <v>24</v>
      </c>
      <c r="K10" s="317">
        <f>'ĐCN 20.2'!AJ31</f>
        <v>22</v>
      </c>
      <c r="L10" s="321">
        <f>'ĐCN 20.2'!AK31</f>
        <v>5</v>
      </c>
      <c r="M10" s="325">
        <f>'ĐCN 20.2'!AL31</f>
        <v>0</v>
      </c>
      <c r="N10" s="311">
        <v>6</v>
      </c>
      <c r="O10" s="356" t="s">
        <v>2780</v>
      </c>
      <c r="P10" s="203">
        <v>26</v>
      </c>
      <c r="Q10" s="314">
        <f>BHST19!AJ33</f>
        <v>11</v>
      </c>
      <c r="R10" s="318">
        <f>BHST19!AK33</f>
        <v>7</v>
      </c>
      <c r="S10" s="322">
        <f>BHST19!AL33</f>
        <v>6</v>
      </c>
      <c r="T10" s="311">
        <v>6</v>
      </c>
      <c r="U10" s="309" t="s">
        <v>2777</v>
      </c>
      <c r="V10" s="203">
        <v>22</v>
      </c>
      <c r="W10" s="314">
        <f>TQW19.2!AJ29</f>
        <v>25</v>
      </c>
      <c r="X10" s="318">
        <f>TQW19.2!AK29</f>
        <v>0</v>
      </c>
      <c r="Y10" s="322">
        <f>TQW19.2!AL29</f>
        <v>0</v>
      </c>
    </row>
    <row r="11" spans="2:25" s="303" customFormat="1" ht="20.25" customHeight="1">
      <c r="B11" s="300">
        <v>7</v>
      </c>
      <c r="C11" s="302" t="s">
        <v>2737</v>
      </c>
      <c r="D11" s="300">
        <v>21</v>
      </c>
      <c r="E11" s="315">
        <f>CKCT20.1!AJ28</f>
        <v>33</v>
      </c>
      <c r="F11" s="319">
        <f>CKCT20.1!AK28</f>
        <v>4</v>
      </c>
      <c r="G11" s="354">
        <f>CKCT20.1!AL28</f>
        <v>2</v>
      </c>
      <c r="H11" s="311">
        <v>7</v>
      </c>
      <c r="I11" s="353" t="s">
        <v>2783</v>
      </c>
      <c r="J11" s="311">
        <v>20</v>
      </c>
      <c r="K11" s="317">
        <f>TKTT20!AJ27</f>
        <v>10</v>
      </c>
      <c r="L11" s="321">
        <f>TKTT20!AK27</f>
        <v>5</v>
      </c>
      <c r="M11" s="325">
        <f>TKTT20!AL27</f>
        <v>0</v>
      </c>
      <c r="N11" s="311">
        <v>7</v>
      </c>
      <c r="O11" s="356" t="s">
        <v>2784</v>
      </c>
      <c r="P11" s="203">
        <v>19</v>
      </c>
      <c r="Q11" s="314">
        <f>XNK19.1!AJ26</f>
        <v>30</v>
      </c>
      <c r="R11" s="318">
        <f>XNK19.1!AK26</f>
        <v>24</v>
      </c>
      <c r="S11" s="322">
        <f>XNK19.1!AL26</f>
        <v>3</v>
      </c>
      <c r="T11" s="311">
        <v>7</v>
      </c>
      <c r="U11" s="310" t="s">
        <v>2781</v>
      </c>
      <c r="V11" s="203">
        <v>10</v>
      </c>
      <c r="W11" s="314">
        <f>'ĐTCN 19'!AJ17</f>
        <v>14</v>
      </c>
      <c r="X11" s="318">
        <f>'ĐTCN 19'!AK17</f>
        <v>5</v>
      </c>
      <c r="Y11" s="322">
        <f>'ĐTCN 19'!AL17</f>
        <v>1</v>
      </c>
    </row>
    <row r="12" spans="2:25" s="303" customFormat="1" ht="20.25" customHeight="1">
      <c r="B12" s="300">
        <v>8</v>
      </c>
      <c r="C12" s="302" t="s">
        <v>2742</v>
      </c>
      <c r="D12" s="300">
        <v>24</v>
      </c>
      <c r="E12" s="315">
        <f>CKCT20.2!AJ31</f>
        <v>2</v>
      </c>
      <c r="F12" s="319">
        <f>CKCT20.2!AK31</f>
        <v>0</v>
      </c>
      <c r="G12" s="354">
        <f>CKCT20.2!AL31</f>
        <v>1</v>
      </c>
      <c r="H12" s="311">
        <v>8</v>
      </c>
      <c r="I12" s="353" t="s">
        <v>2786</v>
      </c>
      <c r="J12" s="311">
        <v>33</v>
      </c>
      <c r="K12" s="317">
        <f>TBN20.1!AJ40</f>
        <v>29</v>
      </c>
      <c r="L12" s="321">
        <f>TBN20.1!AK40</f>
        <v>1</v>
      </c>
      <c r="M12" s="325">
        <f>TBN20.1!AL40</f>
        <v>1</v>
      </c>
      <c r="N12" s="311">
        <v>8</v>
      </c>
      <c r="O12" s="356" t="s">
        <v>2787</v>
      </c>
      <c r="P12" s="203">
        <v>19</v>
      </c>
      <c r="Q12" s="314">
        <f>XNK19.2!AJ26</f>
        <v>12</v>
      </c>
      <c r="R12" s="318">
        <f>XNK19.2!AK26</f>
        <v>24</v>
      </c>
      <c r="S12" s="322">
        <f>XNK19.2!AL26</f>
        <v>7</v>
      </c>
      <c r="T12" s="311">
        <v>8</v>
      </c>
      <c r="U12" s="309" t="s">
        <v>2785</v>
      </c>
      <c r="V12" s="203">
        <v>25</v>
      </c>
      <c r="W12" s="314">
        <f>PCMT19!AJ32</f>
        <v>13</v>
      </c>
      <c r="X12" s="318">
        <f>PCMT19!AK32</f>
        <v>11</v>
      </c>
      <c r="Y12" s="322">
        <f>PCMT19!AL32</f>
        <v>0</v>
      </c>
    </row>
    <row r="13" spans="2:25" s="303" customFormat="1" ht="20.25" customHeight="1">
      <c r="B13" s="300">
        <v>9</v>
      </c>
      <c r="C13" s="302" t="s">
        <v>2746</v>
      </c>
      <c r="D13" s="300">
        <v>35</v>
      </c>
      <c r="E13" s="315">
        <f>'CKĐL 20.1'!AJ42</f>
        <v>94</v>
      </c>
      <c r="F13" s="319">
        <f>'CKĐL 20.1'!AK42</f>
        <v>6</v>
      </c>
      <c r="G13" s="354">
        <f>'CKĐL 20.1'!AL42</f>
        <v>11</v>
      </c>
      <c r="H13" s="311">
        <v>9</v>
      </c>
      <c r="I13" s="353" t="s">
        <v>2789</v>
      </c>
      <c r="J13" s="311">
        <v>33</v>
      </c>
      <c r="K13" s="317">
        <f>TBN20.2!AJ40</f>
        <v>28</v>
      </c>
      <c r="L13" s="321">
        <f>TBN20.2!AK40</f>
        <v>13</v>
      </c>
      <c r="M13" s="325">
        <f>TBN20.2!AL40</f>
        <v>18</v>
      </c>
      <c r="N13" s="311">
        <v>9</v>
      </c>
      <c r="O13" s="353" t="s">
        <v>2763</v>
      </c>
      <c r="P13" s="311">
        <v>36</v>
      </c>
      <c r="Q13" s="315">
        <f>BHST20.1!AJ43</f>
        <v>42</v>
      </c>
      <c r="R13" s="319">
        <f>BHST20.1!AK43</f>
        <v>4</v>
      </c>
      <c r="S13" s="323">
        <f>BHST20.1!AL43</f>
        <v>7</v>
      </c>
      <c r="T13" s="311">
        <v>9</v>
      </c>
      <c r="U13" s="353" t="s">
        <v>2788</v>
      </c>
      <c r="V13" s="311">
        <v>36</v>
      </c>
      <c r="W13" s="315">
        <f>'THUD 20.2'!AJ43</f>
        <v>11</v>
      </c>
      <c r="X13" s="319">
        <f>'THUD 20.2'!AK43</f>
        <v>8</v>
      </c>
      <c r="Y13" s="323">
        <f>'THUD 20.2'!AL43</f>
        <v>3</v>
      </c>
    </row>
    <row r="14" spans="2:25" s="303" customFormat="1" ht="20.25" customHeight="1">
      <c r="B14" s="300">
        <v>10</v>
      </c>
      <c r="C14" s="302" t="s">
        <v>2750</v>
      </c>
      <c r="D14" s="300">
        <v>33</v>
      </c>
      <c r="E14" s="315">
        <f>CKĐL20.2!AJ40</f>
        <v>46</v>
      </c>
      <c r="F14" s="319">
        <f>CKĐL20.2!AK40</f>
        <v>15</v>
      </c>
      <c r="G14" s="354">
        <f>CKĐL20.2!AL40</f>
        <v>8</v>
      </c>
      <c r="H14" s="311">
        <v>10</v>
      </c>
      <c r="I14" s="353" t="s">
        <v>2739</v>
      </c>
      <c r="J14" s="311">
        <v>36</v>
      </c>
      <c r="K14" s="317">
        <f>TBN20.3!AJ44</f>
        <v>19</v>
      </c>
      <c r="L14" s="321">
        <f>TBN20.3!AK44</f>
        <v>0</v>
      </c>
      <c r="M14" s="325">
        <f>TBN20.3!AL44</f>
        <v>1</v>
      </c>
      <c r="N14" s="311">
        <v>10</v>
      </c>
      <c r="O14" s="353" t="s">
        <v>2766</v>
      </c>
      <c r="P14" s="311">
        <v>39</v>
      </c>
      <c r="Q14" s="315">
        <f>BHST20.2!AJ46</f>
        <v>21</v>
      </c>
      <c r="R14" s="319">
        <f>BHST20.2!AK46</f>
        <v>4</v>
      </c>
      <c r="S14" s="323">
        <f>BHST20.2!AL46</f>
        <v>2</v>
      </c>
      <c r="T14" s="311">
        <v>10</v>
      </c>
      <c r="U14" s="353" t="s">
        <v>2738</v>
      </c>
      <c r="V14" s="311">
        <v>37</v>
      </c>
      <c r="W14" s="315">
        <f>THUD20.3!AJ44</f>
        <v>16</v>
      </c>
      <c r="X14" s="319">
        <f>THUD20.3!AK44</f>
        <v>9</v>
      </c>
      <c r="Y14" s="323">
        <f>THUD20.3!AL44</f>
        <v>16</v>
      </c>
    </row>
    <row r="15" spans="2:25" s="303" customFormat="1" ht="20.25" customHeight="1">
      <c r="B15" s="300">
        <v>11</v>
      </c>
      <c r="C15" s="302" t="s">
        <v>2755</v>
      </c>
      <c r="D15" s="300">
        <v>28</v>
      </c>
      <c r="E15" s="315">
        <f>'CKĐL 20.3'!AJ35</f>
        <v>8</v>
      </c>
      <c r="F15" s="319">
        <f>'CKĐL 20.3'!AK35</f>
        <v>30</v>
      </c>
      <c r="G15" s="354">
        <f>'CKĐL 20.3'!AL35</f>
        <v>4</v>
      </c>
      <c r="H15" s="311">
        <v>11</v>
      </c>
      <c r="I15" s="353" t="s">
        <v>2743</v>
      </c>
      <c r="J15" s="311">
        <v>25</v>
      </c>
      <c r="K15" s="317">
        <f>CSSD20.1!AJ32</f>
        <v>8</v>
      </c>
      <c r="L15" s="321">
        <f>CSSD20.1!AK32</f>
        <v>6</v>
      </c>
      <c r="M15" s="325">
        <f>CSSD20.1!AL32</f>
        <v>6</v>
      </c>
      <c r="N15" s="311">
        <v>11</v>
      </c>
      <c r="O15" s="353" t="s">
        <v>2770</v>
      </c>
      <c r="P15" s="311">
        <v>24</v>
      </c>
      <c r="Q15" s="315">
        <f>KTDN20.1!AJ31</f>
        <v>31</v>
      </c>
      <c r="R15" s="319">
        <f>KTDN20.1!AK31</f>
        <v>0</v>
      </c>
      <c r="S15" s="323">
        <f>KTDN20.1!AL31</f>
        <v>4</v>
      </c>
      <c r="T15" s="311">
        <v>11</v>
      </c>
      <c r="U15" s="353" t="s">
        <v>2751</v>
      </c>
      <c r="V15" s="311">
        <v>23</v>
      </c>
      <c r="W15" s="315">
        <f>PCMT20!AJ30</f>
        <v>40</v>
      </c>
      <c r="X15" s="319">
        <f>PCMT20!AK30</f>
        <v>0</v>
      </c>
      <c r="Y15" s="323">
        <f>PCMT20!AL30</f>
        <v>4</v>
      </c>
    </row>
    <row r="16" spans="2:25" s="303" customFormat="1" ht="20.25" customHeight="1">
      <c r="B16" s="300">
        <v>12</v>
      </c>
      <c r="C16" s="302" t="s">
        <v>2759</v>
      </c>
      <c r="D16" s="300">
        <v>34</v>
      </c>
      <c r="E16" s="315">
        <f>'CKĐL 20.4'!AJ41</f>
        <v>26</v>
      </c>
      <c r="F16" s="319">
        <f>'CKĐL 20.4'!AK41</f>
        <v>7</v>
      </c>
      <c r="G16" s="354">
        <f>'CKĐL 20.4'!AL41</f>
        <v>13</v>
      </c>
      <c r="H16" s="311">
        <v>12</v>
      </c>
      <c r="I16" s="353" t="s">
        <v>2747</v>
      </c>
      <c r="J16" s="311">
        <v>29</v>
      </c>
      <c r="K16" s="317">
        <f>CSSD20.2!AJ36</f>
        <v>5</v>
      </c>
      <c r="L16" s="321">
        <f>CSSD20.2!AK36</f>
        <v>4</v>
      </c>
      <c r="M16" s="325">
        <f>CSSD20.2!AL36</f>
        <v>0</v>
      </c>
      <c r="N16" s="311">
        <v>12</v>
      </c>
      <c r="O16" s="353" t="s">
        <v>2774</v>
      </c>
      <c r="P16" s="311">
        <v>24</v>
      </c>
      <c r="Q16" s="315">
        <f>KTDN20.2!AJ31</f>
        <v>6</v>
      </c>
      <c r="R16" s="319">
        <f>KTDN20.2!AK31</f>
        <v>14</v>
      </c>
      <c r="S16" s="323">
        <f>KTDN20.2!AL31</f>
        <v>0</v>
      </c>
      <c r="T16" s="311">
        <v>12</v>
      </c>
      <c r="U16" s="353" t="s">
        <v>2756</v>
      </c>
      <c r="V16" s="311">
        <v>32</v>
      </c>
      <c r="W16" s="315">
        <f>'TQW20'!AJ39</f>
        <v>25</v>
      </c>
      <c r="X16" s="319">
        <f>'TQW20'!AK39</f>
        <v>5</v>
      </c>
      <c r="Y16" s="323">
        <f>'TQW20'!AL39</f>
        <v>4</v>
      </c>
    </row>
    <row r="17" spans="1:25" s="303" customFormat="1" ht="21" customHeight="1">
      <c r="B17" s="383" t="s">
        <v>2793</v>
      </c>
      <c r="C17" s="383"/>
      <c r="D17" s="383"/>
      <c r="E17" s="383"/>
      <c r="F17" s="383"/>
      <c r="G17" s="383"/>
      <c r="H17" s="311">
        <v>13</v>
      </c>
      <c r="I17" s="353" t="s">
        <v>2752</v>
      </c>
      <c r="J17" s="311">
        <v>26</v>
      </c>
      <c r="K17" s="317">
        <f>CSSD20.3!AJ37</f>
        <v>2</v>
      </c>
      <c r="L17" s="321">
        <f>CSSD20.3!AK37</f>
        <v>1</v>
      </c>
      <c r="M17" s="325">
        <f>CSSD20.3!AL37</f>
        <v>0</v>
      </c>
      <c r="N17" s="311">
        <v>13</v>
      </c>
      <c r="O17" s="353" t="s">
        <v>2778</v>
      </c>
      <c r="P17" s="311">
        <v>26</v>
      </c>
      <c r="Q17" s="315">
        <f>TCNH20!AJ33</f>
        <v>0</v>
      </c>
      <c r="R17" s="319">
        <f>TCNH20!AK33</f>
        <v>0</v>
      </c>
      <c r="S17" s="323">
        <f>TCNH20!AL33</f>
        <v>0</v>
      </c>
      <c r="T17" s="311">
        <v>13</v>
      </c>
      <c r="U17" s="353" t="s">
        <v>2760</v>
      </c>
      <c r="V17" s="311">
        <v>19</v>
      </c>
      <c r="W17" s="315">
        <f>CĐT20!AJ26</f>
        <v>1</v>
      </c>
      <c r="X17" s="319">
        <f>CĐT20!AK26</f>
        <v>3</v>
      </c>
      <c r="Y17" s="323">
        <f>CĐT20!AL26</f>
        <v>1</v>
      </c>
    </row>
    <row r="18" spans="1:25" s="303" customFormat="1" ht="21" customHeight="1">
      <c r="B18" s="412" t="s">
        <v>2813</v>
      </c>
      <c r="C18" s="413"/>
      <c r="D18" s="413"/>
      <c r="E18" s="413"/>
      <c r="F18" s="410">
        <f>SUM(E5:E16)+SUM(E11:E16)</f>
        <v>533</v>
      </c>
      <c r="G18" s="411"/>
      <c r="H18" s="405" t="s">
        <v>2796</v>
      </c>
      <c r="I18" s="405"/>
      <c r="J18" s="405"/>
      <c r="K18" s="405"/>
      <c r="L18" s="405"/>
      <c r="M18" s="405"/>
      <c r="N18" s="311">
        <v>14</v>
      </c>
      <c r="O18" s="353" t="s">
        <v>2782</v>
      </c>
      <c r="P18" s="311">
        <v>39</v>
      </c>
      <c r="Q18" s="315">
        <f>'LGT20'!AJ46</f>
        <v>1</v>
      </c>
      <c r="R18" s="319">
        <f>'LGT20'!AK46</f>
        <v>14</v>
      </c>
      <c r="S18" s="323">
        <f>'LGT20'!AL46</f>
        <v>37</v>
      </c>
      <c r="T18" s="311">
        <v>14</v>
      </c>
      <c r="U18" s="353" t="s">
        <v>2764</v>
      </c>
      <c r="V18" s="311">
        <v>33</v>
      </c>
      <c r="W18" s="315">
        <f>'TKĐH 20.1'!AJ40</f>
        <v>43</v>
      </c>
      <c r="X18" s="319">
        <f>'TKĐH 20.1'!AK40</f>
        <v>20</v>
      </c>
      <c r="Y18" s="323">
        <f>'TKĐH 20.1'!AL40</f>
        <v>8</v>
      </c>
    </row>
    <row r="19" spans="1:25" s="303" customFormat="1" ht="21" customHeight="1">
      <c r="B19" s="402" t="str">
        <f>"Tổng HS vắng có phép "&amp;SUM(F5:F16)+SUM(F11:F16)</f>
        <v>Tổng HS vắng có phép 150</v>
      </c>
      <c r="C19" s="403"/>
      <c r="D19" s="403"/>
      <c r="E19" s="403"/>
      <c r="F19" s="403"/>
      <c r="G19" s="404"/>
      <c r="H19" s="406" t="s">
        <v>2813</v>
      </c>
      <c r="I19" s="407"/>
      <c r="J19" s="407"/>
      <c r="K19" s="407"/>
      <c r="L19" s="410">
        <f>SUM(K5:K17)</f>
        <v>240</v>
      </c>
      <c r="M19" s="411"/>
      <c r="N19" s="383" t="s">
        <v>2794</v>
      </c>
      <c r="O19" s="383"/>
      <c r="P19" s="383"/>
      <c r="Q19" s="383"/>
      <c r="R19" s="383"/>
      <c r="S19" s="383"/>
      <c r="T19" s="311">
        <v>15</v>
      </c>
      <c r="U19" s="353" t="s">
        <v>2767</v>
      </c>
      <c r="V19" s="311">
        <v>27</v>
      </c>
      <c r="W19" s="315">
        <f>'TKĐH 20.2'!AJ34</f>
        <v>29</v>
      </c>
      <c r="X19" s="319">
        <f>'TKĐH 20.2'!AK34</f>
        <v>0</v>
      </c>
      <c r="Y19" s="323">
        <f>'TKĐH 20.2'!AL34</f>
        <v>2</v>
      </c>
    </row>
    <row r="20" spans="1:25" s="303" customFormat="1" ht="21" customHeight="1">
      <c r="B20" s="390" t="str">
        <f>"Tổng HS đi học trễ "&amp;SUM(G5:G10)+SUM(G5:G16)</f>
        <v>Tổng HS đi học trễ 83</v>
      </c>
      <c r="C20" s="391"/>
      <c r="D20" s="391"/>
      <c r="E20" s="391"/>
      <c r="F20" s="391"/>
      <c r="G20" s="392"/>
      <c r="H20" s="402" t="str">
        <f>"Tổng HS vắng có phép " &amp;SUM(L5:L17)</f>
        <v>Tổng HS vắng có phép 77</v>
      </c>
      <c r="I20" s="403"/>
      <c r="J20" s="403"/>
      <c r="K20" s="403"/>
      <c r="L20" s="403"/>
      <c r="M20" s="403"/>
      <c r="N20" s="406" t="s">
        <v>2808</v>
      </c>
      <c r="O20" s="407"/>
      <c r="P20" s="407"/>
      <c r="Q20" s="407"/>
      <c r="R20" s="410">
        <f>SUM(Q5:Q18)</f>
        <v>195</v>
      </c>
      <c r="S20" s="411"/>
      <c r="T20" s="311">
        <v>16</v>
      </c>
      <c r="U20" s="353" t="s">
        <v>2771</v>
      </c>
      <c r="V20" s="311">
        <v>30</v>
      </c>
      <c r="W20" s="317">
        <f>TKĐH20.3!AJ37</f>
        <v>30</v>
      </c>
      <c r="X20" s="321">
        <f>TKĐH20.3!AK37</f>
        <v>4</v>
      </c>
      <c r="Y20" s="325">
        <f>TKĐH20.3!AL37</f>
        <v>24</v>
      </c>
    </row>
    <row r="21" spans="1:25" s="305" customFormat="1" ht="19.5">
      <c r="H21" s="408" t="str">
        <f>"Tổng HS đi học trễ " &amp;SUM(M5:M17)</f>
        <v>Tổng HS đi học trễ 69</v>
      </c>
      <c r="I21" s="409"/>
      <c r="J21" s="409"/>
      <c r="K21" s="409"/>
      <c r="L21" s="409"/>
      <c r="M21" s="409"/>
      <c r="N21" s="388" t="str">
        <f>"Tổng HS vắng có phép "&amp;SUM(R5:R18)</f>
        <v>Tổng HS vắng có phép 146</v>
      </c>
      <c r="O21" s="388"/>
      <c r="P21" s="388"/>
      <c r="Q21" s="388"/>
      <c r="R21" s="388"/>
      <c r="S21" s="388"/>
      <c r="T21" s="405" t="s">
        <v>2795</v>
      </c>
      <c r="U21" s="405"/>
      <c r="V21" s="405"/>
      <c r="W21" s="405"/>
      <c r="X21" s="405"/>
      <c r="Y21" s="405"/>
    </row>
    <row r="22" spans="1:25" s="328" customFormat="1" ht="24.75" customHeight="1">
      <c r="A22" s="418" t="s">
        <v>2811</v>
      </c>
      <c r="B22" s="418"/>
      <c r="C22" s="418"/>
      <c r="D22" s="418"/>
      <c r="E22" s="418"/>
      <c r="F22" s="418"/>
      <c r="G22" s="418"/>
      <c r="H22" s="418"/>
      <c r="I22" s="418"/>
      <c r="J22" s="418"/>
      <c r="K22" s="418"/>
      <c r="L22" s="419">
        <f>SUM(E5:E16)+SUM(K5:K17)+SUM(Q5:Q18)+SUM(W5:W20)</f>
        <v>1124</v>
      </c>
      <c r="M22" s="419"/>
      <c r="N22" s="389" t="str">
        <f>"Tổng HS đi học trễ "&amp;SUM(S5:S18)</f>
        <v>Tổng HS đi học trễ 75</v>
      </c>
      <c r="O22" s="389"/>
      <c r="P22" s="389"/>
      <c r="Q22" s="389"/>
      <c r="R22" s="389"/>
      <c r="S22" s="389"/>
      <c r="T22" s="406" t="s">
        <v>2808</v>
      </c>
      <c r="U22" s="407"/>
      <c r="V22" s="407"/>
      <c r="W22" s="407"/>
      <c r="X22" s="410">
        <f>SUM(W5:W20)</f>
        <v>365</v>
      </c>
      <c r="Y22" s="411"/>
    </row>
    <row r="23" spans="1:25" ht="24.75" customHeight="1">
      <c r="C23" s="421" t="s">
        <v>2810</v>
      </c>
      <c r="D23" s="422"/>
      <c r="E23" s="422"/>
      <c r="F23" s="422"/>
      <c r="G23" s="422"/>
      <c r="H23" s="422"/>
      <c r="I23" s="422"/>
      <c r="J23" s="422"/>
      <c r="K23" s="422"/>
      <c r="L23" s="422"/>
      <c r="M23" s="422"/>
      <c r="N23" s="422"/>
      <c r="O23" s="420">
        <f>SUM(F5:F16)+SUM(L5:L17)+SUM(R5:R18)+SUM(X5:X20)</f>
        <v>385</v>
      </c>
      <c r="P23" s="420"/>
      <c r="Q23" s="423"/>
      <c r="R23" s="423"/>
      <c r="S23" s="424"/>
      <c r="T23" s="402" t="str">
        <f>"Tổng HS vắng có phép "&amp; SUM(X5:X20)</f>
        <v>Tổng HS vắng có phép 74</v>
      </c>
      <c r="U23" s="403"/>
      <c r="V23" s="403"/>
      <c r="W23" s="403"/>
      <c r="X23" s="403"/>
      <c r="Y23" s="404"/>
    </row>
    <row r="24" spans="1:25" ht="24.75" customHeight="1">
      <c r="A24" s="359"/>
      <c r="B24" s="359"/>
      <c r="C24" s="358"/>
      <c r="E24" s="417" t="s">
        <v>2812</v>
      </c>
      <c r="F24" s="417"/>
      <c r="G24" s="417"/>
      <c r="H24" s="417"/>
      <c r="I24" s="417"/>
      <c r="J24" s="417"/>
      <c r="K24" s="417"/>
      <c r="L24" s="417"/>
      <c r="M24" s="417"/>
      <c r="N24" s="417"/>
      <c r="O24" s="417"/>
      <c r="P24" s="415">
        <f>SUM(G5:G16)+SUM(M5:M17)+SUM(S5:S18)+SUM(Y5:Y20)</f>
        <v>312</v>
      </c>
      <c r="Q24" s="415"/>
      <c r="R24" s="415"/>
      <c r="S24" s="416"/>
      <c r="T24" s="390" t="str">
        <f>"Tổng HS đi học trễ "&amp; SUM(Y5:Y20)</f>
        <v>Tổng HS đi học trễ 107</v>
      </c>
      <c r="U24" s="391"/>
      <c r="V24" s="391"/>
      <c r="W24" s="391"/>
      <c r="X24" s="391"/>
      <c r="Y24" s="392"/>
    </row>
    <row r="26" spans="1:25">
      <c r="C26" s="297"/>
      <c r="D26" s="297"/>
      <c r="E26" s="297"/>
      <c r="F26" s="297"/>
      <c r="G26" s="297"/>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7" right="0.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8"/>
  <sheetViews>
    <sheetView zoomScale="90" zoomScaleNormal="90" workbookViewId="0">
      <selection activeCell="S20" sqref="S20"/>
    </sheetView>
  </sheetViews>
  <sheetFormatPr defaultColWidth="9.33203125" defaultRowHeight="18"/>
  <cols>
    <col min="1" max="1" width="8.6640625" style="24" customWidth="1"/>
    <col min="2" max="2" width="13.5" style="24" customWidth="1"/>
    <col min="3" max="3" width="23.1640625" style="24" customWidth="1"/>
    <col min="4" max="4" width="10.332031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0" customHeight="1">
      <c r="A3" s="443" t="s">
        <v>994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31.5">
      <c r="A8" s="5">
        <v>2</v>
      </c>
      <c r="B8" s="149" t="s">
        <v>998</v>
      </c>
      <c r="C8" s="3" t="s">
        <v>999</v>
      </c>
      <c r="D8" s="4" t="s">
        <v>40</v>
      </c>
      <c r="E8" s="150"/>
      <c r="F8" s="96"/>
      <c r="G8" s="96"/>
      <c r="H8" s="95"/>
      <c r="I8" s="96"/>
      <c r="J8" s="95"/>
      <c r="K8" s="96"/>
      <c r="L8" s="96" t="s">
        <v>7</v>
      </c>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1</v>
      </c>
      <c r="AL8" s="336">
        <f t="shared" ref="AL8:AL30" si="4">COUNTIF(E8:AI8,"T")+2*COUNTIF(E8:AI8,"2T")+2*COUNTIF(E8:AI8,"T2")+COUNTIF(E8:AI8,"PT")+COUNTIF(E8:AI8,"TP")</f>
        <v>0</v>
      </c>
    </row>
    <row r="9" spans="1:38" s="25" customFormat="1" ht="31.5">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t="s">
        <v>7</v>
      </c>
      <c r="J11" s="95" t="s">
        <v>7</v>
      </c>
      <c r="K11" s="96"/>
      <c r="L11" s="96"/>
      <c r="M11" s="96"/>
      <c r="N11" s="96"/>
      <c r="O11" s="96"/>
      <c r="P11" s="96"/>
      <c r="Q11" s="96" t="s">
        <v>7</v>
      </c>
      <c r="R11" s="96"/>
      <c r="S11" s="96" t="s">
        <v>7</v>
      </c>
      <c r="T11" s="96"/>
      <c r="U11" s="96"/>
      <c r="V11" s="96"/>
      <c r="W11" s="96"/>
      <c r="X11" s="96"/>
      <c r="Y11" s="96"/>
      <c r="Z11" s="96"/>
      <c r="AA11" s="96"/>
      <c r="AB11" s="96"/>
      <c r="AC11" s="96"/>
      <c r="AD11" s="96"/>
      <c r="AE11" s="96"/>
      <c r="AF11" s="96"/>
      <c r="AG11" s="96"/>
      <c r="AH11" s="96"/>
      <c r="AI11" s="96"/>
      <c r="AJ11" s="19">
        <f t="shared" si="2"/>
        <v>0</v>
      </c>
      <c r="AK11" s="336">
        <f t="shared" si="3"/>
        <v>4</v>
      </c>
      <c r="AL11" s="336">
        <f t="shared" si="4"/>
        <v>0</v>
      </c>
    </row>
    <row r="12" spans="1:38" s="25" customFormat="1">
      <c r="A12" s="5">
        <v>6</v>
      </c>
      <c r="B12" s="149">
        <v>2010060044</v>
      </c>
      <c r="C12" s="3" t="s">
        <v>1005</v>
      </c>
      <c r="D12" s="4" t="s">
        <v>92</v>
      </c>
      <c r="E12" s="96"/>
      <c r="F12" s="96"/>
      <c r="G12" s="96"/>
      <c r="H12" s="96"/>
      <c r="I12" s="96"/>
      <c r="J12" s="96"/>
      <c r="K12" s="96"/>
      <c r="L12" s="96" t="s">
        <v>6</v>
      </c>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ht="31.5">
      <c r="A13" s="5">
        <v>7</v>
      </c>
      <c r="B13" s="149" t="s">
        <v>1006</v>
      </c>
      <c r="C13" s="3" t="s">
        <v>1007</v>
      </c>
      <c r="D13" s="4" t="s">
        <v>1008</v>
      </c>
      <c r="E13" s="96"/>
      <c r="F13" s="96"/>
      <c r="G13" s="96"/>
      <c r="H13" s="96"/>
      <c r="I13" s="96"/>
      <c r="J13" s="96" t="s">
        <v>7</v>
      </c>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1</v>
      </c>
      <c r="AL13" s="336">
        <f t="shared" si="4"/>
        <v>0</v>
      </c>
    </row>
    <row r="14" spans="1:38" s="25" customFormat="1" ht="31.5">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t="s">
        <v>7</v>
      </c>
      <c r="K15" s="96"/>
      <c r="L15" s="96" t="s">
        <v>6</v>
      </c>
      <c r="M15" s="96"/>
      <c r="N15" s="96"/>
      <c r="O15" s="96"/>
      <c r="P15" s="96"/>
      <c r="Q15" s="96" t="s">
        <v>7</v>
      </c>
      <c r="R15" s="96"/>
      <c r="S15" s="96"/>
      <c r="T15" s="96"/>
      <c r="U15" s="96"/>
      <c r="V15" s="96"/>
      <c r="W15" s="96"/>
      <c r="X15" s="96"/>
      <c r="Y15" s="96"/>
      <c r="Z15" s="96"/>
      <c r="AA15" s="96"/>
      <c r="AB15" s="96"/>
      <c r="AC15" s="96"/>
      <c r="AD15" s="96"/>
      <c r="AE15" s="96"/>
      <c r="AF15" s="96"/>
      <c r="AG15" s="96"/>
      <c r="AH15" s="96"/>
      <c r="AI15" s="96"/>
      <c r="AJ15" s="19">
        <f t="shared" si="2"/>
        <v>1</v>
      </c>
      <c r="AK15" s="336">
        <f t="shared" si="3"/>
        <v>3</v>
      </c>
      <c r="AL15" s="336">
        <f t="shared" si="4"/>
        <v>0</v>
      </c>
    </row>
    <row r="16" spans="1:38" s="25" customFormat="1" ht="31.5">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ht="31.5">
      <c r="A17" s="5">
        <v>11</v>
      </c>
      <c r="B17" s="149" t="s">
        <v>1014</v>
      </c>
      <c r="C17" s="3" t="s">
        <v>1015</v>
      </c>
      <c r="D17" s="4" t="s">
        <v>86</v>
      </c>
      <c r="E17" s="96"/>
      <c r="F17" s="96"/>
      <c r="G17" s="96"/>
      <c r="H17" s="96"/>
      <c r="I17" s="96"/>
      <c r="J17" s="96"/>
      <c r="K17" s="96"/>
      <c r="L17" s="96"/>
      <c r="M17" s="96"/>
      <c r="N17" s="96"/>
      <c r="O17" s="96"/>
      <c r="P17" s="96"/>
      <c r="Q17" s="96"/>
      <c r="R17" s="96" t="s">
        <v>6</v>
      </c>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t="s">
        <v>7</v>
      </c>
      <c r="T19" s="151"/>
      <c r="U19" s="151"/>
      <c r="V19" s="151"/>
      <c r="W19" s="151"/>
      <c r="X19" s="151"/>
      <c r="Y19" s="151"/>
      <c r="Z19" s="151"/>
      <c r="AA19" s="151"/>
      <c r="AB19" s="151"/>
      <c r="AC19" s="151"/>
      <c r="AD19" s="151"/>
      <c r="AE19" s="151"/>
      <c r="AF19" s="151"/>
      <c r="AG19" s="151"/>
      <c r="AH19" s="151"/>
      <c r="AI19" s="151"/>
      <c r="AJ19" s="19">
        <f t="shared" si="2"/>
        <v>0</v>
      </c>
      <c r="AK19" s="336">
        <f t="shared" si="3"/>
        <v>1</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t="s">
        <v>7</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t="s">
        <v>6</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t="s">
        <v>7</v>
      </c>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t="s">
        <v>6</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t="s">
        <v>7</v>
      </c>
      <c r="R30" s="96"/>
      <c r="S30" s="96"/>
      <c r="T30" s="96"/>
      <c r="U30" s="96"/>
      <c r="V30" s="96"/>
      <c r="W30" s="96"/>
      <c r="X30" s="96"/>
      <c r="Y30" s="96"/>
      <c r="Z30" s="96"/>
      <c r="AA30" s="96"/>
      <c r="AB30" s="96"/>
      <c r="AC30" s="96"/>
      <c r="AD30" s="96"/>
      <c r="AE30" s="96"/>
      <c r="AF30" s="96"/>
      <c r="AG30" s="96"/>
      <c r="AH30" s="96"/>
      <c r="AI30" s="96"/>
      <c r="AJ30" s="19">
        <f t="shared" si="2"/>
        <v>0</v>
      </c>
      <c r="AK30" s="336">
        <f t="shared" si="3"/>
        <v>1</v>
      </c>
      <c r="AL30" s="336">
        <f t="shared" si="4"/>
        <v>0</v>
      </c>
    </row>
    <row r="31" spans="1:41" s="25" customFormat="1" ht="21" customHeight="1">
      <c r="A31" s="428" t="s">
        <v>10</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19">
        <f>SUM(AJ7:AJ30)</f>
        <v>6</v>
      </c>
      <c r="AK31" s="19">
        <f>SUM(AK7:AK30)</f>
        <v>14</v>
      </c>
      <c r="AL31" s="19">
        <f>SUM(AL7:AL30)</f>
        <v>0</v>
      </c>
      <c r="AM31" s="24"/>
      <c r="AN31" s="24"/>
      <c r="AO31" s="24"/>
    </row>
    <row r="32" spans="1:41"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5"/>
      <c r="D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5"/>
      <c r="D36" s="425"/>
      <c r="E36" s="425"/>
      <c r="F36" s="425"/>
      <c r="G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25"/>
      <c r="D37" s="425"/>
      <c r="E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25"/>
      <c r="D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32:AL32"/>
    <mergeCell ref="B5:B6"/>
    <mergeCell ref="C5:D6"/>
    <mergeCell ref="C38:D38"/>
    <mergeCell ref="C35:D35"/>
    <mergeCell ref="C36:G36"/>
    <mergeCell ref="C37:E37"/>
    <mergeCell ref="A31:AI31"/>
  </mergeCells>
  <conditionalFormatting sqref="E6:AI30">
    <cfRule type="expression" dxfId="12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9" workbookViewId="0">
      <selection activeCell="S11" sqref="S11"/>
    </sheetView>
  </sheetViews>
  <sheetFormatPr defaultColWidth="9.33203125" defaultRowHeight="15.75"/>
  <cols>
    <col min="1" max="1" width="6.6640625" style="157" customWidth="1"/>
    <col min="2" max="2" width="15.5" style="157" customWidth="1"/>
    <col min="3" max="3" width="26.83203125" style="157" customWidth="1"/>
    <col min="4" max="4" width="10" style="157" customWidth="1"/>
    <col min="5" max="35" width="4" style="157" customWidth="1"/>
    <col min="36" max="38" width="6.6640625" style="157" customWidth="1"/>
    <col min="39" max="16384" width="9.33203125" style="157"/>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2.25" customHeight="1">
      <c r="A3" s="443" t="s">
        <v>1042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t="s">
        <v>7</v>
      </c>
      <c r="T10" s="112"/>
      <c r="U10" s="112"/>
      <c r="V10" s="112"/>
      <c r="W10" s="112"/>
      <c r="X10" s="112"/>
      <c r="Y10" s="112"/>
      <c r="Z10" s="112"/>
      <c r="AA10" s="112"/>
      <c r="AB10" s="112"/>
      <c r="AC10" s="112"/>
      <c r="AD10" s="112"/>
      <c r="AE10" s="112"/>
      <c r="AF10" s="112"/>
      <c r="AG10" s="112"/>
      <c r="AH10" s="112"/>
      <c r="AI10" s="112"/>
      <c r="AJ10" s="19">
        <f t="shared" si="2"/>
        <v>0</v>
      </c>
      <c r="AK10" s="336">
        <f t="shared" si="3"/>
        <v>1</v>
      </c>
      <c r="AL10" s="336">
        <f t="shared" si="4"/>
        <v>0</v>
      </c>
    </row>
    <row r="11" spans="1:38" s="158" customFormat="1" ht="21" customHeight="1">
      <c r="A11" s="159">
        <v>5</v>
      </c>
      <c r="B11" s="108" t="s">
        <v>1053</v>
      </c>
      <c r="C11" s="109" t="s">
        <v>335</v>
      </c>
      <c r="D11" s="160" t="s">
        <v>136</v>
      </c>
      <c r="E11" s="98"/>
      <c r="F11" s="112"/>
      <c r="G11" s="112"/>
      <c r="H11" s="112"/>
      <c r="I11" s="112"/>
      <c r="J11" s="112"/>
      <c r="K11" s="112"/>
      <c r="L11" s="112" t="s">
        <v>8</v>
      </c>
      <c r="M11" s="112"/>
      <c r="N11" s="112"/>
      <c r="O11" s="112"/>
      <c r="P11" s="112" t="s">
        <v>6</v>
      </c>
      <c r="Q11" s="112" t="s">
        <v>8</v>
      </c>
      <c r="R11" s="112" t="s">
        <v>6</v>
      </c>
      <c r="S11" s="112"/>
      <c r="T11" s="112"/>
      <c r="U11" s="112"/>
      <c r="V11" s="112"/>
      <c r="W11" s="112"/>
      <c r="X11" s="112"/>
      <c r="Y11" s="112"/>
      <c r="Z11" s="112"/>
      <c r="AA11" s="112"/>
      <c r="AB11" s="112"/>
      <c r="AC11" s="112"/>
      <c r="AD11" s="112"/>
      <c r="AE11" s="112"/>
      <c r="AF11" s="112"/>
      <c r="AG11" s="112"/>
      <c r="AH11" s="112"/>
      <c r="AI11" s="112"/>
      <c r="AJ11" s="19">
        <f t="shared" si="2"/>
        <v>2</v>
      </c>
      <c r="AK11" s="336">
        <f t="shared" si="3"/>
        <v>0</v>
      </c>
      <c r="AL11" s="336">
        <f t="shared" si="4"/>
        <v>2</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t="s">
        <v>7</v>
      </c>
      <c r="S13" s="112"/>
      <c r="T13" s="112"/>
      <c r="U13" s="112"/>
      <c r="V13" s="112"/>
      <c r="W13" s="112"/>
      <c r="X13" s="112"/>
      <c r="Y13" s="112"/>
      <c r="Z13" s="112"/>
      <c r="AA13" s="112"/>
      <c r="AB13" s="112"/>
      <c r="AC13" s="112"/>
      <c r="AD13" s="112"/>
      <c r="AE13" s="112"/>
      <c r="AF13" s="112"/>
      <c r="AG13" s="112"/>
      <c r="AH13" s="112"/>
      <c r="AI13" s="112"/>
      <c r="AJ13" s="19">
        <f t="shared" si="2"/>
        <v>0</v>
      </c>
      <c r="AK13" s="336">
        <f t="shared" si="3"/>
        <v>1</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t="s">
        <v>8</v>
      </c>
      <c r="P15" s="112"/>
      <c r="Q15" s="112"/>
      <c r="R15" s="112"/>
      <c r="S15" s="112"/>
      <c r="T15" s="112"/>
      <c r="U15" s="112"/>
      <c r="V15" s="112"/>
      <c r="W15" s="112"/>
      <c r="X15" s="112"/>
      <c r="Y15" s="112"/>
      <c r="Z15" s="112"/>
      <c r="AA15" s="112"/>
      <c r="AB15" s="112"/>
      <c r="AC15" s="112"/>
      <c r="AD15" s="112"/>
      <c r="AE15" s="112"/>
      <c r="AF15" s="112"/>
      <c r="AG15" s="112"/>
      <c r="AH15" s="112"/>
      <c r="AI15" s="112"/>
      <c r="AJ15" s="19">
        <f t="shared" si="2"/>
        <v>0</v>
      </c>
      <c r="AK15" s="336">
        <f t="shared" si="3"/>
        <v>0</v>
      </c>
      <c r="AL15" s="336">
        <f t="shared" si="4"/>
        <v>1</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t="s">
        <v>7</v>
      </c>
      <c r="T16" s="112"/>
      <c r="U16" s="112"/>
      <c r="V16" s="112"/>
      <c r="W16" s="112"/>
      <c r="X16" s="112"/>
      <c r="Y16" s="112"/>
      <c r="Z16" s="112"/>
      <c r="AA16" s="112"/>
      <c r="AB16" s="112"/>
      <c r="AC16" s="112"/>
      <c r="AD16" s="112"/>
      <c r="AE16" s="112"/>
      <c r="AF16" s="112"/>
      <c r="AG16" s="112"/>
      <c r="AH16" s="112"/>
      <c r="AI16" s="112"/>
      <c r="AJ16" s="19">
        <f t="shared" si="2"/>
        <v>0</v>
      </c>
      <c r="AK16" s="336">
        <f t="shared" si="3"/>
        <v>1</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t="s">
        <v>7</v>
      </c>
      <c r="T18" s="112"/>
      <c r="U18" s="112"/>
      <c r="V18" s="112"/>
      <c r="W18" s="112"/>
      <c r="X18" s="112"/>
      <c r="Y18" s="112"/>
      <c r="Z18" s="112"/>
      <c r="AA18" s="112"/>
      <c r="AB18" s="112"/>
      <c r="AC18" s="112"/>
      <c r="AD18" s="112"/>
      <c r="AE18" s="112"/>
      <c r="AF18" s="112"/>
      <c r="AG18" s="112"/>
      <c r="AH18" s="112"/>
      <c r="AI18" s="112"/>
      <c r="AJ18" s="19">
        <f t="shared" si="2"/>
        <v>0</v>
      </c>
      <c r="AK18" s="336">
        <f t="shared" si="3"/>
        <v>2</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t="s">
        <v>6</v>
      </c>
      <c r="S19" s="112"/>
      <c r="T19" s="112"/>
      <c r="U19" s="112"/>
      <c r="V19" s="112"/>
      <c r="W19" s="112"/>
      <c r="X19" s="112"/>
      <c r="Y19" s="112"/>
      <c r="Z19" s="112"/>
      <c r="AA19" s="112"/>
      <c r="AB19" s="112"/>
      <c r="AC19" s="112"/>
      <c r="AD19" s="112"/>
      <c r="AE19" s="112"/>
      <c r="AF19" s="112"/>
      <c r="AG19" s="112"/>
      <c r="AH19" s="112"/>
      <c r="AI19" s="112"/>
      <c r="AJ19" s="19">
        <f t="shared" si="2"/>
        <v>1</v>
      </c>
      <c r="AK19" s="336">
        <f t="shared" si="3"/>
        <v>0</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t="s">
        <v>6</v>
      </c>
      <c r="K22" s="112"/>
      <c r="L22" s="112" t="s">
        <v>6</v>
      </c>
      <c r="M22" s="112"/>
      <c r="N22" s="112"/>
      <c r="O22" s="112" t="s">
        <v>6</v>
      </c>
      <c r="P22" s="112" t="s">
        <v>6</v>
      </c>
      <c r="Q22" s="112" t="s">
        <v>6</v>
      </c>
      <c r="R22" s="112" t="s">
        <v>6</v>
      </c>
      <c r="S22" s="112" t="s">
        <v>6</v>
      </c>
      <c r="T22" s="112"/>
      <c r="U22" s="112"/>
      <c r="V22" s="112"/>
      <c r="W22" s="112"/>
      <c r="X22" s="112"/>
      <c r="Y22" s="112"/>
      <c r="Z22" s="112"/>
      <c r="AA22" s="112"/>
      <c r="AB22" s="112"/>
      <c r="AC22" s="112"/>
      <c r="AD22" s="112"/>
      <c r="AE22" s="112"/>
      <c r="AF22" s="112"/>
      <c r="AG22" s="112"/>
      <c r="AH22" s="112"/>
      <c r="AI22" s="112"/>
      <c r="AJ22" s="19">
        <f t="shared" si="2"/>
        <v>7</v>
      </c>
      <c r="AK22" s="336">
        <f t="shared" si="3"/>
        <v>1</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t="s">
        <v>7</v>
      </c>
      <c r="T25" s="112"/>
      <c r="U25" s="112"/>
      <c r="V25" s="112"/>
      <c r="W25" s="112"/>
      <c r="X25" s="112"/>
      <c r="Y25" s="112"/>
      <c r="Z25" s="112"/>
      <c r="AA25" s="112"/>
      <c r="AB25" s="112"/>
      <c r="AC25" s="112"/>
      <c r="AD25" s="112"/>
      <c r="AE25" s="112"/>
      <c r="AF25" s="112"/>
      <c r="AG25" s="112"/>
      <c r="AH25" s="112"/>
      <c r="AI25" s="112"/>
      <c r="AJ25" s="19">
        <f t="shared" si="2"/>
        <v>0</v>
      </c>
      <c r="AK25" s="336">
        <f t="shared" si="3"/>
        <v>1</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t="s">
        <v>6</v>
      </c>
      <c r="K28" s="112"/>
      <c r="L28" s="112"/>
      <c r="M28" s="112"/>
      <c r="N28" s="112"/>
      <c r="O28" s="112" t="s">
        <v>8</v>
      </c>
      <c r="P28" s="112"/>
      <c r="Q28" s="112" t="s">
        <v>8</v>
      </c>
      <c r="R28" s="112" t="s">
        <v>6</v>
      </c>
      <c r="S28" s="112" t="s">
        <v>6</v>
      </c>
      <c r="T28" s="112"/>
      <c r="U28" s="112"/>
      <c r="V28" s="112"/>
      <c r="W28" s="112"/>
      <c r="X28" s="112"/>
      <c r="Y28" s="112"/>
      <c r="Z28" s="112"/>
      <c r="AA28" s="112"/>
      <c r="AB28" s="112"/>
      <c r="AC28" s="112"/>
      <c r="AD28" s="112"/>
      <c r="AE28" s="112"/>
      <c r="AF28" s="112"/>
      <c r="AG28" s="112"/>
      <c r="AH28" s="112"/>
      <c r="AI28" s="112"/>
      <c r="AJ28" s="19">
        <f t="shared" si="2"/>
        <v>3</v>
      </c>
      <c r="AK28" s="336">
        <f t="shared" si="3"/>
        <v>0</v>
      </c>
      <c r="AL28" s="336">
        <f t="shared" si="4"/>
        <v>2</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64" t="s">
        <v>2799</v>
      </c>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6"/>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7"/>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9"/>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3" t="s">
        <v>10</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19">
        <f t="shared" si="2"/>
        <v>0</v>
      </c>
      <c r="AK33" s="19">
        <f t="shared" si="3"/>
        <v>0</v>
      </c>
      <c r="AL33" s="19">
        <f t="shared" si="4"/>
        <v>0</v>
      </c>
      <c r="AM33" s="157"/>
      <c r="AN33" s="157"/>
      <c r="AO33" s="157"/>
    </row>
    <row r="34" spans="1:41"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5"/>
      <c r="D37" s="425"/>
      <c r="E37" s="425"/>
      <c r="F37" s="425"/>
      <c r="G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5"/>
      <c r="D38" s="425"/>
      <c r="E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Q1:AL1"/>
    <mergeCell ref="A2:P2"/>
    <mergeCell ref="Q2:AL2"/>
    <mergeCell ref="A3:AL3"/>
    <mergeCell ref="I4:L4"/>
    <mergeCell ref="M4:N4"/>
    <mergeCell ref="O4:Q4"/>
    <mergeCell ref="A1:P1"/>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s>
  <conditionalFormatting sqref="E6:AI30 E31">
    <cfRule type="expression" dxfId="119"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22" zoomScale="85" zoomScaleNormal="85" workbookViewId="0">
      <selection activeCell="S42" sqref="S42"/>
    </sheetView>
  </sheetViews>
  <sheetFormatPr defaultColWidth="9.33203125" defaultRowHeight="18"/>
  <cols>
    <col min="1" max="1" width="6.6640625" style="24" customWidth="1"/>
    <col min="2" max="2" width="13.6640625" style="24" customWidth="1"/>
    <col min="3" max="3" width="23.5" style="24" customWidth="1"/>
    <col min="4" max="4" width="9.5" style="24" customWidth="1"/>
    <col min="5" max="35" width="4" style="24" customWidth="1"/>
    <col min="36" max="36" width="4.5" style="24" bestFit="1" customWidth="1"/>
    <col min="37" max="38" width="4" style="24" bestFit="1" customWidth="1"/>
    <col min="39" max="16384" width="9.33203125" style="24"/>
  </cols>
  <sheetData>
    <row r="1" spans="1:39">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9">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9" ht="22.5">
      <c r="A3" s="443" t="s">
        <v>1094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9"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9"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9"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9" s="33" customFormat="1" ht="31.5">
      <c r="A7" s="159">
        <v>1</v>
      </c>
      <c r="B7" s="79" t="s">
        <v>1095</v>
      </c>
      <c r="C7" s="80" t="s">
        <v>1096</v>
      </c>
      <c r="D7" s="4" t="s">
        <v>39</v>
      </c>
      <c r="E7" s="98"/>
      <c r="F7" s="99"/>
      <c r="G7" s="99"/>
      <c r="H7" s="99"/>
      <c r="I7" s="99"/>
      <c r="J7" s="99"/>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9" s="145" customFormat="1">
      <c r="A8" s="168">
        <v>2</v>
      </c>
      <c r="B8" s="79">
        <v>2010070024</v>
      </c>
      <c r="C8" s="80" t="s">
        <v>1097</v>
      </c>
      <c r="D8" s="4" t="s">
        <v>134</v>
      </c>
      <c r="E8" s="98"/>
      <c r="F8" s="99"/>
      <c r="G8" s="99"/>
      <c r="H8" s="99" t="s">
        <v>7</v>
      </c>
      <c r="I8" s="99"/>
      <c r="J8" s="99"/>
      <c r="K8" s="99"/>
      <c r="L8" s="99"/>
      <c r="M8" s="99"/>
      <c r="N8" s="99"/>
      <c r="O8" s="99" t="s">
        <v>7</v>
      </c>
      <c r="P8" s="99"/>
      <c r="Q8" s="99"/>
      <c r="R8" s="99" t="s">
        <v>8</v>
      </c>
      <c r="S8" s="99"/>
      <c r="T8" s="99"/>
      <c r="U8" s="99"/>
      <c r="V8" s="99"/>
      <c r="W8" s="99"/>
      <c r="X8" s="99"/>
      <c r="Y8" s="99"/>
      <c r="Z8" s="99"/>
      <c r="AA8" s="99"/>
      <c r="AB8" s="99"/>
      <c r="AC8" s="99"/>
      <c r="AD8" s="99"/>
      <c r="AE8" s="99"/>
      <c r="AF8" s="99"/>
      <c r="AG8" s="99"/>
      <c r="AH8" s="99"/>
      <c r="AI8" s="99"/>
      <c r="AJ8" s="19">
        <f t="shared" ref="AJ8:AJ45" si="2">COUNTIF(E8:AI8,"K")+2*COUNTIF(E8:AI8,"2K")+COUNTIF(E8:AI8,"TK")+COUNTIF(E8:AI8,"KT")+COUNTIF(E8:AI8,"PK")+COUNTIF(E8:AI8,"KP")+2*COUNTIF(E8:AI8,"K2")</f>
        <v>0</v>
      </c>
      <c r="AK8" s="336">
        <f t="shared" ref="AK8:AK45" si="3">COUNTIF(F8:AJ8,"P")+2*COUNTIF(F8:AJ8,"2P")+COUNTIF(F8:AJ8,"TP")+COUNTIF(F8:AJ8,"PT")+COUNTIF(F8:AJ8,"PK")+COUNTIF(F8:AJ8,"KP")+2*COUNTIF(F8:AJ8,"P2")</f>
        <v>2</v>
      </c>
      <c r="AL8" s="336">
        <f t="shared" ref="AL8:AL45" si="4">COUNTIF(E8:AI8,"T")+2*COUNTIF(E8:AI8,"2T")+2*COUNTIF(E8:AI8,"T2")+COUNTIF(E8:AI8,"PT")+COUNTIF(E8:AI8,"TP")</f>
        <v>1</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ht="31.5">
      <c r="A10" s="168">
        <v>4</v>
      </c>
      <c r="B10" s="79" t="s">
        <v>1099</v>
      </c>
      <c r="C10" s="80" t="s">
        <v>1100</v>
      </c>
      <c r="D10" s="4" t="s">
        <v>14</v>
      </c>
      <c r="E10" s="98"/>
      <c r="F10" s="99"/>
      <c r="G10" s="99"/>
      <c r="H10" s="99"/>
      <c r="I10" s="99"/>
      <c r="J10" s="99"/>
      <c r="K10" s="99" t="s">
        <v>8</v>
      </c>
      <c r="L10" s="99"/>
      <c r="M10" s="99"/>
      <c r="N10" s="99"/>
      <c r="O10" s="99"/>
      <c r="P10" s="99"/>
      <c r="Q10" s="99"/>
      <c r="R10" s="99" t="s">
        <v>8</v>
      </c>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2</v>
      </c>
      <c r="AM10" s="172"/>
    </row>
    <row r="11" spans="1:39" s="33" customFormat="1" ht="31.5">
      <c r="A11" s="159">
        <v>5</v>
      </c>
      <c r="B11" s="108" t="s">
        <v>1101</v>
      </c>
      <c r="C11" s="109" t="s">
        <v>1102</v>
      </c>
      <c r="D11" s="160" t="s">
        <v>1103</v>
      </c>
      <c r="E11" s="98"/>
      <c r="F11" s="99"/>
      <c r="G11" s="99"/>
      <c r="H11" s="99"/>
      <c r="I11" s="99"/>
      <c r="J11" s="99"/>
      <c r="K11" s="99" t="s">
        <v>8</v>
      </c>
      <c r="L11" s="99"/>
      <c r="M11" s="99"/>
      <c r="N11" s="99"/>
      <c r="O11" s="99"/>
      <c r="P11" s="99"/>
      <c r="Q11" s="99"/>
      <c r="R11" s="99" t="s">
        <v>8</v>
      </c>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2</v>
      </c>
    </row>
    <row r="12" spans="1:39" s="33" customFormat="1" ht="31.5">
      <c r="A12" s="168">
        <v>6</v>
      </c>
      <c r="B12" s="79" t="s">
        <v>1104</v>
      </c>
      <c r="C12" s="80" t="s">
        <v>1105</v>
      </c>
      <c r="D12" s="4" t="s">
        <v>41</v>
      </c>
      <c r="E12" s="99"/>
      <c r="F12" s="99"/>
      <c r="G12" s="99"/>
      <c r="H12" s="99"/>
      <c r="I12" s="99" t="s">
        <v>8</v>
      </c>
      <c r="J12" s="99"/>
      <c r="K12" s="99" t="s">
        <v>8</v>
      </c>
      <c r="L12" s="99"/>
      <c r="M12" s="99"/>
      <c r="N12" s="99"/>
      <c r="O12" s="99"/>
      <c r="P12" s="99"/>
      <c r="Q12" s="99"/>
      <c r="R12" s="99" t="s">
        <v>8</v>
      </c>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3</v>
      </c>
    </row>
    <row r="13" spans="1:39" s="25" customFormat="1" ht="31.5">
      <c r="A13" s="159">
        <v>7</v>
      </c>
      <c r="B13" s="79" t="s">
        <v>1106</v>
      </c>
      <c r="C13" s="80" t="s">
        <v>207</v>
      </c>
      <c r="D13" s="4" t="s">
        <v>92</v>
      </c>
      <c r="E13" s="99"/>
      <c r="F13" s="99"/>
      <c r="G13" s="99"/>
      <c r="H13" s="99" t="s">
        <v>8</v>
      </c>
      <c r="I13" s="99" t="s">
        <v>7</v>
      </c>
      <c r="J13" s="99"/>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2</v>
      </c>
    </row>
    <row r="14" spans="1:39" s="33" customFormat="1" ht="31.5">
      <c r="A14" s="168">
        <v>8</v>
      </c>
      <c r="B14" s="79" t="s">
        <v>1107</v>
      </c>
      <c r="C14" s="80" t="s">
        <v>1108</v>
      </c>
      <c r="D14" s="4" t="s">
        <v>1109</v>
      </c>
      <c r="E14" s="99"/>
      <c r="F14" s="99"/>
      <c r="G14" s="99"/>
      <c r="H14" s="99" t="s">
        <v>8</v>
      </c>
      <c r="I14" s="99" t="s">
        <v>8</v>
      </c>
      <c r="J14" s="99"/>
      <c r="K14" s="99" t="s">
        <v>8</v>
      </c>
      <c r="L14" s="99"/>
      <c r="M14" s="99"/>
      <c r="N14" s="99"/>
      <c r="O14" s="99" t="s">
        <v>7</v>
      </c>
      <c r="P14" s="99" t="s">
        <v>8</v>
      </c>
      <c r="Q14" s="99"/>
      <c r="R14" s="99" t="s">
        <v>8</v>
      </c>
      <c r="S14" s="99"/>
      <c r="T14" s="99"/>
      <c r="U14" s="99"/>
      <c r="V14" s="99"/>
      <c r="W14" s="99"/>
      <c r="X14" s="99"/>
      <c r="Y14" s="99"/>
      <c r="Z14" s="99"/>
      <c r="AA14" s="99"/>
      <c r="AB14" s="99"/>
      <c r="AC14" s="99"/>
      <c r="AD14" s="99"/>
      <c r="AE14" s="99"/>
      <c r="AF14" s="99"/>
      <c r="AG14" s="99"/>
      <c r="AH14" s="99"/>
      <c r="AI14" s="99"/>
      <c r="AJ14" s="19">
        <f t="shared" si="2"/>
        <v>0</v>
      </c>
      <c r="AK14" s="336">
        <f t="shared" si="3"/>
        <v>1</v>
      </c>
      <c r="AL14" s="336">
        <f t="shared" si="4"/>
        <v>5</v>
      </c>
    </row>
    <row r="15" spans="1:39" s="25" customFormat="1" ht="31.5">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ht="31.5">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ht="31.5">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ht="31.5">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row>
    <row r="20" spans="1:38" s="33" customFormat="1" ht="31.5">
      <c r="A20" s="168">
        <v>14</v>
      </c>
      <c r="B20" s="79" t="s">
        <v>1115</v>
      </c>
      <c r="C20" s="80" t="s">
        <v>1116</v>
      </c>
      <c r="D20" s="4" t="s">
        <v>103</v>
      </c>
      <c r="E20" s="99"/>
      <c r="F20" s="99"/>
      <c r="G20" s="99"/>
      <c r="H20" s="99"/>
      <c r="I20" s="99"/>
      <c r="J20" s="99"/>
      <c r="K20" s="99" t="s">
        <v>8</v>
      </c>
      <c r="L20" s="99"/>
      <c r="M20" s="99"/>
      <c r="N20" s="99"/>
      <c r="O20" s="99"/>
      <c r="P20" s="99"/>
      <c r="Q20" s="99"/>
      <c r="R20" s="99" t="s">
        <v>8</v>
      </c>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2</v>
      </c>
    </row>
    <row r="21" spans="1:38" s="33" customFormat="1" ht="31.5">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ht="31.5">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ht="31.5">
      <c r="A23" s="159">
        <v>17</v>
      </c>
      <c r="B23" s="79" t="s">
        <v>1121</v>
      </c>
      <c r="C23" s="80" t="s">
        <v>1122</v>
      </c>
      <c r="D23" s="4" t="s">
        <v>55</v>
      </c>
      <c r="E23" s="100"/>
      <c r="F23" s="100"/>
      <c r="G23" s="100"/>
      <c r="H23" s="100"/>
      <c r="I23" s="100"/>
      <c r="J23" s="100"/>
      <c r="K23" s="100" t="s">
        <v>8</v>
      </c>
      <c r="L23" s="100"/>
      <c r="M23" s="100"/>
      <c r="N23" s="100"/>
      <c r="O23" s="100" t="s">
        <v>7</v>
      </c>
      <c r="P23" s="100"/>
      <c r="Q23" s="100"/>
      <c r="R23" s="100" t="s">
        <v>8</v>
      </c>
      <c r="S23" s="100"/>
      <c r="T23" s="100"/>
      <c r="U23" s="100"/>
      <c r="V23" s="100"/>
      <c r="W23" s="100"/>
      <c r="X23" s="100"/>
      <c r="Y23" s="100"/>
      <c r="Z23" s="100"/>
      <c r="AA23" s="100"/>
      <c r="AB23" s="100"/>
      <c r="AC23" s="100"/>
      <c r="AD23" s="100"/>
      <c r="AE23" s="100"/>
      <c r="AF23" s="99"/>
      <c r="AG23" s="99"/>
      <c r="AH23" s="99"/>
      <c r="AI23" s="99"/>
      <c r="AJ23" s="19">
        <f t="shared" si="2"/>
        <v>0</v>
      </c>
      <c r="AK23" s="336">
        <f t="shared" si="3"/>
        <v>1</v>
      </c>
      <c r="AL23" s="336">
        <f t="shared" si="4"/>
        <v>2</v>
      </c>
    </row>
    <row r="24" spans="1:38" s="25" customFormat="1" ht="31.5">
      <c r="A24" s="168">
        <v>18</v>
      </c>
      <c r="B24" s="79" t="s">
        <v>1123</v>
      </c>
      <c r="C24" s="80" t="s">
        <v>64</v>
      </c>
      <c r="D24" s="4" t="s">
        <v>55</v>
      </c>
      <c r="E24" s="99"/>
      <c r="F24" s="99"/>
      <c r="G24" s="99"/>
      <c r="H24" s="99" t="s">
        <v>7</v>
      </c>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1</v>
      </c>
      <c r="AL24" s="336">
        <f t="shared" si="4"/>
        <v>1</v>
      </c>
    </row>
    <row r="25" spans="1:38" s="25" customFormat="1" ht="31.5">
      <c r="A25" s="159">
        <v>19</v>
      </c>
      <c r="B25" s="79" t="s">
        <v>1124</v>
      </c>
      <c r="C25" s="80" t="s">
        <v>1125</v>
      </c>
      <c r="D25" s="4" t="s">
        <v>1126</v>
      </c>
      <c r="E25" s="99"/>
      <c r="F25" s="99"/>
      <c r="G25" s="99"/>
      <c r="H25" s="99"/>
      <c r="I25" s="99"/>
      <c r="J25" s="99"/>
      <c r="K25" s="99"/>
      <c r="L25" s="99"/>
      <c r="M25" s="99"/>
      <c r="N25" s="99"/>
      <c r="O25" s="99"/>
      <c r="P25" s="99" t="s">
        <v>7</v>
      </c>
      <c r="Q25" s="99"/>
      <c r="R25" s="99"/>
      <c r="S25" s="99"/>
      <c r="T25" s="99"/>
      <c r="U25" s="99"/>
      <c r="V25" s="99"/>
      <c r="W25" s="99"/>
      <c r="X25" s="99"/>
      <c r="Y25" s="99"/>
      <c r="Z25" s="99"/>
      <c r="AA25" s="99"/>
      <c r="AB25" s="99"/>
      <c r="AC25" s="99"/>
      <c r="AD25" s="99"/>
      <c r="AE25" s="99"/>
      <c r="AF25" s="99"/>
      <c r="AG25" s="99"/>
      <c r="AH25" s="99"/>
      <c r="AI25" s="99"/>
      <c r="AJ25" s="19">
        <f t="shared" si="2"/>
        <v>0</v>
      </c>
      <c r="AK25" s="336">
        <f t="shared" si="3"/>
        <v>1</v>
      </c>
      <c r="AL25" s="336">
        <f t="shared" si="4"/>
        <v>0</v>
      </c>
    </row>
    <row r="26" spans="1:38" s="25" customFormat="1" ht="31.5">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ht="31.5">
      <c r="A27" s="159">
        <v>21</v>
      </c>
      <c r="B27" s="79" t="s">
        <v>1129</v>
      </c>
      <c r="C27" s="80" t="s">
        <v>1130</v>
      </c>
      <c r="D27" s="4" t="s">
        <v>872</v>
      </c>
      <c r="E27" s="99"/>
      <c r="F27" s="99"/>
      <c r="G27" s="99"/>
      <c r="H27" s="99" t="s">
        <v>7</v>
      </c>
      <c r="I27" s="99"/>
      <c r="J27" s="99"/>
      <c r="K27" s="99"/>
      <c r="L27" s="99"/>
      <c r="M27" s="99"/>
      <c r="N27" s="99"/>
      <c r="O27" s="99"/>
      <c r="P27" s="99"/>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1</v>
      </c>
    </row>
    <row r="28" spans="1:38" s="25" customFormat="1" ht="31.5">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ht="31.5">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ht="31.5">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ht="31.5">
      <c r="A31" s="159">
        <v>25</v>
      </c>
      <c r="B31" s="79" t="s">
        <v>1136</v>
      </c>
      <c r="C31" s="80" t="s">
        <v>1137</v>
      </c>
      <c r="D31" s="4" t="s">
        <v>940</v>
      </c>
      <c r="E31" s="98"/>
      <c r="F31" s="99"/>
      <c r="G31" s="99"/>
      <c r="H31" s="99" t="s">
        <v>7</v>
      </c>
      <c r="I31" s="99"/>
      <c r="J31" s="99"/>
      <c r="K31" s="99"/>
      <c r="L31" s="99"/>
      <c r="M31" s="99"/>
      <c r="N31" s="99"/>
      <c r="O31" s="99"/>
      <c r="P31" s="99"/>
      <c r="Q31" s="99"/>
      <c r="R31" s="99" t="s">
        <v>8</v>
      </c>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1</v>
      </c>
    </row>
    <row r="32" spans="1:38" s="25" customFormat="1" ht="31.5">
      <c r="A32" s="168">
        <v>26</v>
      </c>
      <c r="B32" s="79" t="s">
        <v>1138</v>
      </c>
      <c r="C32" s="80" t="s">
        <v>1139</v>
      </c>
      <c r="D32" s="4" t="s">
        <v>947</v>
      </c>
      <c r="E32" s="98"/>
      <c r="F32" s="99"/>
      <c r="G32" s="99"/>
      <c r="H32" s="99"/>
      <c r="I32" s="99"/>
      <c r="J32" s="99"/>
      <c r="K32" s="99" t="s">
        <v>8</v>
      </c>
      <c r="L32" s="99"/>
      <c r="M32" s="99"/>
      <c r="N32" s="99"/>
      <c r="O32" s="99"/>
      <c r="P32" s="99" t="s">
        <v>8</v>
      </c>
      <c r="Q32" s="99"/>
      <c r="R32" s="99" t="s">
        <v>8</v>
      </c>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3</v>
      </c>
    </row>
    <row r="33" spans="1:41" s="25" customFormat="1" ht="31.5">
      <c r="A33" s="159">
        <v>27</v>
      </c>
      <c r="B33" s="79" t="s">
        <v>1140</v>
      </c>
      <c r="C33" s="80" t="s">
        <v>1141</v>
      </c>
      <c r="D33" s="4" t="s">
        <v>947</v>
      </c>
      <c r="E33" s="98"/>
      <c r="F33" s="99"/>
      <c r="G33" s="99"/>
      <c r="H33" s="99"/>
      <c r="I33" s="99"/>
      <c r="J33" s="99"/>
      <c r="K33" s="99" t="s">
        <v>8</v>
      </c>
      <c r="L33" s="99"/>
      <c r="M33" s="99"/>
      <c r="N33" s="99"/>
      <c r="O33" s="99"/>
      <c r="P33" s="99"/>
      <c r="Q33" s="99"/>
      <c r="R33" s="99" t="s">
        <v>8</v>
      </c>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2</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t="s">
        <v>6</v>
      </c>
      <c r="S34" s="99"/>
      <c r="T34" s="99"/>
      <c r="U34" s="99"/>
      <c r="V34" s="99"/>
      <c r="W34" s="99"/>
      <c r="X34" s="99"/>
      <c r="Y34" s="99"/>
      <c r="Z34" s="99"/>
      <c r="AA34" s="99"/>
      <c r="AB34" s="99"/>
      <c r="AC34" s="99"/>
      <c r="AD34" s="99"/>
      <c r="AE34" s="99"/>
      <c r="AF34" s="99"/>
      <c r="AG34" s="99"/>
      <c r="AH34" s="99"/>
      <c r="AI34" s="99"/>
      <c r="AJ34" s="19">
        <f t="shared" si="2"/>
        <v>1</v>
      </c>
      <c r="AK34" s="336">
        <f t="shared" si="3"/>
        <v>2</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t="s">
        <v>8</v>
      </c>
      <c r="L37" s="99"/>
      <c r="M37" s="99"/>
      <c r="N37" s="99"/>
      <c r="O37" s="99"/>
      <c r="P37" s="99"/>
      <c r="Q37" s="99"/>
      <c r="R37" s="99" t="s">
        <v>8</v>
      </c>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2</v>
      </c>
    </row>
    <row r="38" spans="1:41" s="25" customFormat="1" ht="21" customHeight="1">
      <c r="A38" s="168">
        <v>32</v>
      </c>
      <c r="B38" s="79" t="s">
        <v>1149</v>
      </c>
      <c r="C38" s="80" t="s">
        <v>652</v>
      </c>
      <c r="D38" s="4" t="s">
        <v>985</v>
      </c>
      <c r="E38" s="98"/>
      <c r="F38" s="99"/>
      <c r="G38" s="99"/>
      <c r="H38" s="99" t="s">
        <v>7</v>
      </c>
      <c r="I38" s="99"/>
      <c r="J38" s="99"/>
      <c r="K38" s="99" t="s">
        <v>8</v>
      </c>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1</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t="s">
        <v>8</v>
      </c>
      <c r="L40" s="99"/>
      <c r="M40" s="99"/>
      <c r="N40" s="99"/>
      <c r="O40" s="99"/>
      <c r="P40" s="99"/>
      <c r="Q40" s="99"/>
      <c r="R40" s="99" t="s">
        <v>8</v>
      </c>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4</v>
      </c>
    </row>
    <row r="41" spans="1:41" s="25" customFormat="1" ht="21" customHeight="1">
      <c r="A41" s="159">
        <v>35</v>
      </c>
      <c r="B41" s="79" t="s">
        <v>1153</v>
      </c>
      <c r="C41" s="80" t="s">
        <v>1154</v>
      </c>
      <c r="D41" s="4" t="s">
        <v>72</v>
      </c>
      <c r="E41" s="98"/>
      <c r="F41" s="99"/>
      <c r="G41" s="99"/>
      <c r="H41" s="99"/>
      <c r="I41" s="99"/>
      <c r="J41" s="99"/>
      <c r="K41" s="99"/>
      <c r="L41" s="99"/>
      <c r="M41" s="99"/>
      <c r="N41" s="99"/>
      <c r="O41" s="99" t="s">
        <v>7</v>
      </c>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1</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19">
        <f t="shared" si="2"/>
        <v>0</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t="s">
        <v>8</v>
      </c>
      <c r="S43" s="99" t="s">
        <v>8</v>
      </c>
      <c r="T43" s="99"/>
      <c r="U43" s="99"/>
      <c r="V43" s="99"/>
      <c r="W43" s="99"/>
      <c r="X43" s="99"/>
      <c r="Y43" s="99"/>
      <c r="Z43" s="99"/>
      <c r="AA43" s="99"/>
      <c r="AB43" s="99"/>
      <c r="AC43" s="99"/>
      <c r="AD43" s="99"/>
      <c r="AE43" s="99"/>
      <c r="AF43" s="99"/>
      <c r="AG43" s="99"/>
      <c r="AH43" s="99"/>
      <c r="AI43" s="99"/>
      <c r="AJ43" s="19">
        <f t="shared" si="2"/>
        <v>0</v>
      </c>
      <c r="AK43" s="336">
        <f t="shared" si="3"/>
        <v>0</v>
      </c>
      <c r="AL43" s="336">
        <f t="shared" si="4"/>
        <v>2</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70" t="s">
        <v>1162</v>
      </c>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2"/>
      <c r="AJ45" s="19">
        <f t="shared" si="2"/>
        <v>0</v>
      </c>
      <c r="AK45" s="336">
        <f t="shared" si="3"/>
        <v>0</v>
      </c>
      <c r="AL45" s="336">
        <f t="shared" si="4"/>
        <v>0</v>
      </c>
    </row>
    <row r="46" spans="1:41" s="25" customFormat="1" ht="21" customHeight="1">
      <c r="A46" s="463" t="s">
        <v>10</v>
      </c>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340">
        <f>SUM(AJ7:AJ44)</f>
        <v>1</v>
      </c>
      <c r="AK46" s="307">
        <f>SUM(AK7:AK44)</f>
        <v>14</v>
      </c>
      <c r="AL46" s="307">
        <f>SUM(AL7:AL44)</f>
        <v>37</v>
      </c>
      <c r="AM46" s="24"/>
      <c r="AN46" s="24"/>
      <c r="AO46" s="24"/>
    </row>
    <row r="47" spans="1:41" s="25" customFormat="1" ht="21" customHeight="1">
      <c r="A47" s="429" t="s">
        <v>2804</v>
      </c>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1"/>
      <c r="AM47" s="338"/>
      <c r="AN47" s="338"/>
    </row>
    <row r="48" spans="1:41">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8:D48"/>
    <mergeCell ref="C49:G49"/>
    <mergeCell ref="E45:AI45"/>
    <mergeCell ref="A46:AI46"/>
    <mergeCell ref="C50:E50"/>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4">
    <cfRule type="expression" dxfId="11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16" zoomScaleNormal="100" workbookViewId="0">
      <selection activeCell="T37" sqref="T37"/>
    </sheetView>
  </sheetViews>
  <sheetFormatPr defaultColWidth="9.33203125" defaultRowHeight="18"/>
  <cols>
    <col min="1" max="1" width="7.1640625" style="24" customWidth="1"/>
    <col min="2" max="2" width="17.6640625" style="24" customWidth="1"/>
    <col min="3" max="3" width="27" style="24" customWidth="1"/>
    <col min="4" max="4" width="10.5" style="24" customWidth="1"/>
    <col min="5" max="35" width="4" style="24" customWidth="1"/>
    <col min="36" max="36" width="4.6640625" style="24" bestFit="1" customWidth="1"/>
    <col min="37" max="38" width="3.6640625"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0.75" customHeight="1">
      <c r="A3" s="443" t="s">
        <v>1163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75">
        <v>1</v>
      </c>
      <c r="B7" s="149" t="s">
        <v>1164</v>
      </c>
      <c r="C7" s="3" t="s">
        <v>1165</v>
      </c>
      <c r="D7" s="4" t="s">
        <v>1166</v>
      </c>
      <c r="E7" s="150"/>
      <c r="F7" s="96"/>
      <c r="G7" s="96"/>
      <c r="H7" s="96"/>
      <c r="I7" s="95"/>
      <c r="J7" s="96" t="s">
        <v>8</v>
      </c>
      <c r="K7" s="96"/>
      <c r="L7" s="96"/>
      <c r="M7" s="96"/>
      <c r="N7" s="96"/>
      <c r="O7" s="96"/>
      <c r="P7" s="96"/>
      <c r="Q7" s="95" t="s">
        <v>6</v>
      </c>
      <c r="R7" s="96"/>
      <c r="S7" s="96"/>
      <c r="T7" s="96"/>
      <c r="U7" s="96"/>
      <c r="V7" s="95"/>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25" customFormat="1">
      <c r="A8" s="175">
        <v>2</v>
      </c>
      <c r="B8" s="149" t="s">
        <v>1167</v>
      </c>
      <c r="C8" s="3" t="s">
        <v>1168</v>
      </c>
      <c r="D8" s="4" t="s">
        <v>1169</v>
      </c>
      <c r="E8" s="150"/>
      <c r="F8" s="96"/>
      <c r="G8" s="96"/>
      <c r="H8" s="96"/>
      <c r="I8" s="95"/>
      <c r="J8" s="96"/>
      <c r="K8" s="96" t="s">
        <v>6</v>
      </c>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1</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t="s">
        <v>6</v>
      </c>
      <c r="K9" s="96" t="s">
        <v>6</v>
      </c>
      <c r="L9" s="96"/>
      <c r="M9" s="96" t="s">
        <v>6</v>
      </c>
      <c r="N9" s="96"/>
      <c r="O9" s="96" t="s">
        <v>6</v>
      </c>
      <c r="P9" s="96"/>
      <c r="Q9" s="95" t="s">
        <v>6</v>
      </c>
      <c r="R9" s="96" t="s">
        <v>6</v>
      </c>
      <c r="S9" s="96"/>
      <c r="T9" s="96" t="s">
        <v>6</v>
      </c>
      <c r="U9" s="96"/>
      <c r="V9" s="95"/>
      <c r="W9" s="96"/>
      <c r="X9" s="96"/>
      <c r="Y9" s="96"/>
      <c r="Z9" s="96"/>
      <c r="AA9" s="96"/>
      <c r="AB9" s="96"/>
      <c r="AC9" s="96"/>
      <c r="AD9" s="96"/>
      <c r="AE9" s="96"/>
      <c r="AF9" s="96"/>
      <c r="AG9" s="96"/>
      <c r="AH9" s="96"/>
      <c r="AI9" s="96"/>
      <c r="AJ9" s="19">
        <f t="shared" si="2"/>
        <v>8</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175">
        <v>5</v>
      </c>
      <c r="B11" s="149" t="s">
        <v>1173</v>
      </c>
      <c r="C11" s="3" t="s">
        <v>1174</v>
      </c>
      <c r="D11" s="4" t="s">
        <v>1175</v>
      </c>
      <c r="E11" s="150"/>
      <c r="F11" s="96"/>
      <c r="G11" s="96"/>
      <c r="H11" s="96"/>
      <c r="I11" s="95"/>
      <c r="J11" s="96" t="s">
        <v>6</v>
      </c>
      <c r="K11" s="96"/>
      <c r="L11" s="96"/>
      <c r="M11" s="96"/>
      <c r="N11" s="96"/>
      <c r="O11" s="96"/>
      <c r="P11" s="96"/>
      <c r="Q11" s="95"/>
      <c r="R11" s="96"/>
      <c r="S11" s="96"/>
      <c r="T11" s="96"/>
      <c r="U11" s="96"/>
      <c r="V11" s="95"/>
      <c r="W11" s="96"/>
      <c r="X11" s="96"/>
      <c r="Y11" s="96"/>
      <c r="Z11" s="96"/>
      <c r="AA11" s="96"/>
      <c r="AB11" s="96"/>
      <c r="AC11" s="96"/>
      <c r="AD11" s="96"/>
      <c r="AE11" s="96"/>
      <c r="AF11" s="96"/>
      <c r="AG11" s="96"/>
      <c r="AH11" s="96"/>
      <c r="AI11" s="96"/>
      <c r="AJ11" s="19">
        <f t="shared" si="2"/>
        <v>1</v>
      </c>
      <c r="AK11" s="336">
        <f t="shared" si="3"/>
        <v>0</v>
      </c>
      <c r="AL11" s="336">
        <f t="shared" si="4"/>
        <v>0</v>
      </c>
    </row>
    <row r="12" spans="1:38" s="25" customFormat="1">
      <c r="A12" s="175">
        <v>6</v>
      </c>
      <c r="B12" s="149" t="s">
        <v>1176</v>
      </c>
      <c r="C12" s="3" t="s">
        <v>187</v>
      </c>
      <c r="D12" s="4" t="s">
        <v>70</v>
      </c>
      <c r="E12" s="96"/>
      <c r="F12" s="96" t="s">
        <v>6</v>
      </c>
      <c r="G12" s="96"/>
      <c r="H12" s="96"/>
      <c r="I12" s="95"/>
      <c r="J12" s="96"/>
      <c r="K12" s="96" t="s">
        <v>6</v>
      </c>
      <c r="L12" s="96"/>
      <c r="M12" s="96" t="s">
        <v>6</v>
      </c>
      <c r="N12" s="96"/>
      <c r="O12" s="96" t="s">
        <v>6</v>
      </c>
      <c r="P12" s="96"/>
      <c r="Q12" s="95"/>
      <c r="R12" s="96" t="s">
        <v>6</v>
      </c>
      <c r="S12" s="96"/>
      <c r="T12" s="96"/>
      <c r="U12" s="96"/>
      <c r="V12" s="95"/>
      <c r="W12" s="96"/>
      <c r="X12" s="96"/>
      <c r="Y12" s="96"/>
      <c r="Z12" s="96"/>
      <c r="AA12" s="96"/>
      <c r="AB12" s="96"/>
      <c r="AC12" s="96"/>
      <c r="AD12" s="96"/>
      <c r="AE12" s="96"/>
      <c r="AF12" s="96"/>
      <c r="AG12" s="96"/>
      <c r="AH12" s="96"/>
      <c r="AI12" s="96"/>
      <c r="AJ12" s="19">
        <f t="shared" si="2"/>
        <v>5</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t="s">
        <v>6</v>
      </c>
      <c r="N15" s="96"/>
      <c r="O15" s="96" t="s">
        <v>7</v>
      </c>
      <c r="P15" s="96"/>
      <c r="Q15" s="95" t="s">
        <v>6</v>
      </c>
      <c r="R15" s="96" t="s">
        <v>6</v>
      </c>
      <c r="S15" s="96"/>
      <c r="T15" s="96" t="s">
        <v>6</v>
      </c>
      <c r="U15" s="96"/>
      <c r="V15" s="95"/>
      <c r="W15" s="96"/>
      <c r="X15" s="96"/>
      <c r="Y15" s="96"/>
      <c r="Z15" s="96"/>
      <c r="AA15" s="96"/>
      <c r="AB15" s="96"/>
      <c r="AC15" s="96"/>
      <c r="AD15" s="96"/>
      <c r="AE15" s="96"/>
      <c r="AF15" s="96"/>
      <c r="AG15" s="96"/>
      <c r="AH15" s="96"/>
      <c r="AI15" s="96"/>
      <c r="AJ15" s="19">
        <f t="shared" si="2"/>
        <v>4</v>
      </c>
      <c r="AK15" s="336">
        <f t="shared" si="3"/>
        <v>1</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c r="W17" s="96"/>
      <c r="X17" s="96"/>
      <c r="Y17" s="96"/>
      <c r="Z17" s="96"/>
      <c r="AA17" s="96"/>
      <c r="AB17" s="96"/>
      <c r="AC17" s="96"/>
      <c r="AD17" s="96"/>
      <c r="AE17" s="96"/>
      <c r="AF17" s="96"/>
      <c r="AG17" s="96"/>
      <c r="AH17" s="96"/>
      <c r="AI17" s="96"/>
      <c r="AJ17" s="19">
        <f t="shared" si="2"/>
        <v>0</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t="s">
        <v>6</v>
      </c>
      <c r="K19" s="151"/>
      <c r="L19" s="151"/>
      <c r="M19" s="151"/>
      <c r="N19" s="151"/>
      <c r="O19" s="151"/>
      <c r="P19" s="151"/>
      <c r="Q19" s="95"/>
      <c r="R19" s="151"/>
      <c r="S19" s="151"/>
      <c r="T19" s="151"/>
      <c r="U19" s="151"/>
      <c r="V19" s="95"/>
      <c r="W19" s="151"/>
      <c r="X19" s="151"/>
      <c r="Y19" s="151"/>
      <c r="Z19" s="151"/>
      <c r="AA19" s="151"/>
      <c r="AB19" s="151"/>
      <c r="AC19" s="151"/>
      <c r="AD19" s="151"/>
      <c r="AE19" s="151"/>
      <c r="AF19" s="151"/>
      <c r="AG19" s="151"/>
      <c r="AH19" s="151"/>
      <c r="AI19" s="151"/>
      <c r="AJ19" s="19">
        <f t="shared" si="2"/>
        <v>2</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t="s">
        <v>7</v>
      </c>
      <c r="N20" s="96"/>
      <c r="O20" s="96"/>
      <c r="P20" s="96"/>
      <c r="Q20" s="95"/>
      <c r="R20" s="96"/>
      <c r="S20" s="96"/>
      <c r="T20" s="96"/>
      <c r="U20" s="96"/>
      <c r="V20" s="95"/>
      <c r="W20" s="96"/>
      <c r="X20" s="96"/>
      <c r="Y20" s="96"/>
      <c r="Z20" s="96"/>
      <c r="AA20" s="96"/>
      <c r="AB20" s="96"/>
      <c r="AC20" s="96"/>
      <c r="AD20" s="96"/>
      <c r="AE20" s="96"/>
      <c r="AF20" s="96"/>
      <c r="AG20" s="96"/>
      <c r="AH20" s="96"/>
      <c r="AI20" s="96"/>
      <c r="AJ20" s="19">
        <f t="shared" si="2"/>
        <v>1</v>
      </c>
      <c r="AK20" s="336">
        <f t="shared" si="3"/>
        <v>1</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c r="W21" s="96"/>
      <c r="X21" s="96"/>
      <c r="Y21" s="96"/>
      <c r="Z21" s="96"/>
      <c r="AA21" s="96"/>
      <c r="AB21" s="96"/>
      <c r="AC21" s="96"/>
      <c r="AD21" s="96"/>
      <c r="AE21" s="96"/>
      <c r="AF21" s="96"/>
      <c r="AG21" s="96"/>
      <c r="AH21" s="96"/>
      <c r="AI21" s="96"/>
      <c r="AJ21" s="19">
        <f t="shared" si="2"/>
        <v>0</v>
      </c>
      <c r="AK21" s="336">
        <f t="shared" si="3"/>
        <v>0</v>
      </c>
      <c r="AL21" s="336">
        <f t="shared" si="4"/>
        <v>0</v>
      </c>
    </row>
    <row r="22" spans="1:38" s="33" customFormat="1">
      <c r="A22" s="175">
        <v>16</v>
      </c>
      <c r="B22" s="149">
        <v>2010200075</v>
      </c>
      <c r="C22" s="3" t="s">
        <v>1198</v>
      </c>
      <c r="D22" s="4" t="s">
        <v>85</v>
      </c>
      <c r="E22" s="96"/>
      <c r="F22" s="96"/>
      <c r="G22" s="96"/>
      <c r="H22" s="96"/>
      <c r="I22" s="95"/>
      <c r="J22" s="96"/>
      <c r="K22" s="96" t="s">
        <v>6</v>
      </c>
      <c r="L22" s="96"/>
      <c r="M22" s="96" t="s">
        <v>6</v>
      </c>
      <c r="N22" s="96"/>
      <c r="O22" s="96"/>
      <c r="P22" s="96"/>
      <c r="Q22" s="95" t="s">
        <v>8</v>
      </c>
      <c r="R22" s="96"/>
      <c r="S22" s="96" t="s">
        <v>8</v>
      </c>
      <c r="T22" s="96" t="s">
        <v>6</v>
      </c>
      <c r="U22" s="96"/>
      <c r="V22" s="95"/>
      <c r="W22" s="96"/>
      <c r="X22" s="96"/>
      <c r="Y22" s="96"/>
      <c r="Z22" s="96"/>
      <c r="AA22" s="96"/>
      <c r="AB22" s="96"/>
      <c r="AC22" s="96"/>
      <c r="AD22" s="96"/>
      <c r="AE22" s="96"/>
      <c r="AF22" s="96"/>
      <c r="AG22" s="96"/>
      <c r="AH22" s="96"/>
      <c r="AI22" s="96"/>
      <c r="AJ22" s="19">
        <f t="shared" si="2"/>
        <v>3</v>
      </c>
      <c r="AK22" s="336">
        <f t="shared" si="3"/>
        <v>0</v>
      </c>
      <c r="AL22" s="336">
        <f t="shared" si="4"/>
        <v>2</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c r="W24" s="96"/>
      <c r="X24" s="96"/>
      <c r="Y24" s="96"/>
      <c r="Z24" s="96"/>
      <c r="AA24" s="96"/>
      <c r="AB24" s="96"/>
      <c r="AC24" s="96"/>
      <c r="AD24" s="96"/>
      <c r="AE24" s="96"/>
      <c r="AF24" s="96"/>
      <c r="AG24" s="96"/>
      <c r="AH24" s="96"/>
      <c r="AI24" s="96"/>
      <c r="AJ24" s="19">
        <f t="shared" si="2"/>
        <v>0</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t="s">
        <v>8</v>
      </c>
      <c r="L25" s="96"/>
      <c r="M25" s="96" t="s">
        <v>7</v>
      </c>
      <c r="N25" s="96"/>
      <c r="O25" s="96" t="s">
        <v>7</v>
      </c>
      <c r="P25" s="96"/>
      <c r="Q25" s="95"/>
      <c r="R25" s="96"/>
      <c r="S25" s="96"/>
      <c r="T25" s="96" t="s">
        <v>6</v>
      </c>
      <c r="U25" s="96"/>
      <c r="V25" s="95"/>
      <c r="W25" s="96"/>
      <c r="X25" s="96"/>
      <c r="Y25" s="96"/>
      <c r="Z25" s="96"/>
      <c r="AA25" s="96"/>
      <c r="AB25" s="96"/>
      <c r="AC25" s="96"/>
      <c r="AD25" s="96"/>
      <c r="AE25" s="96"/>
      <c r="AF25" s="96"/>
      <c r="AG25" s="96"/>
      <c r="AH25" s="96"/>
      <c r="AI25" s="96"/>
      <c r="AJ25" s="19">
        <f t="shared" si="2"/>
        <v>2</v>
      </c>
      <c r="AK25" s="336">
        <f t="shared" si="3"/>
        <v>2</v>
      </c>
      <c r="AL25" s="336">
        <f t="shared" si="4"/>
        <v>2</v>
      </c>
    </row>
    <row r="26" spans="1:38" s="145" customFormat="1">
      <c r="A26" s="176">
        <v>20</v>
      </c>
      <c r="B26" s="149" t="s">
        <v>1204</v>
      </c>
      <c r="C26" s="3" t="s">
        <v>1205</v>
      </c>
      <c r="D26" s="4" t="s">
        <v>103</v>
      </c>
      <c r="E26" s="96"/>
      <c r="F26" s="96"/>
      <c r="G26" s="96"/>
      <c r="H26" s="96"/>
      <c r="I26" s="95"/>
      <c r="J26" s="96" t="s">
        <v>6</v>
      </c>
      <c r="K26" s="96"/>
      <c r="L26" s="96"/>
      <c r="M26" s="96"/>
      <c r="N26" s="96"/>
      <c r="O26" s="96"/>
      <c r="P26" s="96"/>
      <c r="Q26" s="95" t="s">
        <v>6</v>
      </c>
      <c r="R26" s="96"/>
      <c r="S26" s="96"/>
      <c r="T26" s="96"/>
      <c r="U26" s="96"/>
      <c r="V26" s="95"/>
      <c r="W26" s="96"/>
      <c r="X26" s="96"/>
      <c r="Y26" s="96"/>
      <c r="Z26" s="96"/>
      <c r="AA26" s="96"/>
      <c r="AB26" s="96"/>
      <c r="AC26" s="96"/>
      <c r="AD26" s="96"/>
      <c r="AE26" s="96"/>
      <c r="AF26" s="96"/>
      <c r="AG26" s="96"/>
      <c r="AH26" s="96"/>
      <c r="AI26" s="96"/>
      <c r="AJ26" s="19">
        <f t="shared" si="2"/>
        <v>2</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t="s">
        <v>6</v>
      </c>
      <c r="R27" s="96"/>
      <c r="S27" s="96"/>
      <c r="T27" s="96" t="s">
        <v>6</v>
      </c>
      <c r="U27" s="96"/>
      <c r="V27" s="95"/>
      <c r="W27" s="96"/>
      <c r="X27" s="96"/>
      <c r="Y27" s="96"/>
      <c r="Z27" s="96"/>
      <c r="AA27" s="96"/>
      <c r="AB27" s="96"/>
      <c r="AC27" s="96"/>
      <c r="AD27" s="96"/>
      <c r="AE27" s="96"/>
      <c r="AF27" s="96"/>
      <c r="AG27" s="96"/>
      <c r="AH27" s="96"/>
      <c r="AI27" s="96"/>
      <c r="AJ27" s="19">
        <f t="shared" si="2"/>
        <v>2</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t="s">
        <v>6</v>
      </c>
      <c r="R29" s="96"/>
      <c r="S29" s="96"/>
      <c r="T29" s="96" t="s">
        <v>6</v>
      </c>
      <c r="U29" s="96"/>
      <c r="V29" s="95"/>
      <c r="W29" s="96"/>
      <c r="X29" s="96"/>
      <c r="Y29" s="96"/>
      <c r="Z29" s="96"/>
      <c r="AA29" s="96"/>
      <c r="AB29" s="96"/>
      <c r="AC29" s="96"/>
      <c r="AD29" s="96"/>
      <c r="AE29" s="96"/>
      <c r="AF29" s="96"/>
      <c r="AG29" s="96"/>
      <c r="AH29" s="96"/>
      <c r="AI29" s="96"/>
      <c r="AJ29" s="19">
        <f t="shared" si="2"/>
        <v>2</v>
      </c>
      <c r="AK29" s="336">
        <f t="shared" si="3"/>
        <v>0</v>
      </c>
      <c r="AL29" s="336">
        <f t="shared" si="4"/>
        <v>0</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c r="W33" s="96"/>
      <c r="X33" s="96"/>
      <c r="Y33" s="96"/>
      <c r="Z33" s="96"/>
      <c r="AA33" s="96"/>
      <c r="AB33" s="96"/>
      <c r="AC33" s="96"/>
      <c r="AD33" s="96"/>
      <c r="AE33" s="96"/>
      <c r="AF33" s="96"/>
      <c r="AG33" s="96"/>
      <c r="AH33" s="96"/>
      <c r="AI33" s="96"/>
      <c r="AJ33" s="19">
        <f t="shared" si="2"/>
        <v>0</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c r="W34" s="96"/>
      <c r="X34" s="96"/>
      <c r="Y34" s="96"/>
      <c r="Z34" s="96"/>
      <c r="AA34" s="96"/>
      <c r="AB34" s="96"/>
      <c r="AC34" s="96"/>
      <c r="AD34" s="96"/>
      <c r="AE34" s="96"/>
      <c r="AF34" s="96"/>
      <c r="AG34" s="96"/>
      <c r="AH34" s="96"/>
      <c r="AI34" s="96"/>
      <c r="AJ34" s="19">
        <f t="shared" si="2"/>
        <v>0</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t="s">
        <v>8</v>
      </c>
      <c r="L37" s="96"/>
      <c r="M37" s="96" t="s">
        <v>6</v>
      </c>
      <c r="N37" s="96"/>
      <c r="O37" s="96"/>
      <c r="P37" s="96"/>
      <c r="Q37" s="96"/>
      <c r="R37" s="96"/>
      <c r="S37" s="96"/>
      <c r="T37" s="96" t="s">
        <v>6</v>
      </c>
      <c r="U37" s="96"/>
      <c r="V37" s="96"/>
      <c r="W37" s="96"/>
      <c r="X37" s="96"/>
      <c r="Y37" s="96"/>
      <c r="Z37" s="96"/>
      <c r="AA37" s="96"/>
      <c r="AB37" s="96"/>
      <c r="AC37" s="96"/>
      <c r="AD37" s="96"/>
      <c r="AE37" s="96"/>
      <c r="AF37" s="96"/>
      <c r="AG37" s="96"/>
      <c r="AH37" s="96"/>
      <c r="AI37" s="96"/>
      <c r="AJ37" s="19">
        <f t="shared" si="2"/>
        <v>3</v>
      </c>
      <c r="AK37" s="336">
        <f t="shared" si="3"/>
        <v>0</v>
      </c>
      <c r="AL37" s="336">
        <f t="shared" si="4"/>
        <v>2</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224"/>
      <c r="AJ38" s="19">
        <f t="shared" si="2"/>
        <v>0</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t="s">
        <v>6</v>
      </c>
      <c r="R40" s="96"/>
      <c r="S40" s="96"/>
      <c r="T40" s="96"/>
      <c r="U40" s="96"/>
      <c r="V40" s="96"/>
      <c r="W40" s="96"/>
      <c r="X40" s="96"/>
      <c r="Y40" s="96"/>
      <c r="Z40" s="96"/>
      <c r="AA40" s="96"/>
      <c r="AB40" s="96"/>
      <c r="AC40" s="96"/>
      <c r="AD40" s="96"/>
      <c r="AE40" s="96"/>
      <c r="AF40" s="96"/>
      <c r="AG40" s="96"/>
      <c r="AH40" s="96"/>
      <c r="AI40" s="96"/>
      <c r="AJ40" s="19">
        <f t="shared" si="2"/>
        <v>1</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1</v>
      </c>
      <c r="AK42" s="336">
        <f t="shared" si="3"/>
        <v>0</v>
      </c>
      <c r="AL42" s="336">
        <f t="shared" si="4"/>
        <v>0</v>
      </c>
    </row>
    <row r="43" spans="1:41" s="25" customFormat="1" ht="21" customHeight="1">
      <c r="A43" s="428" t="s">
        <v>10</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19">
        <f>SUM(AJ7:AJ42)</f>
        <v>42</v>
      </c>
      <c r="AK43" s="19">
        <f>SUM(AK7:AK42)</f>
        <v>4</v>
      </c>
      <c r="AL43" s="19">
        <f>SUM(AL7:AL42)</f>
        <v>7</v>
      </c>
      <c r="AM43" s="24"/>
      <c r="AN43" s="24"/>
      <c r="AO43" s="24"/>
    </row>
    <row r="44" spans="1:41" s="25" customFormat="1" ht="21" customHeight="1">
      <c r="A44" s="429" t="s">
        <v>2804</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1"/>
      <c r="AM44" s="338"/>
      <c r="AN44" s="338"/>
    </row>
    <row r="45" spans="1:41">
      <c r="C45" s="425"/>
      <c r="D45" s="425"/>
      <c r="E45" s="425"/>
      <c r="F45" s="425"/>
      <c r="G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25"/>
      <c r="D46" s="425"/>
      <c r="E46" s="425"/>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25"/>
      <c r="D47" s="425"/>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A1:P1"/>
    <mergeCell ref="Q1:AL1"/>
    <mergeCell ref="A2:P2"/>
    <mergeCell ref="Q2:AL2"/>
    <mergeCell ref="A3:AL3"/>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s>
  <conditionalFormatting sqref="E6:AI20 E21:K21 M21:AI21 E22:AI42">
    <cfRule type="expression" dxfId="11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4" zoomScale="85" zoomScaleNormal="85" workbookViewId="0">
      <selection activeCell="AP14" sqref="AP14"/>
    </sheetView>
  </sheetViews>
  <sheetFormatPr defaultColWidth="9.33203125" defaultRowHeight="18"/>
  <cols>
    <col min="1" max="1" width="8.6640625" style="24" customWidth="1"/>
    <col min="2" max="2" width="14" style="24" customWidth="1"/>
    <col min="3" max="3" width="24.5" style="24" customWidth="1"/>
    <col min="4" max="4" width="9.66406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22.5">
      <c r="A3" s="443" t="s">
        <v>1206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31.5">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t="s">
        <v>6</v>
      </c>
      <c r="K8" s="96" t="s">
        <v>6</v>
      </c>
      <c r="L8" s="96"/>
      <c r="M8" s="96"/>
      <c r="N8" s="96"/>
      <c r="O8" s="95" t="s">
        <v>6</v>
      </c>
      <c r="P8" s="96" t="s">
        <v>6</v>
      </c>
      <c r="Q8" s="96"/>
      <c r="R8" s="96" t="s">
        <v>6</v>
      </c>
      <c r="S8" s="96"/>
      <c r="T8" s="96" t="s">
        <v>6</v>
      </c>
      <c r="U8" s="96"/>
      <c r="V8" s="95"/>
      <c r="W8" s="95"/>
      <c r="X8" s="95"/>
      <c r="Y8" s="96"/>
      <c r="Z8" s="96"/>
      <c r="AA8" s="96"/>
      <c r="AB8" s="96"/>
      <c r="AC8" s="96"/>
      <c r="AD8" s="95"/>
      <c r="AE8" s="96"/>
      <c r="AF8" s="96"/>
      <c r="AG8" s="96"/>
      <c r="AH8" s="96"/>
      <c r="AI8" s="96"/>
      <c r="AJ8" s="19">
        <f t="shared" ref="AJ8:AJ45" si="2">COUNTIF(E8:AI8,"K")+2*COUNTIF(E8:AI8,"2K")+COUNTIF(E8:AI8,"TK")+COUNTIF(E8:AI8,"KT")+COUNTIF(E8:AI8,"PK")+COUNTIF(E8:AI8,"KP")+2*COUNTIF(E8:AI8,"K2")</f>
        <v>8</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ht="31.5">
      <c r="A9" s="5">
        <v>3</v>
      </c>
      <c r="B9" s="149" t="s">
        <v>1210</v>
      </c>
      <c r="C9" s="3" t="s">
        <v>1211</v>
      </c>
      <c r="D9" s="4" t="s">
        <v>960</v>
      </c>
      <c r="E9" s="150"/>
      <c r="F9" s="95"/>
      <c r="G9" s="96"/>
      <c r="H9" s="96"/>
      <c r="I9" s="95"/>
      <c r="J9" s="96" t="s">
        <v>7</v>
      </c>
      <c r="K9" s="96" t="s">
        <v>7</v>
      </c>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2</v>
      </c>
      <c r="AL9" s="336">
        <f t="shared" si="4"/>
        <v>0</v>
      </c>
    </row>
    <row r="10" spans="1:38" s="25" customFormat="1" ht="31.5">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ht="31.5">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ht="31.5">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ht="31.5">
      <c r="A13" s="5">
        <v>7</v>
      </c>
      <c r="B13" s="149" t="s">
        <v>1217</v>
      </c>
      <c r="C13" s="3" t="s">
        <v>980</v>
      </c>
      <c r="D13" s="4" t="s">
        <v>117</v>
      </c>
      <c r="E13" s="96"/>
      <c r="F13" s="95" t="s">
        <v>6</v>
      </c>
      <c r="G13" s="96"/>
      <c r="H13" s="96"/>
      <c r="I13" s="95"/>
      <c r="J13" s="96" t="s">
        <v>6</v>
      </c>
      <c r="K13" s="96" t="s">
        <v>8</v>
      </c>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2</v>
      </c>
      <c r="AK13" s="336">
        <f t="shared" si="3"/>
        <v>0</v>
      </c>
      <c r="AL13" s="336">
        <f t="shared" si="4"/>
        <v>1</v>
      </c>
    </row>
    <row r="14" spans="1:38" s="25" customFormat="1" ht="31.5">
      <c r="A14" s="5">
        <v>8</v>
      </c>
      <c r="B14" s="149" t="s">
        <v>1218</v>
      </c>
      <c r="C14" s="3" t="s">
        <v>1219</v>
      </c>
      <c r="D14" s="4" t="s">
        <v>50</v>
      </c>
      <c r="E14" s="96"/>
      <c r="F14" s="95" t="s">
        <v>6</v>
      </c>
      <c r="G14" s="96"/>
      <c r="H14" s="96"/>
      <c r="I14" s="95"/>
      <c r="J14" s="96"/>
      <c r="K14" s="96"/>
      <c r="L14" s="96"/>
      <c r="M14" s="96" t="s">
        <v>6</v>
      </c>
      <c r="N14" s="96"/>
      <c r="O14" s="95"/>
      <c r="P14" s="96" t="s">
        <v>6</v>
      </c>
      <c r="Q14" s="96"/>
      <c r="R14" s="96"/>
      <c r="S14" s="96"/>
      <c r="T14" s="96" t="s">
        <v>6</v>
      </c>
      <c r="U14" s="96"/>
      <c r="V14" s="95"/>
      <c r="W14" s="95"/>
      <c r="X14" s="95"/>
      <c r="Y14" s="96"/>
      <c r="Z14" s="96"/>
      <c r="AA14" s="96"/>
      <c r="AB14" s="96"/>
      <c r="AC14" s="96"/>
      <c r="AD14" s="95"/>
      <c r="AE14" s="96"/>
      <c r="AF14" s="96"/>
      <c r="AG14" s="96"/>
      <c r="AH14" s="96"/>
      <c r="AI14" s="96"/>
      <c r="AJ14" s="19">
        <f t="shared" si="2"/>
        <v>4</v>
      </c>
      <c r="AK14" s="336">
        <f t="shared" si="3"/>
        <v>0</v>
      </c>
      <c r="AL14" s="336">
        <f t="shared" si="4"/>
        <v>0</v>
      </c>
    </row>
    <row r="15" spans="1:38" s="25" customFormat="1" ht="31.5">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ht="31.5">
      <c r="A16" s="5">
        <v>10</v>
      </c>
      <c r="B16" s="149" t="s">
        <v>1221</v>
      </c>
      <c r="C16" s="3" t="s">
        <v>980</v>
      </c>
      <c r="D16" s="4" t="s">
        <v>928</v>
      </c>
      <c r="E16" s="96"/>
      <c r="F16" s="95"/>
      <c r="G16" s="96"/>
      <c r="H16" s="96"/>
      <c r="I16" s="95"/>
      <c r="J16" s="96"/>
      <c r="K16" s="96"/>
      <c r="L16" s="96"/>
      <c r="M16" s="96"/>
      <c r="N16" s="96"/>
      <c r="O16" s="95" t="s">
        <v>7</v>
      </c>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1</v>
      </c>
      <c r="AL16" s="336">
        <f t="shared" si="4"/>
        <v>0</v>
      </c>
    </row>
    <row r="17" spans="1:38" s="25" customFormat="1" ht="31.5">
      <c r="A17" s="5">
        <v>11</v>
      </c>
      <c r="B17" s="149" t="s">
        <v>1222</v>
      </c>
      <c r="C17" s="3" t="s">
        <v>1223</v>
      </c>
      <c r="D17" s="4" t="s">
        <v>108</v>
      </c>
      <c r="E17" s="96"/>
      <c r="F17" s="95"/>
      <c r="G17" s="96"/>
      <c r="H17" s="96"/>
      <c r="I17" s="95"/>
      <c r="J17" s="96" t="s">
        <v>6</v>
      </c>
      <c r="K17" s="96" t="s">
        <v>8</v>
      </c>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1</v>
      </c>
      <c r="AK17" s="336">
        <f t="shared" si="3"/>
        <v>0</v>
      </c>
      <c r="AL17" s="336">
        <f t="shared" si="4"/>
        <v>1</v>
      </c>
    </row>
    <row r="18" spans="1:38" s="25" customFormat="1" ht="31.5">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ht="31.5">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ht="31.5">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ht="31.5">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ht="31.5">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ht="31.5">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ht="31.5">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ht="31.5">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ht="31.5">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ht="31.5">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ht="31.5">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ht="31.5">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ht="31.5">
      <c r="A31" s="5">
        <v>25</v>
      </c>
      <c r="B31" s="149" t="s">
        <v>1243</v>
      </c>
      <c r="C31" s="3" t="s">
        <v>1244</v>
      </c>
      <c r="D31" s="4" t="s">
        <v>79</v>
      </c>
      <c r="E31" s="150"/>
      <c r="F31" s="96" t="s">
        <v>6</v>
      </c>
      <c r="G31" s="96"/>
      <c r="H31" s="96"/>
      <c r="I31" s="96"/>
      <c r="J31" s="96"/>
      <c r="K31" s="96"/>
      <c r="L31" s="96"/>
      <c r="M31" s="96" t="s">
        <v>6</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ht="31.5">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ht="31.5">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t="s">
        <v>6</v>
      </c>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t="s">
        <v>7</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1</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28" t="s">
        <v>10</v>
      </c>
      <c r="B46" s="428"/>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19">
        <f>SUM(AJ7:AJ45)</f>
        <v>21</v>
      </c>
      <c r="AK46" s="19">
        <f>SUM(AK7:AK45)</f>
        <v>4</v>
      </c>
      <c r="AL46" s="19">
        <f>SUM(AL7:AL45)</f>
        <v>2</v>
      </c>
      <c r="AM46" s="24"/>
    </row>
    <row r="47" spans="1:39" s="25" customFormat="1" ht="21" customHeight="1">
      <c r="A47" s="429" t="s">
        <v>2804</v>
      </c>
      <c r="B47" s="430"/>
      <c r="C47" s="430"/>
      <c r="D47" s="430"/>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1"/>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F50" s="425"/>
      <c r="G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E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25"/>
      <c r="D52" s="425"/>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C52:D52"/>
    <mergeCell ref="C51:E51"/>
    <mergeCell ref="A47:AL47"/>
    <mergeCell ref="C49:D49"/>
    <mergeCell ref="C50:G50"/>
    <mergeCell ref="A1:P1"/>
    <mergeCell ref="Q1:AL1"/>
    <mergeCell ref="A2:P2"/>
    <mergeCell ref="Q2:AL2"/>
    <mergeCell ref="A3:AL3"/>
    <mergeCell ref="AL5:AL6"/>
    <mergeCell ref="A5:A6"/>
    <mergeCell ref="B5:B6"/>
    <mergeCell ref="C5:D6"/>
    <mergeCell ref="AJ5:AJ6"/>
    <mergeCell ref="AK5:AK6"/>
    <mergeCell ref="A46:AI46"/>
    <mergeCell ref="I4:L4"/>
    <mergeCell ref="M4:N4"/>
    <mergeCell ref="O4:Q4"/>
    <mergeCell ref="R4:T4"/>
  </mergeCells>
  <conditionalFormatting sqref="E6:AI45">
    <cfRule type="expression" dxfId="11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C5" workbookViewId="0">
      <selection activeCell="Y23" sqref="Y23"/>
    </sheetView>
  </sheetViews>
  <sheetFormatPr defaultColWidth="9.33203125" defaultRowHeight="18"/>
  <cols>
    <col min="1" max="1" width="8.6640625" style="24" customWidth="1"/>
    <col min="2" max="2" width="18.33203125" style="24" customWidth="1"/>
    <col min="3" max="3" width="23.1640625" style="24" customWidth="1"/>
    <col min="4" max="4" width="10.5" style="24" customWidth="1"/>
    <col min="5" max="35" width="4" style="24" customWidth="1"/>
    <col min="36" max="38" width="5.6640625" style="24"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3" customHeight="1">
      <c r="A3" s="443" t="s">
        <v>1271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49">
        <v>1</v>
      </c>
      <c r="B7" s="178" t="s">
        <v>1272</v>
      </c>
      <c r="C7" s="179" t="s">
        <v>1273</v>
      </c>
      <c r="D7" s="160" t="s">
        <v>61</v>
      </c>
      <c r="E7" s="150"/>
      <c r="F7" s="96"/>
      <c r="G7" s="96"/>
      <c r="H7" s="96"/>
      <c r="I7" s="96" t="s">
        <v>7</v>
      </c>
      <c r="J7" s="96" t="s">
        <v>6</v>
      </c>
      <c r="K7" s="96" t="s">
        <v>6</v>
      </c>
      <c r="L7" s="96" t="s">
        <v>6</v>
      </c>
      <c r="M7" s="96"/>
      <c r="N7" s="96"/>
      <c r="O7" s="96"/>
      <c r="P7" s="96" t="s">
        <v>6</v>
      </c>
      <c r="Q7" s="96" t="s">
        <v>6</v>
      </c>
      <c r="R7" s="96" t="s">
        <v>6</v>
      </c>
      <c r="S7" s="96" t="s">
        <v>6</v>
      </c>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7</v>
      </c>
      <c r="AK7" s="336">
        <f>COUNTIF(F7:AJ7,"P")+2*COUNTIF(F7:AJ7,"2P")+COUNTIF(F7:AJ7,"TP")+COUNTIF(F7:AJ7,"PT")+COUNTIF(F7:AJ7,"PK")+COUNTIF(F7:AJ7,"KP")+2*COUNTIF(F7:AJ7,"P2")</f>
        <v>1</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t="s">
        <v>7</v>
      </c>
      <c r="L13" s="119"/>
      <c r="M13" s="119"/>
      <c r="N13" s="119"/>
      <c r="O13" s="119"/>
      <c r="P13" s="119"/>
      <c r="Q13" s="119"/>
      <c r="R13" s="119" t="s">
        <v>7</v>
      </c>
      <c r="S13" s="119" t="s">
        <v>6</v>
      </c>
      <c r="T13" s="119"/>
      <c r="U13" s="119"/>
      <c r="V13" s="119"/>
      <c r="W13" s="119"/>
      <c r="X13" s="119"/>
      <c r="Y13" s="119"/>
      <c r="Z13" s="119"/>
      <c r="AA13" s="119"/>
      <c r="AB13" s="119"/>
      <c r="AC13" s="95"/>
      <c r="AD13" s="119"/>
      <c r="AE13" s="119"/>
      <c r="AF13" s="119"/>
      <c r="AG13" s="119"/>
      <c r="AH13" s="119"/>
      <c r="AI13" s="119"/>
      <c r="AJ13" s="19">
        <f t="shared" si="2"/>
        <v>1</v>
      </c>
      <c r="AK13" s="336">
        <f t="shared" si="3"/>
        <v>2</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t="s">
        <v>8</v>
      </c>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1</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t="s">
        <v>6</v>
      </c>
      <c r="K17" s="96" t="s">
        <v>6</v>
      </c>
      <c r="L17" s="96" t="s">
        <v>6</v>
      </c>
      <c r="M17" s="96"/>
      <c r="N17" s="96"/>
      <c r="O17" s="96" t="s">
        <v>6</v>
      </c>
      <c r="P17" s="473" t="s">
        <v>1491</v>
      </c>
      <c r="Q17" s="474"/>
      <c r="R17" s="474"/>
      <c r="S17" s="474"/>
      <c r="T17" s="474"/>
      <c r="U17" s="474"/>
      <c r="V17" s="474"/>
      <c r="W17" s="474"/>
      <c r="X17" s="474"/>
      <c r="Y17" s="474"/>
      <c r="Z17" s="474"/>
      <c r="AA17" s="474"/>
      <c r="AB17" s="474"/>
      <c r="AC17" s="474"/>
      <c r="AD17" s="474"/>
      <c r="AE17" s="474"/>
      <c r="AF17" s="474"/>
      <c r="AG17" s="474"/>
      <c r="AH17" s="474"/>
      <c r="AI17" s="475"/>
      <c r="AJ17" s="19">
        <f t="shared" si="2"/>
        <v>4</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t="s">
        <v>7</v>
      </c>
      <c r="L22" s="96"/>
      <c r="M22" s="96"/>
      <c r="N22" s="96"/>
      <c r="O22" s="96"/>
      <c r="P22" s="96"/>
      <c r="Q22" s="96"/>
      <c r="R22" s="96" t="s">
        <v>7</v>
      </c>
      <c r="S22" s="96"/>
      <c r="T22" s="96"/>
      <c r="U22" s="96"/>
      <c r="V22" s="96"/>
      <c r="W22" s="96"/>
      <c r="X22" s="96"/>
      <c r="Y22" s="96"/>
      <c r="Z22" s="96"/>
      <c r="AA22" s="96"/>
      <c r="AB22" s="96"/>
      <c r="AC22" s="95"/>
      <c r="AD22" s="96"/>
      <c r="AE22" s="96"/>
      <c r="AF22" s="96"/>
      <c r="AG22" s="96"/>
      <c r="AH22" s="96"/>
      <c r="AI22" s="96"/>
      <c r="AJ22" s="19">
        <f t="shared" si="2"/>
        <v>0</v>
      </c>
      <c r="AK22" s="336">
        <f t="shared" si="3"/>
        <v>2</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t="s">
        <v>8</v>
      </c>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1</v>
      </c>
    </row>
    <row r="25" spans="1:39" s="25" customFormat="1" ht="21" customHeight="1">
      <c r="A25" s="149">
        <v>19</v>
      </c>
      <c r="B25" s="178" t="s">
        <v>1310</v>
      </c>
      <c r="C25" s="179" t="s">
        <v>533</v>
      </c>
      <c r="D25" s="160" t="s">
        <v>1311</v>
      </c>
      <c r="E25" s="150"/>
      <c r="F25" s="96"/>
      <c r="G25" s="96"/>
      <c r="H25" s="96" t="s">
        <v>7</v>
      </c>
      <c r="I25" s="96" t="s">
        <v>7</v>
      </c>
      <c r="J25" s="96" t="s">
        <v>6</v>
      </c>
      <c r="K25" s="96" t="s">
        <v>6</v>
      </c>
      <c r="L25" s="96" t="s">
        <v>6</v>
      </c>
      <c r="M25" s="96"/>
      <c r="N25" s="96"/>
      <c r="O25" s="96" t="s">
        <v>6</v>
      </c>
      <c r="P25" s="476" t="s">
        <v>2867</v>
      </c>
      <c r="Q25" s="477"/>
      <c r="R25" s="477"/>
      <c r="S25" s="477"/>
      <c r="T25" s="477"/>
      <c r="U25" s="477"/>
      <c r="V25" s="477"/>
      <c r="W25" s="477"/>
      <c r="X25" s="477"/>
      <c r="Y25" s="477"/>
      <c r="Z25" s="477"/>
      <c r="AA25" s="477"/>
      <c r="AB25" s="477"/>
      <c r="AC25" s="477"/>
      <c r="AD25" s="477"/>
      <c r="AE25" s="477"/>
      <c r="AF25" s="477"/>
      <c r="AG25" s="477"/>
      <c r="AH25" s="477"/>
      <c r="AI25" s="478"/>
      <c r="AJ25" s="19">
        <f t="shared" si="2"/>
        <v>4</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9" t="s">
        <v>1162</v>
      </c>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1"/>
      <c r="AJ31" s="19">
        <f t="shared" si="2"/>
        <v>0</v>
      </c>
      <c r="AK31" s="336">
        <f t="shared" si="3"/>
        <v>0</v>
      </c>
      <c r="AL31" s="336">
        <f t="shared" si="4"/>
        <v>0</v>
      </c>
    </row>
    <row r="32" spans="1:39" s="25" customFormat="1" ht="21" customHeight="1">
      <c r="A32" s="428" t="s">
        <v>10</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19">
        <f>SUM(AJ7:AJ30)</f>
        <v>16</v>
      </c>
      <c r="AK32" s="19">
        <f>SUM(AK7:AK30)</f>
        <v>10</v>
      </c>
      <c r="AL32" s="19">
        <f>SUM(AL7:AL30)</f>
        <v>2</v>
      </c>
      <c r="AM32" s="24"/>
    </row>
    <row r="33" spans="1:38"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row>
    <row r="34" spans="1:38">
      <c r="C34" s="425"/>
      <c r="D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25"/>
      <c r="D35" s="425"/>
      <c r="E35" s="425"/>
      <c r="F35" s="425"/>
      <c r="G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25"/>
      <c r="D36" s="425"/>
      <c r="E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25"/>
      <c r="D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4">
    <mergeCell ref="P17:AI17"/>
    <mergeCell ref="P25:AI25"/>
    <mergeCell ref="C37:D37"/>
    <mergeCell ref="C34:D34"/>
    <mergeCell ref="C35:G35"/>
    <mergeCell ref="E31:AI31"/>
    <mergeCell ref="A32:AI32"/>
    <mergeCell ref="C36:E36"/>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16 E18:AI24 E17:P17 E26:AI30 E25:P25">
    <cfRule type="expression" dxfId="107"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opLeftCell="A7" workbookViewId="0">
      <selection activeCell="T18" sqref="T18"/>
    </sheetView>
  </sheetViews>
  <sheetFormatPr defaultColWidth="9.33203125" defaultRowHeight="18"/>
  <cols>
    <col min="1" max="1" width="6.83203125" style="24" customWidth="1"/>
    <col min="2" max="2" width="15.5" style="24" customWidth="1"/>
    <col min="3" max="3" width="24.83203125" style="24" customWidth="1"/>
    <col min="4" max="4" width="9.5" style="24" customWidth="1"/>
    <col min="5" max="35" width="4" style="24" customWidth="1"/>
    <col min="36" max="38" width="7" style="24" customWidth="1"/>
    <col min="39" max="16384" width="9.33203125" style="24"/>
  </cols>
  <sheetData>
    <row r="1" spans="1:3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2.25" customHeight="1">
      <c r="A3" s="443" t="s">
        <v>1322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t="s">
        <v>7</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t="s">
        <v>7</v>
      </c>
      <c r="L12" s="96"/>
      <c r="M12" s="96"/>
      <c r="N12" s="96"/>
      <c r="O12" s="96"/>
      <c r="P12" s="96"/>
      <c r="Q12" s="96"/>
      <c r="R12" s="96"/>
      <c r="S12" s="96"/>
      <c r="T12" s="96" t="s">
        <v>7</v>
      </c>
      <c r="U12" s="96"/>
      <c r="V12" s="96"/>
      <c r="W12" s="96"/>
      <c r="X12" s="96"/>
      <c r="Y12" s="96"/>
      <c r="Z12" s="96"/>
      <c r="AA12" s="96"/>
      <c r="AB12" s="96"/>
      <c r="AC12" s="96"/>
      <c r="AD12" s="96"/>
      <c r="AE12" s="96"/>
      <c r="AF12" s="96"/>
      <c r="AG12" s="96"/>
      <c r="AH12" s="96"/>
      <c r="AI12" s="96"/>
      <c r="AJ12" s="19">
        <f t="shared" si="2"/>
        <v>0</v>
      </c>
      <c r="AK12" s="336">
        <f t="shared" si="3"/>
        <v>2</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t="s">
        <v>7</v>
      </c>
      <c r="Q14" s="96"/>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t="s">
        <v>7</v>
      </c>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t="s">
        <v>7</v>
      </c>
      <c r="M16" s="96"/>
      <c r="N16" s="96"/>
      <c r="O16" s="96"/>
      <c r="P16" s="96"/>
      <c r="Q16" s="96"/>
      <c r="R16" s="96"/>
      <c r="S16" s="96"/>
      <c r="T16" s="96" t="s">
        <v>7</v>
      </c>
      <c r="U16" s="96"/>
      <c r="V16" s="96"/>
      <c r="W16" s="96"/>
      <c r="X16" s="96"/>
      <c r="Y16" s="96"/>
      <c r="Z16" s="96"/>
      <c r="AA16" s="96"/>
      <c r="AB16" s="96"/>
      <c r="AC16" s="96"/>
      <c r="AD16" s="96"/>
      <c r="AE16" s="96"/>
      <c r="AF16" s="96"/>
      <c r="AG16" s="96"/>
      <c r="AH16" s="96"/>
      <c r="AI16" s="96"/>
      <c r="AJ16" s="19">
        <f t="shared" si="2"/>
        <v>0</v>
      </c>
      <c r="AK16" s="336">
        <f t="shared" si="3"/>
        <v>3</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t="s">
        <v>7</v>
      </c>
      <c r="U18" s="96"/>
      <c r="V18" s="96"/>
      <c r="W18" s="96"/>
      <c r="X18" s="96"/>
      <c r="Y18" s="96"/>
      <c r="Z18" s="96"/>
      <c r="AA18" s="96"/>
      <c r="AB18" s="96"/>
      <c r="AC18" s="96"/>
      <c r="AD18" s="96"/>
      <c r="AE18" s="96"/>
      <c r="AF18" s="96"/>
      <c r="AG18" s="96"/>
      <c r="AH18" s="96"/>
      <c r="AI18" s="96"/>
      <c r="AJ18" s="19">
        <f t="shared" si="2"/>
        <v>0</v>
      </c>
      <c r="AK18" s="336">
        <f t="shared" si="3"/>
        <v>1</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t="s">
        <v>2805</v>
      </c>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2</v>
      </c>
      <c r="AL22" s="336">
        <f t="shared" si="4"/>
        <v>0</v>
      </c>
    </row>
    <row r="23" spans="1:39" s="25" customFormat="1" ht="21" customHeight="1">
      <c r="A23" s="122">
        <v>17</v>
      </c>
      <c r="B23" s="122" t="s">
        <v>1353</v>
      </c>
      <c r="C23" s="123" t="s">
        <v>1354</v>
      </c>
      <c r="D23" s="131" t="s">
        <v>940</v>
      </c>
      <c r="E23" s="96"/>
      <c r="F23" s="96"/>
      <c r="G23" s="96"/>
      <c r="H23" s="96"/>
      <c r="I23" s="96"/>
      <c r="J23" s="96"/>
      <c r="K23" s="96"/>
      <c r="L23" s="96" t="s">
        <v>7</v>
      </c>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t="s">
        <v>7</v>
      </c>
      <c r="Q25" s="96"/>
      <c r="R25" s="96"/>
      <c r="S25" s="96"/>
      <c r="T25" s="96"/>
      <c r="U25" s="96"/>
      <c r="V25" s="96"/>
      <c r="W25" s="96"/>
      <c r="X25" s="96"/>
      <c r="Y25" s="96"/>
      <c r="Z25" s="96"/>
      <c r="AA25" s="96"/>
      <c r="AB25" s="96"/>
      <c r="AC25" s="96"/>
      <c r="AD25" s="96"/>
      <c r="AE25" s="96"/>
      <c r="AF25" s="96"/>
      <c r="AG25" s="96"/>
      <c r="AH25" s="96"/>
      <c r="AI25" s="96"/>
      <c r="AJ25" s="19">
        <f t="shared" si="2"/>
        <v>0</v>
      </c>
      <c r="AK25" s="336">
        <f t="shared" si="3"/>
        <v>1</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t="s">
        <v>7</v>
      </c>
      <c r="T26" s="96"/>
      <c r="U26" s="96"/>
      <c r="V26" s="96"/>
      <c r="W26" s="96"/>
      <c r="X26" s="96"/>
      <c r="Y26" s="96"/>
      <c r="Z26" s="96"/>
      <c r="AA26" s="96"/>
      <c r="AB26" s="96"/>
      <c r="AC26" s="96"/>
      <c r="AD26" s="96"/>
      <c r="AE26" s="96"/>
      <c r="AF26" s="96"/>
      <c r="AG26" s="96"/>
      <c r="AH26" s="96"/>
      <c r="AI26" s="96"/>
      <c r="AJ26" s="19">
        <f t="shared" si="2"/>
        <v>0</v>
      </c>
      <c r="AK26" s="336">
        <f t="shared" si="3"/>
        <v>2</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28" t="s">
        <v>10</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19">
        <f>SUM(AJ7:AJ28)</f>
        <v>0</v>
      </c>
      <c r="AK29" s="19">
        <f>SUM(AK7:AK28)</f>
        <v>21</v>
      </c>
      <c r="AL29" s="19">
        <f>SUM(AL7:AL28)</f>
        <v>0</v>
      </c>
      <c r="AM29" s="24"/>
    </row>
    <row r="30" spans="1:39" s="25" customFormat="1" ht="21" customHeight="1">
      <c r="A30" s="429" t="s">
        <v>2804</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1"/>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5"/>
      <c r="D34" s="425"/>
      <c r="E34" s="425"/>
      <c r="F34" s="425"/>
      <c r="G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10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selection activeCell="V15" sqref="V15"/>
    </sheetView>
  </sheetViews>
  <sheetFormatPr defaultColWidth="9.33203125" defaultRowHeight="18"/>
  <cols>
    <col min="1" max="1" width="8.6640625" style="24" customWidth="1"/>
    <col min="2" max="2" width="19.5" style="24" customWidth="1"/>
    <col min="3" max="3" width="22.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8.5" customHeight="1">
      <c r="A3" s="443" t="s">
        <v>1367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1368</v>
      </c>
      <c r="C7" s="123" t="s">
        <v>1369</v>
      </c>
      <c r="D7" s="124" t="s">
        <v>61</v>
      </c>
      <c r="E7" s="150"/>
      <c r="F7" s="96"/>
      <c r="G7" s="96"/>
      <c r="H7" s="96"/>
      <c r="I7" s="96"/>
      <c r="J7" s="96" t="s">
        <v>6</v>
      </c>
      <c r="K7" s="96" t="s">
        <v>6</v>
      </c>
      <c r="L7" s="96"/>
      <c r="M7" s="96"/>
      <c r="N7" s="96"/>
      <c r="O7" s="96"/>
      <c r="P7" s="96"/>
      <c r="Q7" s="96" t="s">
        <v>7</v>
      </c>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1</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t="s">
        <v>7</v>
      </c>
      <c r="L9" s="96" t="s">
        <v>7</v>
      </c>
      <c r="M9" s="96"/>
      <c r="N9" s="96"/>
      <c r="O9" s="96" t="s">
        <v>7</v>
      </c>
      <c r="P9" s="96"/>
      <c r="Q9" s="96" t="s">
        <v>7</v>
      </c>
      <c r="R9" s="96"/>
      <c r="S9" s="96"/>
      <c r="T9" s="96"/>
      <c r="U9" s="96"/>
      <c r="V9" s="96"/>
      <c r="W9" s="96"/>
      <c r="X9" s="96"/>
      <c r="Y9" s="96"/>
      <c r="Z9" s="96"/>
      <c r="AA9" s="96"/>
      <c r="AB9" s="96"/>
      <c r="AC9" s="96"/>
      <c r="AD9" s="96"/>
      <c r="AE9" s="96"/>
      <c r="AF9" s="96"/>
      <c r="AG9" s="96"/>
      <c r="AH9" s="96"/>
      <c r="AI9" s="96"/>
      <c r="AJ9" s="19">
        <f t="shared" si="2"/>
        <v>0</v>
      </c>
      <c r="AK9" s="336">
        <f t="shared" si="3"/>
        <v>6</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t="s">
        <v>7</v>
      </c>
      <c r="Q10" s="96"/>
      <c r="R10" s="96"/>
      <c r="S10" s="96"/>
      <c r="T10" s="96"/>
      <c r="U10" s="96"/>
      <c r="V10" s="96"/>
      <c r="W10" s="96"/>
      <c r="X10" s="96"/>
      <c r="Y10" s="96"/>
      <c r="Z10" s="96"/>
      <c r="AA10" s="96"/>
      <c r="AB10" s="96"/>
      <c r="AC10" s="96"/>
      <c r="AD10" s="96"/>
      <c r="AE10" s="96"/>
      <c r="AF10" s="96"/>
      <c r="AG10" s="96"/>
      <c r="AH10" s="96"/>
      <c r="AI10" s="96"/>
      <c r="AJ10" s="19">
        <f t="shared" si="2"/>
        <v>0</v>
      </c>
      <c r="AK10" s="336">
        <f t="shared" si="3"/>
        <v>1</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t="s">
        <v>7</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2</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t="s">
        <v>7</v>
      </c>
      <c r="P14" s="96"/>
      <c r="Q14" s="96" t="s">
        <v>7</v>
      </c>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t="s">
        <v>7</v>
      </c>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26"/>
      <c r="AN19" s="427"/>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t="s">
        <v>7</v>
      </c>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2</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t="s">
        <v>8</v>
      </c>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1</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t="s">
        <v>7</v>
      </c>
      <c r="P23" s="96"/>
      <c r="Q23" s="96" t="s">
        <v>7</v>
      </c>
      <c r="R23" s="96"/>
      <c r="S23" s="96"/>
      <c r="T23" s="96"/>
      <c r="U23" s="96"/>
      <c r="V23" s="96"/>
      <c r="W23" s="96"/>
      <c r="X23" s="96"/>
      <c r="Y23" s="96"/>
      <c r="Z23" s="96"/>
      <c r="AA23" s="96"/>
      <c r="AB23" s="96"/>
      <c r="AC23" s="96"/>
      <c r="AD23" s="96"/>
      <c r="AE23" s="96"/>
      <c r="AF23" s="96"/>
      <c r="AG23" s="96"/>
      <c r="AH23" s="96"/>
      <c r="AI23" s="96"/>
      <c r="AJ23" s="19">
        <f t="shared" ref="AJ23" si="5">COUNTIF(E23:AI23,"K")+2*COUNTIF(E23:AI23,"2K")+COUNTIF(E23:AI23,"TK")+COUNTIF(E23:AI23,"KT")+COUNTIF(E23:AI23,"PK")+COUNTIF(E23:AI23,"KP")+2*COUNTIF(E23:AI23,"K2")</f>
        <v>0</v>
      </c>
      <c r="AK23" s="362">
        <f t="shared" ref="AK23" si="6">COUNTIF(F23:AJ23,"P")+2*COUNTIF(F23:AJ23,"2P")+COUNTIF(F23:AJ23,"TP")+COUNTIF(F23:AJ23,"PT")+COUNTIF(F23:AJ23,"PK")+COUNTIF(F23:AJ23,"KP")+2*COUNTIF(F23:AJ23,"P2")</f>
        <v>3</v>
      </c>
      <c r="AL23" s="362">
        <f t="shared" ref="AL23" si="7">COUNTIF(E23:AI23,"T")+2*COUNTIF(E23:AI23,"2T")+2*COUNTIF(E23:AI23,"T2")+COUNTIF(E23:AI23,"PT")+COUNTIF(E23:AI23,"TP")</f>
        <v>0</v>
      </c>
      <c r="AM23" s="143"/>
      <c r="AN23" s="143"/>
      <c r="AO23" s="143"/>
    </row>
    <row r="24" spans="1:41" s="33" customFormat="1" ht="21" customHeight="1">
      <c r="A24" s="122">
        <v>18</v>
      </c>
      <c r="B24" s="122">
        <v>1910050010</v>
      </c>
      <c r="C24" s="123" t="s">
        <v>2869</v>
      </c>
      <c r="D24" s="124" t="s">
        <v>90</v>
      </c>
      <c r="E24" s="96"/>
      <c r="F24" s="96"/>
      <c r="G24" s="96"/>
      <c r="H24" s="96"/>
      <c r="I24" s="96"/>
      <c r="J24" s="96"/>
      <c r="K24" s="96"/>
      <c r="L24" s="96"/>
      <c r="M24" s="96"/>
      <c r="N24" s="96"/>
      <c r="O24" s="96"/>
      <c r="P24" s="96" t="s">
        <v>7</v>
      </c>
      <c r="Q24" s="96" t="s">
        <v>7</v>
      </c>
      <c r="R24" s="96"/>
      <c r="S24" s="96"/>
      <c r="T24" s="96"/>
      <c r="U24" s="96"/>
      <c r="V24" s="96"/>
      <c r="W24" s="96"/>
      <c r="X24" s="96"/>
      <c r="Y24" s="96"/>
      <c r="Z24" s="96"/>
      <c r="AA24" s="96"/>
      <c r="AB24" s="96"/>
      <c r="AC24" s="96"/>
      <c r="AD24" s="96"/>
      <c r="AE24" s="96"/>
      <c r="AF24" s="96"/>
      <c r="AG24" s="96"/>
      <c r="AH24" s="96"/>
      <c r="AI24" s="96"/>
      <c r="AJ24" s="19">
        <f t="shared" si="2"/>
        <v>0</v>
      </c>
      <c r="AK24" s="336">
        <f t="shared" si="3"/>
        <v>2</v>
      </c>
      <c r="AL24" s="336">
        <f t="shared" si="4"/>
        <v>0</v>
      </c>
    </row>
    <row r="25" spans="1:41" s="25" customFormat="1" ht="21" customHeight="1">
      <c r="A25" s="122">
        <v>19</v>
      </c>
      <c r="B25" s="194" t="s">
        <v>1401</v>
      </c>
      <c r="C25" s="195" t="s">
        <v>1108</v>
      </c>
      <c r="D25" s="196" t="s">
        <v>1028</v>
      </c>
      <c r="E25" s="482" t="s">
        <v>2799</v>
      </c>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4"/>
      <c r="AJ25" s="19">
        <f t="shared" si="2"/>
        <v>0</v>
      </c>
      <c r="AK25" s="336">
        <f t="shared" si="3"/>
        <v>0</v>
      </c>
      <c r="AL25" s="336">
        <f t="shared" si="4"/>
        <v>0</v>
      </c>
      <c r="AM25" s="24"/>
      <c r="AN25" s="24"/>
      <c r="AO25" s="24"/>
    </row>
    <row r="26" spans="1:41" s="25" customFormat="1" ht="21" customHeight="1">
      <c r="A26" s="428" t="s">
        <v>10</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19">
        <f>SUM(AJ7:AJ25)</f>
        <v>4</v>
      </c>
      <c r="AK26" s="19">
        <f>SUM(AK7:AK25)</f>
        <v>21</v>
      </c>
      <c r="AL26" s="19">
        <f>SUM(AL7:AL25)</f>
        <v>1</v>
      </c>
      <c r="AM26" s="338"/>
      <c r="AN26" s="338"/>
    </row>
    <row r="27" spans="1:4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row>
    <row r="28" spans="1:41">
      <c r="C28" s="425"/>
      <c r="D28" s="425"/>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5"/>
      <c r="D29" s="425"/>
      <c r="E29" s="425"/>
      <c r="F29" s="425"/>
      <c r="G29" s="425"/>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5"/>
      <c r="D30" s="425"/>
      <c r="E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sheetData>
  <mergeCells count="23">
    <mergeCell ref="C31:D31"/>
    <mergeCell ref="C28:D28"/>
    <mergeCell ref="C29:G29"/>
    <mergeCell ref="AM19:AN19"/>
    <mergeCell ref="A26:AI26"/>
    <mergeCell ref="C30:E30"/>
    <mergeCell ref="E25:AI25"/>
    <mergeCell ref="AJ5:AJ6"/>
    <mergeCell ref="A27:AL27"/>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2 E24:AI24">
    <cfRule type="expression" dxfId="101" priority="2">
      <formula>IF(E$6="CN",1,0)</formula>
    </cfRule>
  </conditionalFormatting>
  <conditionalFormatting sqref="E23:AI23">
    <cfRule type="expression" dxfId="100"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topLeftCell="A6" workbookViewId="0">
      <selection activeCell="T15" sqref="T15"/>
    </sheetView>
  </sheetViews>
  <sheetFormatPr defaultColWidth="9.33203125" defaultRowHeight="15.75"/>
  <cols>
    <col min="1" max="1" width="7.1640625" style="157" customWidth="1"/>
    <col min="2" max="2" width="17.1640625" style="158" customWidth="1"/>
    <col min="3" max="3" width="25.5" style="157" customWidth="1"/>
    <col min="4" max="4" width="9" style="157" customWidth="1"/>
    <col min="5" max="35" width="4" style="157" customWidth="1"/>
    <col min="36" max="38" width="6.6640625" style="157" customWidth="1"/>
    <col min="39" max="39" width="10.83203125" style="157" customWidth="1"/>
    <col min="40" max="40" width="12.1640625" style="157" customWidth="1"/>
    <col min="41" max="41" width="10.83203125" style="157" customWidth="1"/>
    <col min="42" max="16384" width="9.33203125" style="157"/>
  </cols>
  <sheetData>
    <row r="1" spans="1:41" ht="20.2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0.2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1402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t="s">
        <v>8</v>
      </c>
      <c r="K9" s="110"/>
      <c r="L9" s="110"/>
      <c r="M9" s="110"/>
      <c r="N9" s="110"/>
      <c r="O9" s="110" t="s">
        <v>7</v>
      </c>
      <c r="P9" s="110"/>
      <c r="Q9" s="110"/>
      <c r="R9" s="110"/>
      <c r="S9" s="110"/>
      <c r="T9" s="110"/>
      <c r="U9" s="110"/>
      <c r="V9" s="110"/>
      <c r="W9" s="110"/>
      <c r="X9" s="110"/>
      <c r="Y9" s="110"/>
      <c r="Z9" s="110"/>
      <c r="AA9" s="110"/>
      <c r="AB9" s="110"/>
      <c r="AC9" s="110"/>
      <c r="AD9" s="110"/>
      <c r="AE9" s="110"/>
      <c r="AF9" s="110"/>
      <c r="AG9" s="110"/>
      <c r="AH9" s="110"/>
      <c r="AI9" s="110"/>
      <c r="AJ9" s="19">
        <f t="shared" si="2"/>
        <v>1</v>
      </c>
      <c r="AK9" s="336">
        <f t="shared" si="3"/>
        <v>1</v>
      </c>
      <c r="AL9" s="336">
        <f t="shared" si="4"/>
        <v>2</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t="s">
        <v>6</v>
      </c>
      <c r="P15" s="110"/>
      <c r="Q15" s="110"/>
      <c r="R15" s="110"/>
      <c r="S15" s="110"/>
      <c r="T15" s="110" t="s">
        <v>6</v>
      </c>
      <c r="U15" s="110"/>
      <c r="V15" s="110"/>
      <c r="W15" s="110"/>
      <c r="X15" s="110"/>
      <c r="Y15" s="110"/>
      <c r="Z15" s="110"/>
      <c r="AA15" s="110"/>
      <c r="AB15" s="110"/>
      <c r="AC15" s="110"/>
      <c r="AD15" s="110"/>
      <c r="AE15" s="110"/>
      <c r="AF15" s="110"/>
      <c r="AG15" s="110"/>
      <c r="AH15" s="110"/>
      <c r="AI15" s="110"/>
      <c r="AJ15" s="19">
        <f t="shared" si="2"/>
        <v>2</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t="s">
        <v>6</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t="s">
        <v>6</v>
      </c>
      <c r="P19" s="110"/>
      <c r="Q19" s="110"/>
      <c r="R19" s="110"/>
      <c r="S19" s="110"/>
      <c r="T19" s="110" t="s">
        <v>6</v>
      </c>
      <c r="U19" s="110"/>
      <c r="V19" s="110"/>
      <c r="W19" s="110"/>
      <c r="X19" s="110"/>
      <c r="Y19" s="110"/>
      <c r="Z19" s="110"/>
      <c r="AA19" s="110"/>
      <c r="AB19" s="110"/>
      <c r="AC19" s="110"/>
      <c r="AD19" s="110"/>
      <c r="AE19" s="110"/>
      <c r="AF19" s="110"/>
      <c r="AG19" s="110"/>
      <c r="AH19" s="110"/>
      <c r="AI19" s="110"/>
      <c r="AJ19" s="19">
        <f t="shared" si="2"/>
        <v>4</v>
      </c>
      <c r="AK19" s="336">
        <f t="shared" si="3"/>
        <v>0</v>
      </c>
      <c r="AL19" s="336">
        <f t="shared" si="4"/>
        <v>0</v>
      </c>
      <c r="AM19" s="485"/>
      <c r="AN19" s="436"/>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t="s">
        <v>6</v>
      </c>
      <c r="K21" s="110"/>
      <c r="L21" s="110"/>
      <c r="M21" s="110"/>
      <c r="N21" s="110"/>
      <c r="O21" s="110"/>
      <c r="P21" s="110"/>
      <c r="Q21" s="110" t="s">
        <v>8</v>
      </c>
      <c r="R21" s="110"/>
      <c r="S21" s="110"/>
      <c r="T21" s="110" t="s">
        <v>6</v>
      </c>
      <c r="U21" s="110"/>
      <c r="V21" s="110"/>
      <c r="W21" s="110"/>
      <c r="X21" s="110"/>
      <c r="Y21" s="110"/>
      <c r="Z21" s="110"/>
      <c r="AA21" s="110"/>
      <c r="AB21" s="110"/>
      <c r="AC21" s="110"/>
      <c r="AD21" s="110"/>
      <c r="AE21" s="110"/>
      <c r="AF21" s="110"/>
      <c r="AG21" s="110"/>
      <c r="AH21" s="110"/>
      <c r="AI21" s="110"/>
      <c r="AJ21" s="19">
        <f t="shared" si="2"/>
        <v>4</v>
      </c>
      <c r="AK21" s="336">
        <f t="shared" si="3"/>
        <v>0</v>
      </c>
      <c r="AL21" s="336">
        <f t="shared" si="4"/>
        <v>1</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t="s">
        <v>6</v>
      </c>
      <c r="P26" s="110"/>
      <c r="Q26" s="110"/>
      <c r="R26" s="110"/>
      <c r="S26" s="110"/>
      <c r="T26" s="110" t="s">
        <v>6</v>
      </c>
      <c r="U26" s="110"/>
      <c r="V26" s="110"/>
      <c r="W26" s="110"/>
      <c r="X26" s="110"/>
      <c r="Y26" s="110"/>
      <c r="Z26" s="110"/>
      <c r="AA26" s="110"/>
      <c r="AB26" s="110"/>
      <c r="AC26" s="110"/>
      <c r="AD26" s="110"/>
      <c r="AE26" s="110"/>
      <c r="AF26" s="110"/>
      <c r="AG26" s="110"/>
      <c r="AH26" s="110"/>
      <c r="AI26" s="110"/>
      <c r="AJ26" s="19">
        <f t="shared" si="2"/>
        <v>3</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t="s">
        <v>7</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1</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t="s">
        <v>6</v>
      </c>
      <c r="P30" s="110"/>
      <c r="Q30" s="110"/>
      <c r="R30" s="110"/>
      <c r="S30" s="110"/>
      <c r="T30" s="110"/>
      <c r="U30" s="110"/>
      <c r="V30" s="110"/>
      <c r="W30" s="110"/>
      <c r="X30" s="110"/>
      <c r="Y30" s="110"/>
      <c r="Z30" s="110"/>
      <c r="AA30" s="110"/>
      <c r="AB30" s="110"/>
      <c r="AC30" s="110"/>
      <c r="AD30" s="110"/>
      <c r="AE30" s="110"/>
      <c r="AF30" s="110"/>
      <c r="AG30" s="110"/>
      <c r="AH30" s="110"/>
      <c r="AI30" s="110"/>
      <c r="AJ30" s="19">
        <f t="shared" si="2"/>
        <v>2</v>
      </c>
      <c r="AK30" s="336">
        <f t="shared" si="3"/>
        <v>0</v>
      </c>
      <c r="AL30" s="336">
        <f t="shared" si="4"/>
        <v>0</v>
      </c>
      <c r="AM30" s="142"/>
      <c r="AN30" s="142"/>
      <c r="AO30" s="142"/>
    </row>
    <row r="31" spans="1:41" s="158" customFormat="1" ht="21" customHeight="1">
      <c r="A31" s="122">
        <v>25</v>
      </c>
      <c r="B31" s="194" t="s">
        <v>1446</v>
      </c>
      <c r="C31" s="195" t="s">
        <v>1447</v>
      </c>
      <c r="D31" s="196" t="s">
        <v>14</v>
      </c>
      <c r="E31" s="486" t="s">
        <v>1448</v>
      </c>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8"/>
      <c r="AJ31" s="19">
        <f t="shared" si="2"/>
        <v>0</v>
      </c>
      <c r="AK31" s="336">
        <f t="shared" si="3"/>
        <v>0</v>
      </c>
      <c r="AL31" s="336">
        <f t="shared" si="4"/>
        <v>0</v>
      </c>
    </row>
    <row r="32" spans="1:41" s="158" customFormat="1" ht="21" customHeight="1">
      <c r="A32" s="428" t="s">
        <v>10</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19">
        <f>SUM(AJ7:AJ30)</f>
        <v>21</v>
      </c>
      <c r="AK32" s="19">
        <f>SUM(AK7:AK30)</f>
        <v>3</v>
      </c>
      <c r="AL32" s="19">
        <f>SUM(AL7:AL30)</f>
        <v>4</v>
      </c>
      <c r="AM32" s="157"/>
      <c r="AN32" s="157"/>
      <c r="AO32" s="157"/>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25"/>
      <c r="D37" s="425"/>
      <c r="E37" s="425"/>
      <c r="F37" s="425"/>
      <c r="G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25"/>
      <c r="D38" s="425"/>
      <c r="E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C39:D39"/>
    <mergeCell ref="C36:D36"/>
    <mergeCell ref="C37:G37"/>
    <mergeCell ref="AM19:AN19"/>
    <mergeCell ref="A32:AI32"/>
    <mergeCell ref="C38:E38"/>
    <mergeCell ref="E31: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C16" workbookViewId="0">
      <selection activeCell="S22" sqref="S22"/>
    </sheetView>
  </sheetViews>
  <sheetFormatPr defaultColWidth="9.33203125" defaultRowHeight="18"/>
  <cols>
    <col min="1" max="1" width="7.83203125" style="24" customWidth="1"/>
    <col min="2" max="2" width="18" style="24" customWidth="1"/>
    <col min="3" max="3" width="23.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41.25" customHeight="1">
      <c r="A3" s="443" t="s">
        <v>1449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t="s">
        <v>8</v>
      </c>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198">
        <v>4</v>
      </c>
      <c r="B10" s="79" t="s">
        <v>1454</v>
      </c>
      <c r="C10" s="80" t="s">
        <v>1455</v>
      </c>
      <c r="D10" s="81" t="s">
        <v>41</v>
      </c>
      <c r="E10" s="98"/>
      <c r="F10" s="99"/>
      <c r="G10" s="99"/>
      <c r="H10" s="100"/>
      <c r="I10" s="99"/>
      <c r="J10" s="99"/>
      <c r="K10" s="99"/>
      <c r="L10" s="99" t="s">
        <v>6</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98">
        <v>7</v>
      </c>
      <c r="B13" s="79" t="s">
        <v>1460</v>
      </c>
      <c r="C13" s="80" t="s">
        <v>16</v>
      </c>
      <c r="D13" s="81" t="s">
        <v>1461</v>
      </c>
      <c r="E13" s="99"/>
      <c r="F13" s="99"/>
      <c r="G13" s="99"/>
      <c r="H13" s="100"/>
      <c r="I13" s="99"/>
      <c r="J13" s="99"/>
      <c r="K13" s="99" t="s">
        <v>6</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26"/>
      <c r="AN19" s="427"/>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t="s">
        <v>6</v>
      </c>
      <c r="M21" s="99"/>
      <c r="N21" s="99"/>
      <c r="O21" s="99"/>
      <c r="P21" s="99" t="s">
        <v>6</v>
      </c>
      <c r="Q21" s="99"/>
      <c r="R21" s="99" t="s">
        <v>6</v>
      </c>
      <c r="S21" s="99"/>
      <c r="T21" s="99"/>
      <c r="U21" s="99"/>
      <c r="V21" s="99"/>
      <c r="W21" s="99"/>
      <c r="X21" s="99"/>
      <c r="Y21" s="99"/>
      <c r="Z21" s="99"/>
      <c r="AA21" s="99"/>
      <c r="AB21" s="99"/>
      <c r="AC21" s="99"/>
      <c r="AD21" s="99"/>
      <c r="AE21" s="99"/>
      <c r="AF21" s="99"/>
      <c r="AG21" s="99"/>
      <c r="AH21" s="99"/>
      <c r="AI21" s="99"/>
      <c r="AJ21" s="19">
        <f t="shared" si="2"/>
        <v>3</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t="s">
        <v>8</v>
      </c>
      <c r="T22" s="99"/>
      <c r="U22" s="99"/>
      <c r="V22" s="99"/>
      <c r="W22" s="99"/>
      <c r="X22" s="99"/>
      <c r="Y22" s="99"/>
      <c r="Z22" s="99"/>
      <c r="AA22" s="99"/>
      <c r="AB22" s="99"/>
      <c r="AC22" s="99"/>
      <c r="AD22" s="99"/>
      <c r="AE22" s="99"/>
      <c r="AF22" s="99"/>
      <c r="AG22" s="99"/>
      <c r="AH22" s="99"/>
      <c r="AI22" s="99"/>
      <c r="AJ22" s="19">
        <f t="shared" si="2"/>
        <v>1</v>
      </c>
      <c r="AK22" s="336">
        <f t="shared" si="3"/>
        <v>0</v>
      </c>
      <c r="AL22" s="336">
        <f t="shared" si="4"/>
        <v>1</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t="s">
        <v>7</v>
      </c>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1</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t="s">
        <v>6</v>
      </c>
      <c r="T25" s="99"/>
      <c r="U25" s="99"/>
      <c r="V25" s="99"/>
      <c r="W25" s="99"/>
      <c r="X25" s="99"/>
      <c r="Y25" s="99"/>
      <c r="Z25" s="99"/>
      <c r="AA25" s="99"/>
      <c r="AB25" s="99"/>
      <c r="AC25" s="99"/>
      <c r="AD25" s="99"/>
      <c r="AE25" s="99"/>
      <c r="AF25" s="99"/>
      <c r="AG25" s="99"/>
      <c r="AH25" s="99"/>
      <c r="AI25" s="99"/>
      <c r="AJ25" s="19">
        <f t="shared" si="2"/>
        <v>2</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t="s">
        <v>6</v>
      </c>
      <c r="K26" s="99"/>
      <c r="L26" s="99"/>
      <c r="M26" s="99"/>
      <c r="N26" s="99"/>
      <c r="O26" s="99"/>
      <c r="P26" s="99"/>
      <c r="Q26" s="99" t="s">
        <v>7</v>
      </c>
      <c r="R26" s="99"/>
      <c r="S26" s="99"/>
      <c r="T26" s="99"/>
      <c r="U26" s="99"/>
      <c r="V26" s="99"/>
      <c r="W26" s="99"/>
      <c r="X26" s="99"/>
      <c r="Y26" s="99"/>
      <c r="Z26" s="99"/>
      <c r="AA26" s="99"/>
      <c r="AB26" s="99"/>
      <c r="AC26" s="99"/>
      <c r="AD26" s="99"/>
      <c r="AE26" s="99"/>
      <c r="AF26" s="99"/>
      <c r="AG26" s="99"/>
      <c r="AH26" s="99"/>
      <c r="AI26" s="99"/>
      <c r="AJ26" s="19">
        <f t="shared" si="2"/>
        <v>1</v>
      </c>
      <c r="AK26" s="336">
        <f t="shared" si="3"/>
        <v>1</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t="s">
        <v>6</v>
      </c>
      <c r="K27" s="99"/>
      <c r="L27" s="99" t="s">
        <v>6</v>
      </c>
      <c r="M27" s="99"/>
      <c r="N27" s="99"/>
      <c r="O27" s="99"/>
      <c r="P27" s="99"/>
      <c r="Q27" s="99" t="s">
        <v>7</v>
      </c>
      <c r="R27" s="99"/>
      <c r="S27" s="99" t="s">
        <v>6</v>
      </c>
      <c r="T27" s="99"/>
      <c r="U27" s="99"/>
      <c r="V27" s="99"/>
      <c r="W27" s="99"/>
      <c r="X27" s="99"/>
      <c r="Y27" s="99"/>
      <c r="Z27" s="99"/>
      <c r="AA27" s="99"/>
      <c r="AB27" s="99"/>
      <c r="AC27" s="99"/>
      <c r="AD27" s="99"/>
      <c r="AE27" s="99"/>
      <c r="AF27" s="99"/>
      <c r="AG27" s="99"/>
      <c r="AH27" s="99"/>
      <c r="AI27" s="99"/>
      <c r="AJ27" s="19">
        <f t="shared" si="2"/>
        <v>3</v>
      </c>
      <c r="AK27" s="336">
        <f t="shared" si="3"/>
        <v>1</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t="s">
        <v>6</v>
      </c>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c r="AM28" s="143"/>
      <c r="AN28" s="143"/>
      <c r="AO28" s="143"/>
    </row>
    <row r="29" spans="1:41" s="25" customFormat="1" ht="21" customHeight="1">
      <c r="A29" s="198">
        <v>23</v>
      </c>
      <c r="B29" s="79" t="s">
        <v>1487</v>
      </c>
      <c r="C29" s="80" t="s">
        <v>1488</v>
      </c>
      <c r="D29" s="81" t="s">
        <v>1093</v>
      </c>
      <c r="E29" s="98"/>
      <c r="F29" s="99"/>
      <c r="G29" s="99"/>
      <c r="H29" s="100"/>
      <c r="I29" s="99"/>
      <c r="J29" s="99"/>
      <c r="K29" s="99" t="s">
        <v>8</v>
      </c>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1</v>
      </c>
      <c r="AM29" s="143"/>
      <c r="AN29" s="143"/>
      <c r="AO29" s="143"/>
    </row>
    <row r="30" spans="1:41" s="33" customFormat="1" ht="21" customHeight="1">
      <c r="A30" s="198">
        <v>24</v>
      </c>
      <c r="B30" s="165" t="s">
        <v>1489</v>
      </c>
      <c r="C30" s="166" t="s">
        <v>1490</v>
      </c>
      <c r="D30" s="201" t="s">
        <v>53</v>
      </c>
      <c r="E30" s="489" t="s">
        <v>1491</v>
      </c>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1"/>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92"/>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4"/>
      <c r="AJ31" s="19">
        <f t="shared" si="2"/>
        <v>0</v>
      </c>
      <c r="AK31" s="336">
        <f t="shared" si="3"/>
        <v>0</v>
      </c>
      <c r="AL31" s="336">
        <f t="shared" si="4"/>
        <v>0</v>
      </c>
    </row>
    <row r="32" spans="1:41" s="25" customFormat="1" ht="21" customHeight="1">
      <c r="A32" s="463" t="s">
        <v>10</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340">
        <f>SUM(AJ7:AJ29)</f>
        <v>23</v>
      </c>
      <c r="AK32" s="147">
        <f>SUM(AK7:AK29)</f>
        <v>3</v>
      </c>
      <c r="AL32" s="147">
        <f>SUM(AL7:AL29)</f>
        <v>7</v>
      </c>
      <c r="AM32" s="24"/>
      <c r="AN32" s="24"/>
      <c r="AO32" s="24"/>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c r="C34" s="425"/>
      <c r="D34" s="425"/>
      <c r="E34" s="425"/>
      <c r="F34" s="425"/>
      <c r="G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C36:D36"/>
    <mergeCell ref="C34:G34"/>
    <mergeCell ref="AM19:AN19"/>
    <mergeCell ref="A32:AI32"/>
    <mergeCell ref="C35:E35"/>
    <mergeCell ref="E30: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9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A51"/>
  <sheetViews>
    <sheetView topLeftCell="A6" zoomScaleNormal="100" zoomScalePageLayoutView="55" workbookViewId="0">
      <selection activeCell="T25" sqref="T25"/>
    </sheetView>
  </sheetViews>
  <sheetFormatPr defaultColWidth="9.33203125" defaultRowHeight="18"/>
  <cols>
    <col min="1" max="1" width="6.5" style="24" customWidth="1"/>
    <col min="2" max="2" width="17.83203125" style="24" customWidth="1"/>
    <col min="3" max="3" width="24.5" style="24" customWidth="1"/>
    <col min="4" max="4" width="8.5" style="24" customWidth="1"/>
    <col min="5" max="5" width="3.83203125" style="24" customWidth="1"/>
    <col min="6" max="35" width="4" style="24" customWidth="1"/>
    <col min="36" max="38" width="6.83203125" style="24" customWidth="1"/>
    <col min="39" max="39" width="10.83203125" style="24" hidden="1" customWidth="1"/>
    <col min="40" max="40" width="12.1640625" style="24" hidden="1" customWidth="1"/>
    <col min="41" max="41" width="10.83203125" style="24" hidden="1" customWidth="1"/>
    <col min="42" max="44" width="0" style="24" hidden="1" customWidth="1"/>
    <col min="45" max="16384" width="9.33203125" style="24"/>
  </cols>
  <sheetData>
    <row r="1" spans="1:4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1.5" customHeight="1">
      <c r="A3" s="443" t="s">
        <v>895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346"/>
    </row>
    <row r="4" spans="1:41" ht="31.5" customHeight="1">
      <c r="B4" s="329"/>
      <c r="C4" s="329"/>
      <c r="D4" s="329"/>
      <c r="E4" s="329" t="s">
        <v>1778</v>
      </c>
      <c r="F4" s="329" t="s">
        <v>1778</v>
      </c>
      <c r="G4" s="329"/>
      <c r="H4" s="329"/>
      <c r="I4" s="432" t="s">
        <v>2797</v>
      </c>
      <c r="J4" s="432"/>
      <c r="K4" s="432"/>
      <c r="L4" s="432"/>
      <c r="M4" s="432">
        <v>1</v>
      </c>
      <c r="N4" s="432"/>
      <c r="O4" s="432" t="s">
        <v>2798</v>
      </c>
      <c r="P4" s="432"/>
      <c r="Q4" s="432"/>
      <c r="R4" s="432">
        <v>2021</v>
      </c>
      <c r="S4" s="432"/>
      <c r="T4" s="432"/>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t="s">
        <v>8</v>
      </c>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1</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t="s">
        <v>6</v>
      </c>
      <c r="T17" s="86"/>
      <c r="U17" s="86"/>
      <c r="V17" s="86"/>
      <c r="W17" s="86"/>
      <c r="X17" s="86"/>
      <c r="Y17" s="86"/>
      <c r="Z17" s="86"/>
      <c r="AA17" s="86"/>
      <c r="AB17" s="86"/>
      <c r="AC17" s="86"/>
      <c r="AD17" s="86"/>
      <c r="AE17" s="86"/>
      <c r="AF17" s="86"/>
      <c r="AG17" s="86"/>
      <c r="AH17" s="86"/>
      <c r="AI17" s="86"/>
      <c r="AJ17" s="19">
        <f t="shared" si="2"/>
        <v>1</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t="s">
        <v>7</v>
      </c>
      <c r="N18" s="86"/>
      <c r="O18" s="86"/>
      <c r="P18" s="86"/>
      <c r="Q18" s="86" t="s">
        <v>7</v>
      </c>
      <c r="R18" s="86"/>
      <c r="S18" s="86" t="s">
        <v>6</v>
      </c>
      <c r="T18" s="86" t="s">
        <v>6</v>
      </c>
      <c r="U18" s="86"/>
      <c r="V18" s="86"/>
      <c r="W18" s="86"/>
      <c r="X18" s="86"/>
      <c r="Y18" s="86"/>
      <c r="Z18" s="86"/>
      <c r="AA18" s="86"/>
      <c r="AB18" s="86"/>
      <c r="AC18" s="86"/>
      <c r="AD18" s="86"/>
      <c r="AE18" s="86"/>
      <c r="AF18" s="86"/>
      <c r="AG18" s="86"/>
      <c r="AH18" s="86"/>
      <c r="AI18" s="86"/>
      <c r="AJ18" s="19">
        <f t="shared" si="2"/>
        <v>2</v>
      </c>
      <c r="AK18" s="335">
        <f t="shared" si="3"/>
        <v>2</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26"/>
      <c r="AN20" s="427"/>
      <c r="AO20" s="28"/>
    </row>
    <row r="21" spans="1:131" s="25" customFormat="1" ht="21" customHeight="1">
      <c r="A21" s="67">
        <v>15</v>
      </c>
      <c r="B21" s="79" t="s">
        <v>502</v>
      </c>
      <c r="C21" s="80" t="s">
        <v>76</v>
      </c>
      <c r="D21" s="81" t="s">
        <v>92</v>
      </c>
      <c r="E21" s="87"/>
      <c r="F21" s="86"/>
      <c r="G21" s="86"/>
      <c r="H21" s="86"/>
      <c r="I21" s="86"/>
      <c r="J21" s="86"/>
      <c r="K21" s="86"/>
      <c r="L21" s="86"/>
      <c r="M21" s="86" t="s">
        <v>6</v>
      </c>
      <c r="N21" s="86"/>
      <c r="O21" s="93"/>
      <c r="P21" s="86"/>
      <c r="Q21" s="86"/>
      <c r="R21" s="86"/>
      <c r="S21" s="86"/>
      <c r="T21" s="86" t="s">
        <v>6</v>
      </c>
      <c r="U21" s="86"/>
      <c r="V21" s="86"/>
      <c r="W21" s="86"/>
      <c r="X21" s="86"/>
      <c r="Y21" s="86"/>
      <c r="Z21" s="86"/>
      <c r="AA21" s="86"/>
      <c r="AB21" s="86"/>
      <c r="AC21" s="86"/>
      <c r="AD21" s="86"/>
      <c r="AE21" s="86"/>
      <c r="AF21" s="86"/>
      <c r="AG21" s="86"/>
      <c r="AH21" s="86"/>
      <c r="AI21" s="86"/>
      <c r="AJ21" s="19">
        <f t="shared" si="2"/>
        <v>2</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t="s">
        <v>8</v>
      </c>
      <c r="U25" s="86"/>
      <c r="V25" s="86"/>
      <c r="W25" s="86"/>
      <c r="X25" s="86"/>
      <c r="Y25" s="86"/>
      <c r="Z25" s="86"/>
      <c r="AA25" s="86"/>
      <c r="AB25" s="86"/>
      <c r="AC25" s="86"/>
      <c r="AD25" s="86"/>
      <c r="AE25" s="86"/>
      <c r="AF25" s="86"/>
      <c r="AG25" s="86"/>
      <c r="AH25" s="86"/>
      <c r="AI25" s="86"/>
      <c r="AJ25" s="19">
        <f t="shared" si="2"/>
        <v>0</v>
      </c>
      <c r="AK25" s="335">
        <f t="shared" si="3"/>
        <v>1</v>
      </c>
      <c r="AL25" s="335">
        <f t="shared" si="4"/>
        <v>1</v>
      </c>
      <c r="AM25" s="28"/>
      <c r="AN25" s="28"/>
      <c r="AO25" s="28"/>
    </row>
    <row r="26" spans="1:131" s="78" customFormat="1" ht="21" customHeight="1">
      <c r="A26" s="5">
        <v>20</v>
      </c>
      <c r="B26" s="79">
        <v>2010120042</v>
      </c>
      <c r="C26" s="80" t="s">
        <v>96</v>
      </c>
      <c r="D26" s="4" t="s">
        <v>20</v>
      </c>
      <c r="E26" s="87"/>
      <c r="F26" s="86"/>
      <c r="G26" s="86"/>
      <c r="H26" s="86"/>
      <c r="I26" s="86"/>
      <c r="J26" s="86"/>
      <c r="K26" s="86"/>
      <c r="L26" s="86" t="s">
        <v>8</v>
      </c>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1</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t="s">
        <v>7</v>
      </c>
      <c r="T36" s="86"/>
      <c r="U36" s="86"/>
      <c r="V36" s="86"/>
      <c r="W36" s="86"/>
      <c r="X36" s="86"/>
      <c r="Y36" s="86"/>
      <c r="Z36" s="86"/>
      <c r="AA36" s="86"/>
      <c r="AB36" s="86"/>
      <c r="AC36" s="86"/>
      <c r="AD36" s="86"/>
      <c r="AE36" s="86"/>
      <c r="AF36" s="86"/>
      <c r="AG36" s="86"/>
      <c r="AH36" s="86"/>
      <c r="AI36" s="86"/>
      <c r="AJ36" s="19">
        <f t="shared" si="2"/>
        <v>0</v>
      </c>
      <c r="AK36" s="335">
        <f t="shared" si="3"/>
        <v>1</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t="s">
        <v>6</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t="s">
        <v>6</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1</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28" t="s">
        <v>10</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19">
        <f>SUM(AJ8:AJ42)</f>
        <v>11</v>
      </c>
      <c r="AK43" s="19">
        <f>SUM(AK8:AK42)</f>
        <v>8</v>
      </c>
      <c r="AL43" s="19">
        <f>SUM(AL8:AL42)</f>
        <v>3</v>
      </c>
      <c r="AM43" s="29" t="s">
        <v>11</v>
      </c>
      <c r="AN43" s="29" t="s">
        <v>12</v>
      </c>
      <c r="AO43" s="29" t="s">
        <v>13</v>
      </c>
      <c r="AP43" s="28"/>
      <c r="AQ43" s="28"/>
    </row>
    <row r="44" spans="1:44" s="25" customFormat="1" ht="21" customHeight="1">
      <c r="A44" s="429" t="s">
        <v>2804</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1"/>
      <c r="AM44" s="148"/>
      <c r="AN44" s="148"/>
      <c r="AO44" s="148"/>
      <c r="AP44" s="338"/>
      <c r="AQ44" s="338"/>
    </row>
    <row r="45" spans="1:44">
      <c r="A45" s="13"/>
      <c r="B45" s="13"/>
      <c r="C45" s="425"/>
      <c r="D45" s="425"/>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20:AN20"/>
    <mergeCell ref="A43:AI43"/>
    <mergeCell ref="A44:AL44"/>
    <mergeCell ref="I4:L4"/>
    <mergeCell ref="AJ5:AJ6"/>
    <mergeCell ref="C50:E50"/>
    <mergeCell ref="C51:D51"/>
    <mergeCell ref="C49:G49"/>
    <mergeCell ref="C48:D48"/>
    <mergeCell ref="C45:D45"/>
  </mergeCells>
  <conditionalFormatting sqref="E6:AI21">
    <cfRule type="expression" dxfId="177" priority="2">
      <formula>IF(E$6="CN",1,0)</formula>
    </cfRule>
  </conditionalFormatting>
  <conditionalFormatting sqref="E6:AI42">
    <cfRule type="expression" dxfId="176"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T15" sqref="T15"/>
    </sheetView>
  </sheetViews>
  <sheetFormatPr defaultColWidth="9.33203125" defaultRowHeight="18"/>
  <cols>
    <col min="1" max="1" width="7.83203125" style="24" customWidth="1"/>
    <col min="2" max="2" width="17.1640625" style="24" customWidth="1"/>
    <col min="3" max="3" width="24.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1495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1496</v>
      </c>
      <c r="C7" s="123" t="s">
        <v>121</v>
      </c>
      <c r="D7" s="124" t="s">
        <v>37</v>
      </c>
      <c r="E7" s="202"/>
      <c r="F7" s="99" t="s">
        <v>7</v>
      </c>
      <c r="G7" s="99"/>
      <c r="H7" s="99" t="s">
        <v>6</v>
      </c>
      <c r="I7" s="99"/>
      <c r="J7" s="99" t="s">
        <v>6</v>
      </c>
      <c r="K7" s="99" t="s">
        <v>8</v>
      </c>
      <c r="L7" s="99"/>
      <c r="M7" s="99" t="s">
        <v>6</v>
      </c>
      <c r="N7" s="99"/>
      <c r="O7" s="99" t="s">
        <v>6</v>
      </c>
      <c r="P7" s="99"/>
      <c r="Q7" s="99" t="s">
        <v>6</v>
      </c>
      <c r="R7" s="99" t="s">
        <v>6</v>
      </c>
      <c r="S7" s="99" t="s">
        <v>7</v>
      </c>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6</v>
      </c>
      <c r="AK7" s="336">
        <f>COUNTIF(F7:AJ7,"P")+2*COUNTIF(F7:AJ7,"2P")+COUNTIF(F7:AJ7,"TP")+COUNTIF(F7:AJ7,"PT")+COUNTIF(F7:AJ7,"PK")+COUNTIF(F7:AJ7,"KP")+2*COUNTIF(F7:AJ7,"P2")</f>
        <v>2</v>
      </c>
      <c r="AL7" s="336">
        <f>COUNTIF(E7:AI7,"T")+2*COUNTIF(E7:AI7,"2T")+2*COUNTIF(E7:AI7,"T2")+COUNTIF(E7:AI7,"PT")+COUNTIF(E7:AI7,"TP")</f>
        <v>1</v>
      </c>
      <c r="AM7" s="26"/>
      <c r="AN7" s="27"/>
      <c r="AO7" s="143"/>
    </row>
    <row r="8" spans="1:41" s="25" customFormat="1">
      <c r="A8" s="122">
        <v>2</v>
      </c>
      <c r="B8" s="122" t="s">
        <v>1497</v>
      </c>
      <c r="C8" s="123" t="s">
        <v>1498</v>
      </c>
      <c r="D8" s="124" t="s">
        <v>37</v>
      </c>
      <c r="E8" s="202"/>
      <c r="F8" s="99"/>
      <c r="G8" s="99"/>
      <c r="H8" s="99" t="s">
        <v>6</v>
      </c>
      <c r="I8" s="99"/>
      <c r="J8" s="99" t="s">
        <v>6</v>
      </c>
      <c r="K8" s="99" t="s">
        <v>7</v>
      </c>
      <c r="L8" s="99"/>
      <c r="M8" s="99"/>
      <c r="N8" s="99"/>
      <c r="O8" s="99" t="s">
        <v>6</v>
      </c>
      <c r="P8" s="99"/>
      <c r="Q8" s="99" t="s">
        <v>6</v>
      </c>
      <c r="R8" s="99"/>
      <c r="S8" s="99"/>
      <c r="T8" s="99" t="s">
        <v>7</v>
      </c>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4</v>
      </c>
      <c r="AK8" s="336">
        <f t="shared" ref="AK8:AK25" si="3">COUNTIF(F8:AJ8,"P")+2*COUNTIF(F8:AJ8,"2P")+COUNTIF(F8:AJ8,"TP")+COUNTIF(F8:AJ8,"PT")+COUNTIF(F8:AJ8,"PK")+COUNTIF(F8:AJ8,"KP")+2*COUNTIF(F8:AJ8,"P2")</f>
        <v>2</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t="s">
        <v>6</v>
      </c>
      <c r="K9" s="96"/>
      <c r="L9" s="96"/>
      <c r="M9" s="96" t="s">
        <v>6</v>
      </c>
      <c r="N9" s="96"/>
      <c r="O9" s="96"/>
      <c r="P9" s="96"/>
      <c r="Q9" s="96" t="s">
        <v>6</v>
      </c>
      <c r="R9" s="96"/>
      <c r="S9" s="96"/>
      <c r="T9" s="96"/>
      <c r="U9" s="96"/>
      <c r="V9" s="96"/>
      <c r="W9" s="96"/>
      <c r="X9" s="96"/>
      <c r="Y9" s="96"/>
      <c r="Z9" s="96"/>
      <c r="AA9" s="96"/>
      <c r="AB9" s="96"/>
      <c r="AC9" s="96"/>
      <c r="AD9" s="96"/>
      <c r="AE9" s="96"/>
      <c r="AF9" s="96"/>
      <c r="AG9" s="96"/>
      <c r="AH9" s="96"/>
      <c r="AI9" s="96"/>
      <c r="AJ9" s="19">
        <f t="shared" si="2"/>
        <v>3</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t="s">
        <v>7</v>
      </c>
      <c r="L10" s="99"/>
      <c r="M10" s="99"/>
      <c r="N10" s="99"/>
      <c r="O10" s="99"/>
      <c r="P10" s="99"/>
      <c r="Q10" s="99"/>
      <c r="R10" s="99"/>
      <c r="S10" s="99" t="s">
        <v>6</v>
      </c>
      <c r="T10" s="99"/>
      <c r="U10" s="99"/>
      <c r="V10" s="99"/>
      <c r="W10" s="99"/>
      <c r="X10" s="99"/>
      <c r="Y10" s="99"/>
      <c r="Z10" s="99"/>
      <c r="AA10" s="99"/>
      <c r="AB10" s="99"/>
      <c r="AC10" s="99"/>
      <c r="AD10" s="99"/>
      <c r="AE10" s="99"/>
      <c r="AF10" s="99"/>
      <c r="AG10" s="99"/>
      <c r="AH10" s="99"/>
      <c r="AI10" s="99"/>
      <c r="AJ10" s="19">
        <f t="shared" si="2"/>
        <v>2</v>
      </c>
      <c r="AK10" s="336">
        <f t="shared" si="3"/>
        <v>1</v>
      </c>
      <c r="AL10" s="336">
        <f t="shared" si="4"/>
        <v>0</v>
      </c>
      <c r="AM10" s="143"/>
      <c r="AN10" s="143"/>
      <c r="AO10" s="143"/>
    </row>
    <row r="11" spans="1:41" s="25" customFormat="1">
      <c r="A11" s="122">
        <v>5</v>
      </c>
      <c r="B11" s="122" t="s">
        <v>1503</v>
      </c>
      <c r="C11" s="123" t="s">
        <v>1133</v>
      </c>
      <c r="D11" s="124" t="s">
        <v>39</v>
      </c>
      <c r="E11" s="202"/>
      <c r="F11" s="99"/>
      <c r="G11" s="99"/>
      <c r="H11" s="99" t="s">
        <v>6</v>
      </c>
      <c r="I11" s="99"/>
      <c r="J11" s="99" t="s">
        <v>6</v>
      </c>
      <c r="K11" s="99"/>
      <c r="L11" s="99"/>
      <c r="M11" s="99"/>
      <c r="N11" s="99"/>
      <c r="O11" s="99"/>
      <c r="P11" s="99" t="s">
        <v>6</v>
      </c>
      <c r="Q11" s="99" t="s">
        <v>6</v>
      </c>
      <c r="R11" s="99"/>
      <c r="S11" s="99"/>
      <c r="T11" s="99"/>
      <c r="U11" s="99"/>
      <c r="V11" s="99"/>
      <c r="W11" s="99"/>
      <c r="X11" s="99"/>
      <c r="Y11" s="99"/>
      <c r="Z11" s="99"/>
      <c r="AA11" s="99"/>
      <c r="AB11" s="99"/>
      <c r="AC11" s="99"/>
      <c r="AD11" s="99"/>
      <c r="AE11" s="99"/>
      <c r="AF11" s="99"/>
      <c r="AG11" s="99"/>
      <c r="AH11" s="99"/>
      <c r="AI11" s="99"/>
      <c r="AJ11" s="19">
        <f t="shared" si="2"/>
        <v>4</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t="s">
        <v>6</v>
      </c>
      <c r="K13" s="99"/>
      <c r="L13" s="99"/>
      <c r="M13" s="99"/>
      <c r="N13" s="99"/>
      <c r="O13" s="99"/>
      <c r="P13" s="99"/>
      <c r="Q13" s="99" t="s">
        <v>6</v>
      </c>
      <c r="R13" s="99"/>
      <c r="S13" s="99"/>
      <c r="T13" s="99" t="s">
        <v>7</v>
      </c>
      <c r="U13" s="99"/>
      <c r="V13" s="99"/>
      <c r="W13" s="99"/>
      <c r="X13" s="99"/>
      <c r="Y13" s="99"/>
      <c r="Z13" s="99"/>
      <c r="AA13" s="99"/>
      <c r="AB13" s="99"/>
      <c r="AC13" s="99"/>
      <c r="AD13" s="99"/>
      <c r="AE13" s="99"/>
      <c r="AF13" s="99"/>
      <c r="AG13" s="99"/>
      <c r="AH13" s="99"/>
      <c r="AI13" s="99"/>
      <c r="AJ13" s="19">
        <f t="shared" si="2"/>
        <v>2</v>
      </c>
      <c r="AK13" s="336">
        <f t="shared" si="3"/>
        <v>1</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t="s">
        <v>7</v>
      </c>
      <c r="K15" s="99"/>
      <c r="L15" s="99"/>
      <c r="M15" s="99"/>
      <c r="N15" s="99"/>
      <c r="O15" s="99"/>
      <c r="P15" s="99" t="s">
        <v>6</v>
      </c>
      <c r="Q15" s="99" t="s">
        <v>6</v>
      </c>
      <c r="R15" s="99"/>
      <c r="S15" s="99"/>
      <c r="T15" s="99" t="s">
        <v>7</v>
      </c>
      <c r="U15" s="99"/>
      <c r="V15" s="99"/>
      <c r="W15" s="99"/>
      <c r="X15" s="99"/>
      <c r="Y15" s="99"/>
      <c r="Z15" s="99"/>
      <c r="AA15" s="99"/>
      <c r="AB15" s="99"/>
      <c r="AC15" s="99"/>
      <c r="AD15" s="99"/>
      <c r="AE15" s="99"/>
      <c r="AF15" s="99"/>
      <c r="AG15" s="99"/>
      <c r="AH15" s="99"/>
      <c r="AI15" s="99"/>
      <c r="AJ15" s="19">
        <f t="shared" si="2"/>
        <v>2</v>
      </c>
      <c r="AK15" s="336">
        <f t="shared" si="3"/>
        <v>3</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t="s">
        <v>6</v>
      </c>
      <c r="R16" s="99"/>
      <c r="S16" s="99"/>
      <c r="T16" s="99"/>
      <c r="U16" s="99"/>
      <c r="V16" s="99"/>
      <c r="W16" s="99"/>
      <c r="X16" s="99"/>
      <c r="Y16" s="99"/>
      <c r="Z16" s="99"/>
      <c r="AA16" s="99"/>
      <c r="AB16" s="99"/>
      <c r="AC16" s="99"/>
      <c r="AD16" s="99"/>
      <c r="AE16" s="99"/>
      <c r="AF16" s="99"/>
      <c r="AG16" s="99"/>
      <c r="AH16" s="99"/>
      <c r="AI16" s="99"/>
      <c r="AJ16" s="19">
        <f t="shared" si="2"/>
        <v>1</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t="s">
        <v>7</v>
      </c>
      <c r="M17" s="99" t="s">
        <v>7</v>
      </c>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4</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t="s">
        <v>6</v>
      </c>
      <c r="K19" s="202"/>
      <c r="L19" s="202"/>
      <c r="M19" s="202" t="s">
        <v>6</v>
      </c>
      <c r="N19" s="202"/>
      <c r="O19" s="202"/>
      <c r="P19" s="202"/>
      <c r="Q19" s="202" t="s">
        <v>6</v>
      </c>
      <c r="R19" s="202"/>
      <c r="S19" s="202"/>
      <c r="T19" s="202"/>
      <c r="U19" s="202"/>
      <c r="V19" s="202"/>
      <c r="W19" s="202"/>
      <c r="X19" s="202"/>
      <c r="Y19" s="202"/>
      <c r="Z19" s="202"/>
      <c r="AA19" s="202"/>
      <c r="AB19" s="202"/>
      <c r="AC19" s="202"/>
      <c r="AD19" s="202"/>
      <c r="AE19" s="202"/>
      <c r="AF19" s="202"/>
      <c r="AG19" s="202"/>
      <c r="AH19" s="202"/>
      <c r="AI19" s="202"/>
      <c r="AJ19" s="19">
        <f t="shared" si="2"/>
        <v>3</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t="s">
        <v>7</v>
      </c>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2</v>
      </c>
      <c r="AL20" s="336">
        <f t="shared" si="4"/>
        <v>0</v>
      </c>
      <c r="AM20" s="426"/>
      <c r="AN20" s="427"/>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t="s">
        <v>6</v>
      </c>
      <c r="K23" s="99" t="s">
        <v>8</v>
      </c>
      <c r="L23" s="99"/>
      <c r="M23" s="99"/>
      <c r="N23" s="99"/>
      <c r="O23" s="99"/>
      <c r="P23" s="99"/>
      <c r="Q23" s="99" t="s">
        <v>6</v>
      </c>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1</v>
      </c>
      <c r="AM23" s="143"/>
      <c r="AN23" s="143"/>
      <c r="AO23" s="143"/>
    </row>
    <row r="24" spans="1:41" s="25" customFormat="1" ht="21" customHeight="1">
      <c r="A24" s="122">
        <v>18</v>
      </c>
      <c r="B24" s="122" t="s">
        <v>1528</v>
      </c>
      <c r="C24" s="123" t="s">
        <v>1529</v>
      </c>
      <c r="D24" s="124" t="s">
        <v>952</v>
      </c>
      <c r="E24" s="99"/>
      <c r="F24" s="99"/>
      <c r="G24" s="99"/>
      <c r="H24" s="99"/>
      <c r="I24" s="99"/>
      <c r="J24" s="99" t="s">
        <v>6</v>
      </c>
      <c r="K24" s="99"/>
      <c r="L24" s="99"/>
      <c r="M24" s="99"/>
      <c r="N24" s="99"/>
      <c r="O24" s="99" t="s">
        <v>7</v>
      </c>
      <c r="P24" s="99"/>
      <c r="Q24" s="99"/>
      <c r="R24" s="99"/>
      <c r="S24" s="99"/>
      <c r="T24" s="99" t="s">
        <v>7</v>
      </c>
      <c r="U24" s="99"/>
      <c r="V24" s="99"/>
      <c r="W24" s="99"/>
      <c r="X24" s="99"/>
      <c r="Y24" s="99"/>
      <c r="Z24" s="99"/>
      <c r="AA24" s="99"/>
      <c r="AB24" s="99"/>
      <c r="AC24" s="99"/>
      <c r="AD24" s="99"/>
      <c r="AE24" s="99"/>
      <c r="AF24" s="99"/>
      <c r="AG24" s="99"/>
      <c r="AH24" s="99"/>
      <c r="AI24" s="99"/>
      <c r="AJ24" s="19">
        <f t="shared" si="2"/>
        <v>1</v>
      </c>
      <c r="AK24" s="336">
        <f t="shared" si="3"/>
        <v>2</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1</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30</v>
      </c>
      <c r="AK26" s="147">
        <f>SUM(AK7:AK25)</f>
        <v>24</v>
      </c>
      <c r="AL26" s="147">
        <f>SUM(AL7:AL25)</f>
        <v>3</v>
      </c>
      <c r="AM26" s="24"/>
      <c r="AN26" s="24"/>
      <c r="AO26" s="24"/>
    </row>
    <row r="27" spans="1:41" s="25" customFormat="1" ht="21" customHeight="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5"/>
      <c r="D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E31" s="425"/>
      <c r="F31" s="425"/>
      <c r="G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5"/>
      <c r="D32" s="425"/>
      <c r="E32" s="425"/>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9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topLeftCell="A4" workbookViewId="0">
      <selection activeCell="T15" sqref="T15"/>
    </sheetView>
  </sheetViews>
  <sheetFormatPr defaultColWidth="9.33203125" defaultRowHeight="18"/>
  <cols>
    <col min="1" max="1" width="8.6640625" style="24" customWidth="1"/>
    <col min="2" max="2" width="17.6640625" style="24" customWidth="1"/>
    <col min="3" max="3" width="24.6640625" style="24" customWidth="1"/>
    <col min="4" max="4" width="9.332031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3" customHeight="1">
      <c r="A3" s="443" t="s">
        <v>1530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26.2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t="s">
        <v>8</v>
      </c>
      <c r="P8" s="99" t="s">
        <v>8</v>
      </c>
      <c r="Q8" s="99"/>
      <c r="R8" s="99"/>
      <c r="S8" s="99"/>
      <c r="T8" s="99" t="s">
        <v>6</v>
      </c>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1</v>
      </c>
      <c r="AK8" s="336">
        <f t="shared" ref="AK8:AK25" si="3">COUNTIF(F8:AJ8,"P")+2*COUNTIF(F8:AJ8,"2P")+COUNTIF(F8:AJ8,"TP")+COUNTIF(F8:AJ8,"PT")+COUNTIF(F8:AJ8,"PK")+COUNTIF(F8:AJ8,"KP")+2*COUNTIF(F8:AJ8,"P2")</f>
        <v>1</v>
      </c>
      <c r="AL8" s="336">
        <f t="shared" ref="AL8:AL25" si="4">COUNTIF(E8:AI8,"T")+2*COUNTIF(E8:AI8,"2T")+2*COUNTIF(E8:AI8,"T2")+COUNTIF(E8:AI8,"PT")+COUNTIF(E8:AI8,"TP")</f>
        <v>2</v>
      </c>
      <c r="AM8" s="143"/>
      <c r="AN8" s="143"/>
      <c r="AO8" s="143"/>
    </row>
    <row r="9" spans="1:41" s="25" customFormat="1">
      <c r="A9" s="79">
        <v>3</v>
      </c>
      <c r="B9" s="79" t="s">
        <v>1534</v>
      </c>
      <c r="C9" s="3" t="s">
        <v>1535</v>
      </c>
      <c r="D9" s="4" t="s">
        <v>29</v>
      </c>
      <c r="E9" s="202"/>
      <c r="F9" s="99"/>
      <c r="G9" s="99"/>
      <c r="H9" s="99"/>
      <c r="I9" s="99"/>
      <c r="J9" s="99"/>
      <c r="K9" s="99"/>
      <c r="L9" s="99"/>
      <c r="M9" s="99"/>
      <c r="N9" s="99"/>
      <c r="O9" s="99" t="s">
        <v>8</v>
      </c>
      <c r="P9" s="99"/>
      <c r="Q9" s="99"/>
      <c r="R9" s="99"/>
      <c r="S9" s="99"/>
      <c r="T9" s="99" t="s">
        <v>6</v>
      </c>
      <c r="U9" s="99"/>
      <c r="V9" s="99"/>
      <c r="W9" s="99"/>
      <c r="X9" s="99"/>
      <c r="Y9" s="99"/>
      <c r="Z9" s="99"/>
      <c r="AA9" s="99"/>
      <c r="AB9" s="99"/>
      <c r="AC9" s="99"/>
      <c r="AD9" s="99"/>
      <c r="AE9" s="99"/>
      <c r="AF9" s="99"/>
      <c r="AG9" s="99"/>
      <c r="AH9" s="99"/>
      <c r="AI9" s="99"/>
      <c r="AJ9" s="19">
        <f t="shared" si="2"/>
        <v>1</v>
      </c>
      <c r="AK9" s="336">
        <f t="shared" si="3"/>
        <v>0</v>
      </c>
      <c r="AL9" s="336">
        <f t="shared" si="4"/>
        <v>1</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t="s">
        <v>8</v>
      </c>
      <c r="P10" s="99" t="s">
        <v>8</v>
      </c>
      <c r="Q10" s="99"/>
      <c r="R10" s="99"/>
      <c r="S10" s="99" t="s">
        <v>7</v>
      </c>
      <c r="T10" s="99" t="s">
        <v>6</v>
      </c>
      <c r="U10" s="99"/>
      <c r="V10" s="99"/>
      <c r="W10" s="99"/>
      <c r="X10" s="99"/>
      <c r="Y10" s="99"/>
      <c r="Z10" s="99"/>
      <c r="AA10" s="99"/>
      <c r="AB10" s="99"/>
      <c r="AC10" s="99"/>
      <c r="AD10" s="99"/>
      <c r="AE10" s="99"/>
      <c r="AF10" s="99"/>
      <c r="AG10" s="99"/>
      <c r="AH10" s="99"/>
      <c r="AI10" s="99"/>
      <c r="AJ10" s="19">
        <f t="shared" si="2"/>
        <v>1</v>
      </c>
      <c r="AK10" s="336">
        <f t="shared" si="3"/>
        <v>2</v>
      </c>
      <c r="AL10" s="336">
        <f t="shared" si="4"/>
        <v>2</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t="s">
        <v>2814</v>
      </c>
      <c r="Q11" s="99"/>
      <c r="R11" s="99"/>
      <c r="S11" s="99"/>
      <c r="T11" s="99"/>
      <c r="U11" s="99"/>
      <c r="V11" s="99"/>
      <c r="W11" s="99"/>
      <c r="X11" s="99"/>
      <c r="Y11" s="99"/>
      <c r="Z11" s="99"/>
      <c r="AA11" s="99"/>
      <c r="AB11" s="99"/>
      <c r="AC11" s="99"/>
      <c r="AD11" s="99"/>
      <c r="AE11" s="99"/>
      <c r="AF11" s="99"/>
      <c r="AG11" s="99"/>
      <c r="AH11" s="99"/>
      <c r="AI11" s="99"/>
      <c r="AJ11" s="19">
        <f t="shared" si="2"/>
        <v>1</v>
      </c>
      <c r="AK11" s="336">
        <f t="shared" si="3"/>
        <v>1</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t="s">
        <v>8</v>
      </c>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1</v>
      </c>
      <c r="AM12" s="143"/>
      <c r="AN12" s="143"/>
      <c r="AO12" s="143"/>
    </row>
    <row r="13" spans="1:41" s="25" customFormat="1">
      <c r="A13" s="79">
        <v>7</v>
      </c>
      <c r="B13" s="79" t="s">
        <v>1544</v>
      </c>
      <c r="C13" s="3" t="s">
        <v>1545</v>
      </c>
      <c r="D13" s="4" t="s">
        <v>14</v>
      </c>
      <c r="E13" s="99"/>
      <c r="F13" s="99"/>
      <c r="G13" s="99"/>
      <c r="H13" s="99" t="s">
        <v>7</v>
      </c>
      <c r="I13" s="99" t="s">
        <v>7</v>
      </c>
      <c r="J13" s="99" t="s">
        <v>7</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t="s">
        <v>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3</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t="s">
        <v>6</v>
      </c>
      <c r="Q15" s="99"/>
      <c r="R15" s="99"/>
      <c r="S15" s="99"/>
      <c r="T15" s="99" t="s">
        <v>6</v>
      </c>
      <c r="U15" s="99"/>
      <c r="V15" s="99"/>
      <c r="W15" s="99"/>
      <c r="X15" s="99"/>
      <c r="Y15" s="99"/>
      <c r="Z15" s="99"/>
      <c r="AA15" s="99"/>
      <c r="AB15" s="99"/>
      <c r="AC15" s="99"/>
      <c r="AD15" s="99"/>
      <c r="AE15" s="99"/>
      <c r="AF15" s="99"/>
      <c r="AG15" s="99"/>
      <c r="AH15" s="99"/>
      <c r="AI15" s="99"/>
      <c r="AJ15" s="19">
        <f t="shared" si="2"/>
        <v>2</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t="s">
        <v>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3</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t="s">
        <v>6</v>
      </c>
      <c r="U17" s="99"/>
      <c r="V17" s="99"/>
      <c r="W17" s="99"/>
      <c r="X17" s="99"/>
      <c r="Y17" s="99"/>
      <c r="Z17" s="99"/>
      <c r="AA17" s="99"/>
      <c r="AB17" s="99"/>
      <c r="AC17" s="99"/>
      <c r="AD17" s="99"/>
      <c r="AE17" s="99"/>
      <c r="AF17" s="99"/>
      <c r="AG17" s="99"/>
      <c r="AH17" s="99"/>
      <c r="AI17" s="99"/>
      <c r="AJ17" s="19">
        <f t="shared" si="2"/>
        <v>1</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t="s">
        <v>7</v>
      </c>
      <c r="U18" s="99"/>
      <c r="V18" s="99"/>
      <c r="W18" s="99"/>
      <c r="X18" s="99"/>
      <c r="Y18" s="99"/>
      <c r="Z18" s="99"/>
      <c r="AA18" s="99"/>
      <c r="AB18" s="99"/>
      <c r="AC18" s="99"/>
      <c r="AD18" s="99"/>
      <c r="AE18" s="99"/>
      <c r="AF18" s="99"/>
      <c r="AG18" s="99"/>
      <c r="AH18" s="99"/>
      <c r="AI18" s="99"/>
      <c r="AJ18" s="19">
        <f t="shared" si="2"/>
        <v>0</v>
      </c>
      <c r="AK18" s="336">
        <f t="shared" si="3"/>
        <v>2</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t="s">
        <v>6</v>
      </c>
      <c r="P20" s="99"/>
      <c r="Q20" s="99"/>
      <c r="R20" s="99"/>
      <c r="S20" s="99"/>
      <c r="T20" s="99" t="s">
        <v>6</v>
      </c>
      <c r="U20" s="99"/>
      <c r="V20" s="99"/>
      <c r="W20" s="99"/>
      <c r="X20" s="99"/>
      <c r="Y20" s="99"/>
      <c r="Z20" s="99"/>
      <c r="AA20" s="99"/>
      <c r="AB20" s="99"/>
      <c r="AC20" s="99"/>
      <c r="AD20" s="99"/>
      <c r="AE20" s="99"/>
      <c r="AF20" s="99"/>
      <c r="AG20" s="99"/>
      <c r="AH20" s="99"/>
      <c r="AI20" s="99"/>
      <c r="AJ20" s="19">
        <f t="shared" si="2"/>
        <v>2</v>
      </c>
      <c r="AK20" s="336">
        <f t="shared" si="3"/>
        <v>1</v>
      </c>
      <c r="AL20" s="336">
        <f t="shared" si="4"/>
        <v>0</v>
      </c>
      <c r="AM20" s="426"/>
      <c r="AN20" s="427"/>
      <c r="AO20" s="143"/>
    </row>
    <row r="21" spans="1:41" s="25" customFormat="1" ht="21" customHeight="1">
      <c r="A21" s="79">
        <v>15</v>
      </c>
      <c r="B21" s="79" t="s">
        <v>1558</v>
      </c>
      <c r="C21" s="3" t="s">
        <v>1559</v>
      </c>
      <c r="D21" s="4" t="s">
        <v>940</v>
      </c>
      <c r="E21" s="99"/>
      <c r="F21" s="99"/>
      <c r="G21" s="99"/>
      <c r="H21" s="99"/>
      <c r="I21" s="99"/>
      <c r="J21" s="99"/>
      <c r="K21" s="99"/>
      <c r="L21" s="99"/>
      <c r="M21" s="99"/>
      <c r="N21" s="99"/>
      <c r="O21" s="99" t="s">
        <v>8</v>
      </c>
      <c r="P21" s="99"/>
      <c r="Q21" s="99"/>
      <c r="R21" s="99"/>
      <c r="S21" s="99" t="s">
        <v>7</v>
      </c>
      <c r="T21" s="99" t="s">
        <v>6</v>
      </c>
      <c r="U21" s="99"/>
      <c r="V21" s="99"/>
      <c r="W21" s="99"/>
      <c r="X21" s="99"/>
      <c r="Y21" s="99"/>
      <c r="Z21" s="99"/>
      <c r="AA21" s="99"/>
      <c r="AB21" s="99"/>
      <c r="AC21" s="99"/>
      <c r="AD21" s="99"/>
      <c r="AE21" s="99"/>
      <c r="AF21" s="99"/>
      <c r="AG21" s="99"/>
      <c r="AH21" s="99"/>
      <c r="AI21" s="99"/>
      <c r="AJ21" s="19">
        <f t="shared" si="2"/>
        <v>1</v>
      </c>
      <c r="AK21" s="336">
        <f t="shared" si="3"/>
        <v>1</v>
      </c>
      <c r="AL21" s="336">
        <f t="shared" si="4"/>
        <v>1</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t="s">
        <v>7</v>
      </c>
      <c r="K25" s="99"/>
      <c r="L25" s="99" t="s">
        <v>6</v>
      </c>
      <c r="M25" s="99"/>
      <c r="N25" s="99"/>
      <c r="O25" s="99"/>
      <c r="P25" s="99" t="s">
        <v>7</v>
      </c>
      <c r="Q25" s="99"/>
      <c r="R25" s="99" t="s">
        <v>6</v>
      </c>
      <c r="S25" s="99"/>
      <c r="T25" s="99" t="s">
        <v>7</v>
      </c>
      <c r="U25" s="99"/>
      <c r="V25" s="99"/>
      <c r="W25" s="99"/>
      <c r="X25" s="99"/>
      <c r="Y25" s="99"/>
      <c r="Z25" s="99"/>
      <c r="AA25" s="99"/>
      <c r="AB25" s="99"/>
      <c r="AC25" s="99"/>
      <c r="AD25" s="99"/>
      <c r="AE25" s="99"/>
      <c r="AF25" s="99"/>
      <c r="AG25" s="99"/>
      <c r="AH25" s="99"/>
      <c r="AI25" s="99"/>
      <c r="AJ25" s="19">
        <f t="shared" si="2"/>
        <v>2</v>
      </c>
      <c r="AK25" s="336">
        <f t="shared" si="3"/>
        <v>5</v>
      </c>
      <c r="AL25" s="336">
        <f t="shared" si="4"/>
        <v>0</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12</v>
      </c>
      <c r="AK26" s="147">
        <f>SUM(AK7:AK25)</f>
        <v>24</v>
      </c>
      <c r="AL26" s="147">
        <f>SUM(AL7:AL25)</f>
        <v>7</v>
      </c>
      <c r="AM26" s="24"/>
      <c r="AN26" s="24"/>
      <c r="AO26" s="24"/>
    </row>
    <row r="27" spans="1:41" s="25" customFormat="1" ht="21" customHeight="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5"/>
      <c r="D29" s="425"/>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5"/>
      <c r="D30" s="425"/>
      <c r="E30" s="425"/>
      <c r="F30" s="425"/>
      <c r="G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E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5"/>
      <c r="D32" s="425"/>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8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9" workbookViewId="0">
      <selection activeCell="S16" sqref="S16"/>
    </sheetView>
  </sheetViews>
  <sheetFormatPr defaultColWidth="9.33203125" defaultRowHeight="18"/>
  <cols>
    <col min="1" max="1" width="8.6640625" style="24" customWidth="1"/>
    <col min="2" max="2" width="18.33203125" style="24" customWidth="1"/>
    <col min="3" max="3" width="24.33203125" style="24" customWidth="1"/>
    <col min="4" max="4" width="10.1640625" style="24" customWidth="1"/>
    <col min="5" max="35" width="4" style="24" customWidth="1"/>
    <col min="36" max="38" width="6"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1567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t="s">
        <v>6</v>
      </c>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1</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t="s">
        <v>6</v>
      </c>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t="s">
        <v>6</v>
      </c>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t="s">
        <v>7</v>
      </c>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t="s">
        <v>6</v>
      </c>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t="s">
        <v>2805</v>
      </c>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2</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t="s">
        <v>8</v>
      </c>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1</v>
      </c>
      <c r="AM20" s="426"/>
      <c r="AN20" s="427"/>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t="s">
        <v>6</v>
      </c>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t="s">
        <v>8</v>
      </c>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1</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1</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t="s">
        <v>2805</v>
      </c>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2</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t="s">
        <v>2806</v>
      </c>
      <c r="N30" s="96"/>
      <c r="O30" s="96"/>
      <c r="P30" s="96" t="s">
        <v>7</v>
      </c>
      <c r="Q30" s="96"/>
      <c r="R30" s="96"/>
      <c r="S30" s="96"/>
      <c r="T30" s="96"/>
      <c r="U30" s="96"/>
      <c r="V30" s="96"/>
      <c r="W30" s="96"/>
      <c r="X30" s="96"/>
      <c r="Y30" s="96"/>
      <c r="Z30" s="96"/>
      <c r="AA30" s="96"/>
      <c r="AB30" s="96"/>
      <c r="AC30" s="96"/>
      <c r="AD30" s="96"/>
      <c r="AE30" s="96"/>
      <c r="AF30" s="96"/>
      <c r="AG30" s="96"/>
      <c r="AH30" s="96"/>
      <c r="AI30" s="96"/>
      <c r="AJ30" s="19">
        <f t="shared" si="2"/>
        <v>3</v>
      </c>
      <c r="AK30" s="336">
        <f t="shared" si="3"/>
        <v>1</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t="s">
        <v>8</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1</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2</v>
      </c>
      <c r="AK32" s="336">
        <f t="shared" si="3"/>
        <v>0</v>
      </c>
      <c r="AL32" s="336">
        <f t="shared" si="4"/>
        <v>0</v>
      </c>
      <c r="AM32" s="143"/>
      <c r="AN32" s="143"/>
      <c r="AO32" s="143"/>
    </row>
    <row r="33" spans="1:41" s="25" customFormat="1" ht="21" customHeight="1">
      <c r="A33" s="428" t="s">
        <v>10</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19">
        <f>SUM(AJ7:AJ32)</f>
        <v>11</v>
      </c>
      <c r="AK33" s="19">
        <f>SUM(AK7:AK32)</f>
        <v>7</v>
      </c>
      <c r="AL33" s="19">
        <f>SUM(AL7:AL32)</f>
        <v>6</v>
      </c>
      <c r="AM33" s="24"/>
      <c r="AN33" s="24"/>
      <c r="AO33" s="24"/>
    </row>
    <row r="34" spans="1:41"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5"/>
      <c r="D37" s="425"/>
      <c r="E37" s="425"/>
      <c r="F37" s="425"/>
      <c r="G37" s="425"/>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5"/>
      <c r="D38" s="425"/>
      <c r="E38" s="425"/>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8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topLeftCell="A5" workbookViewId="0">
      <selection activeCell="R10" sqref="R10"/>
    </sheetView>
  </sheetViews>
  <sheetFormatPr defaultColWidth="9.33203125" defaultRowHeight="18"/>
  <cols>
    <col min="1" max="1" width="7.6640625" style="24" customWidth="1"/>
    <col min="2" max="2" width="16.83203125" style="24" customWidth="1"/>
    <col min="3" max="3" width="27.5" style="24" customWidth="1"/>
    <col min="4" max="4" width="9.1640625"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1653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45">
        <v>2</v>
      </c>
      <c r="B8" s="39" t="s">
        <v>1656</v>
      </c>
      <c r="C8" s="71" t="s">
        <v>1657</v>
      </c>
      <c r="D8" s="72" t="s">
        <v>388</v>
      </c>
      <c r="E8" s="87"/>
      <c r="F8" s="86"/>
      <c r="G8" s="86"/>
      <c r="H8" s="88"/>
      <c r="I8" s="86"/>
      <c r="J8" s="86"/>
      <c r="K8" s="86"/>
      <c r="L8" s="86"/>
      <c r="M8" s="86"/>
      <c r="N8" s="86"/>
      <c r="O8" s="86"/>
      <c r="P8" s="86"/>
      <c r="Q8" s="86"/>
      <c r="R8" s="86"/>
      <c r="S8" s="86"/>
      <c r="T8" s="86"/>
      <c r="U8" s="86"/>
      <c r="V8" s="86"/>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53"/>
      <c r="AN8" s="153"/>
      <c r="AO8" s="153"/>
    </row>
    <row r="9" spans="1:41" s="25" customFormat="1">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c r="A10" s="45">
        <v>4</v>
      </c>
      <c r="B10" s="39" t="s">
        <v>1660</v>
      </c>
      <c r="C10" s="71" t="s">
        <v>1661</v>
      </c>
      <c r="D10" s="72" t="s">
        <v>1662</v>
      </c>
      <c r="E10" s="87"/>
      <c r="F10" s="86"/>
      <c r="G10" s="86"/>
      <c r="H10" s="88" t="s">
        <v>8</v>
      </c>
      <c r="I10" s="86"/>
      <c r="J10" s="86"/>
      <c r="K10" s="86"/>
      <c r="L10" s="86"/>
      <c r="M10" s="86"/>
      <c r="N10" s="86"/>
      <c r="O10" s="86"/>
      <c r="P10" s="86"/>
      <c r="Q10" s="86"/>
      <c r="R10" s="86" t="s">
        <v>8</v>
      </c>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2</v>
      </c>
      <c r="AM10" s="153"/>
      <c r="AN10" s="153"/>
      <c r="AO10" s="153"/>
    </row>
    <row r="11" spans="1:41" s="25" customFormat="1">
      <c r="A11" s="45">
        <v>5</v>
      </c>
      <c r="B11" s="39" t="s">
        <v>1663</v>
      </c>
      <c r="C11" s="71" t="s">
        <v>1664</v>
      </c>
      <c r="D11" s="72" t="s">
        <v>1665</v>
      </c>
      <c r="E11" s="211"/>
      <c r="F11" s="212"/>
      <c r="G11" s="212"/>
      <c r="H11" s="88"/>
      <c r="I11" s="212"/>
      <c r="J11" s="212"/>
      <c r="K11" s="212"/>
      <c r="L11" s="212"/>
      <c r="M11" s="212"/>
      <c r="N11" s="212"/>
      <c r="O11" s="212"/>
      <c r="P11" s="212"/>
      <c r="Q11" s="212"/>
      <c r="R11" s="212" t="s">
        <v>8</v>
      </c>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1</v>
      </c>
      <c r="AM11" s="153"/>
      <c r="AN11" s="153"/>
      <c r="AO11" s="153"/>
    </row>
    <row r="12" spans="1:41" s="25" customFormat="1">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c r="A13" s="45">
        <v>7</v>
      </c>
      <c r="B13" s="39" t="s">
        <v>1670</v>
      </c>
      <c r="C13" s="71" t="s">
        <v>1671</v>
      </c>
      <c r="D13" s="72" t="s">
        <v>1188</v>
      </c>
      <c r="E13" s="87"/>
      <c r="F13" s="86"/>
      <c r="G13" s="86"/>
      <c r="H13" s="88"/>
      <c r="I13" s="86"/>
      <c r="J13" s="86" t="s">
        <v>7</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1</v>
      </c>
      <c r="AL13" s="336">
        <f t="shared" si="4"/>
        <v>0</v>
      </c>
      <c r="AM13" s="153"/>
      <c r="AN13" s="153"/>
      <c r="AO13" s="153"/>
    </row>
    <row r="14" spans="1:41" s="25" customFormat="1">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t="s">
        <v>7</v>
      </c>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426"/>
      <c r="AN17" s="427"/>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t="s">
        <v>6</v>
      </c>
      <c r="Q21" s="99"/>
      <c r="R21" s="99"/>
      <c r="S21" s="99"/>
      <c r="T21" s="99"/>
      <c r="U21" s="99"/>
      <c r="V21" s="99"/>
      <c r="W21" s="99"/>
      <c r="X21" s="99"/>
      <c r="Y21" s="99"/>
      <c r="Z21" s="99"/>
      <c r="AA21" s="99"/>
      <c r="AB21" s="99"/>
      <c r="AC21" s="99"/>
      <c r="AD21" s="99"/>
      <c r="AE21" s="99"/>
      <c r="AF21" s="99"/>
      <c r="AG21" s="99"/>
      <c r="AH21" s="99"/>
      <c r="AI21" s="99"/>
      <c r="AJ21" s="19">
        <f t="shared" si="2"/>
        <v>1</v>
      </c>
      <c r="AK21" s="336">
        <f t="shared" si="3"/>
        <v>0</v>
      </c>
      <c r="AL21" s="336">
        <f t="shared" si="4"/>
        <v>1</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t="s">
        <v>6</v>
      </c>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t="s">
        <v>7</v>
      </c>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2</v>
      </c>
      <c r="AM27" s="153"/>
      <c r="AN27" s="153"/>
      <c r="AO27" s="153"/>
    </row>
    <row r="28" spans="1:41" s="25" customFormat="1" ht="21" customHeight="1">
      <c r="A28" s="45">
        <v>22</v>
      </c>
      <c r="B28" s="39" t="s">
        <v>1699</v>
      </c>
      <c r="C28" s="71" t="s">
        <v>1700</v>
      </c>
      <c r="D28" s="72" t="s">
        <v>1701</v>
      </c>
      <c r="E28" s="98"/>
      <c r="F28" s="99"/>
      <c r="G28" s="99"/>
      <c r="H28" s="99" t="s">
        <v>7</v>
      </c>
      <c r="I28" s="99"/>
      <c r="J28" s="99" t="s">
        <v>6</v>
      </c>
      <c r="K28" s="99"/>
      <c r="L28" s="99"/>
      <c r="M28" s="99"/>
      <c r="N28" s="99"/>
      <c r="O28" s="99"/>
      <c r="P28" s="99" t="s">
        <v>6</v>
      </c>
      <c r="Q28" s="99"/>
      <c r="R28" s="99"/>
      <c r="S28" s="99"/>
      <c r="T28" s="99"/>
      <c r="U28" s="99"/>
      <c r="V28" s="99"/>
      <c r="W28" s="99"/>
      <c r="X28" s="99"/>
      <c r="Y28" s="99"/>
      <c r="Z28" s="99"/>
      <c r="AA28" s="99"/>
      <c r="AB28" s="99"/>
      <c r="AC28" s="99"/>
      <c r="AD28" s="99"/>
      <c r="AE28" s="99"/>
      <c r="AF28" s="99"/>
      <c r="AG28" s="99"/>
      <c r="AH28" s="99"/>
      <c r="AI28" s="99"/>
      <c r="AJ28" s="19">
        <f t="shared" si="2"/>
        <v>2</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96" t="s">
        <v>2799</v>
      </c>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8"/>
      <c r="AJ30" s="19">
        <f t="shared" si="2"/>
        <v>0</v>
      </c>
      <c r="AK30" s="336">
        <f t="shared" si="3"/>
        <v>0</v>
      </c>
      <c r="AL30" s="336">
        <f t="shared" si="4"/>
        <v>0</v>
      </c>
      <c r="AM30" s="153"/>
      <c r="AN30" s="153"/>
      <c r="AO30" s="153"/>
    </row>
    <row r="31" spans="1:41" s="25" customFormat="1" hidden="1">
      <c r="A31" s="45">
        <v>25</v>
      </c>
      <c r="B31" s="39" t="s">
        <v>1668</v>
      </c>
      <c r="C31" s="71" t="s">
        <v>1669</v>
      </c>
      <c r="D31" s="72" t="s">
        <v>15</v>
      </c>
      <c r="E31" s="499"/>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1"/>
      <c r="AJ31" s="19">
        <f t="shared" si="2"/>
        <v>0</v>
      </c>
      <c r="AK31" s="336">
        <f t="shared" si="3"/>
        <v>0</v>
      </c>
      <c r="AL31" s="336">
        <f t="shared" si="4"/>
        <v>0</v>
      </c>
      <c r="AM31" s="153"/>
      <c r="AN31" s="153"/>
      <c r="AO31" s="153"/>
    </row>
    <row r="32" spans="1:41" s="25" customFormat="1" ht="21" customHeight="1">
      <c r="A32" s="495" t="s">
        <v>10</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147">
        <f>SUM(AJ7:AJ29)</f>
        <v>8</v>
      </c>
      <c r="AK32" s="147">
        <f>SUM(AK7:AK29)</f>
        <v>6</v>
      </c>
      <c r="AL32" s="147">
        <f>SUM(AL7:AL29)</f>
        <v>6</v>
      </c>
      <c r="AM32" s="24"/>
      <c r="AN32" s="24"/>
    </row>
    <row r="33" spans="1:39"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row>
    <row r="34" spans="1:39">
      <c r="C34" s="425"/>
      <c r="D34" s="425"/>
      <c r="E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25"/>
      <c r="D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A1:P1"/>
    <mergeCell ref="Q1:AL1"/>
    <mergeCell ref="A2:P2"/>
    <mergeCell ref="Q2:AL2"/>
    <mergeCell ref="A3:AL3"/>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s>
  <conditionalFormatting sqref="E6:AI29 E30">
    <cfRule type="expression" dxfId="8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2" workbookViewId="0">
      <selection activeCell="Q25" sqref="Q25"/>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2.5">
      <c r="A3" s="443" t="s">
        <v>1705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t="s">
        <v>6</v>
      </c>
      <c r="Q8" s="136" t="s">
        <v>6</v>
      </c>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2</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t="s">
        <v>7</v>
      </c>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1</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502"/>
      <c r="AN21" s="503"/>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t="s">
        <v>6</v>
      </c>
      <c r="Q25" s="136" t="s">
        <v>6</v>
      </c>
      <c r="R25" s="136"/>
      <c r="S25" s="136"/>
      <c r="T25" s="136"/>
      <c r="U25" s="136"/>
      <c r="V25" s="136"/>
      <c r="W25" s="136"/>
      <c r="X25" s="136"/>
      <c r="Y25" s="136"/>
      <c r="Z25" s="136"/>
      <c r="AA25" s="136"/>
      <c r="AB25" s="136"/>
      <c r="AC25" s="136"/>
      <c r="AD25" s="136"/>
      <c r="AE25" s="136"/>
      <c r="AF25" s="136"/>
      <c r="AG25" s="136"/>
      <c r="AH25" s="136"/>
      <c r="AI25" s="136"/>
      <c r="AJ25" s="19">
        <f t="shared" si="2"/>
        <v>3</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1</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14">
        <f>SUM(AJ7:AJ35)</f>
        <v>5</v>
      </c>
      <c r="AK36" s="114">
        <f>SUM(AK7:AK35)</f>
        <v>4</v>
      </c>
      <c r="AL36" s="114">
        <f>SUM(AL7:AL35)</f>
        <v>0</v>
      </c>
      <c r="AM36" s="16"/>
      <c r="AN36"/>
      <c r="AO36"/>
    </row>
    <row r="37" spans="1:41" s="25" customFormat="1" ht="21" customHeight="1">
      <c r="A37" s="429" t="s">
        <v>2804</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c r="AM37" s="338"/>
      <c r="AN37" s="338"/>
    </row>
    <row r="38" spans="1:41" ht="19.5">
      <c r="C38" s="425"/>
      <c r="D38" s="425"/>
      <c r="E38" s="425"/>
      <c r="F38" s="425"/>
      <c r="G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40:D40"/>
    <mergeCell ref="C38:G38"/>
    <mergeCell ref="C39:E39"/>
    <mergeCell ref="A36:AI36"/>
    <mergeCell ref="A5:A6"/>
    <mergeCell ref="A37:AL37"/>
    <mergeCell ref="B5:B6"/>
    <mergeCell ref="C5:D6"/>
  </mergeCells>
  <conditionalFormatting sqref="E6:AI35">
    <cfRule type="expression" dxfId="7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7" workbookViewId="0">
      <selection activeCell="Q15" sqref="Q15"/>
    </sheetView>
  </sheetViews>
  <sheetFormatPr defaultRowHeight="17.25"/>
  <cols>
    <col min="1" max="1" width="6.1640625" customWidth="1"/>
    <col min="2" max="2" width="15.1640625" style="221" customWidth="1"/>
    <col min="3" max="3" width="22" customWidth="1"/>
    <col min="4" max="4" width="9.5" customWidth="1"/>
    <col min="5" max="35" width="4.1640625" customWidth="1"/>
    <col min="36" max="38" width="6.83203125" customWidth="1"/>
  </cols>
  <sheetData>
    <row r="1" spans="1:41"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3.1" customHeight="1">
      <c r="A3" s="443" t="s">
        <v>1751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t="s">
        <v>6</v>
      </c>
      <c r="K13" s="136"/>
      <c r="L13" s="136"/>
      <c r="M13" s="136"/>
      <c r="N13" s="136"/>
      <c r="O13" s="136"/>
      <c r="P13" s="185"/>
      <c r="Q13" s="136" t="s">
        <v>6</v>
      </c>
      <c r="R13" s="136"/>
      <c r="S13" s="136"/>
      <c r="T13" s="136"/>
      <c r="U13" s="136"/>
      <c r="V13" s="136"/>
      <c r="W13" s="136"/>
      <c r="X13" s="136"/>
      <c r="Y13" s="136"/>
      <c r="Z13" s="136"/>
      <c r="AA13" s="136"/>
      <c r="AB13" s="136"/>
      <c r="AC13" s="136"/>
      <c r="AD13" s="136"/>
      <c r="AE13" s="136"/>
      <c r="AF13" s="136"/>
      <c r="AG13" s="136"/>
      <c r="AH13" s="136"/>
      <c r="AI13" s="136"/>
      <c r="AJ13" s="19">
        <f t="shared" si="2"/>
        <v>2</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t="s">
        <v>7</v>
      </c>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1</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502"/>
      <c r="AN20" s="503"/>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504" t="s">
        <v>2799</v>
      </c>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6"/>
      <c r="AJ32" s="19">
        <f t="shared" si="2"/>
        <v>0</v>
      </c>
      <c r="AK32" s="336">
        <f t="shared" si="3"/>
        <v>0</v>
      </c>
      <c r="AL32" s="336">
        <f t="shared" si="4"/>
        <v>0</v>
      </c>
      <c r="AM32" s="12"/>
      <c r="AN32" s="12"/>
      <c r="AO32" s="12"/>
    </row>
    <row r="33" spans="1:41" ht="21" hidden="1" customHeight="1">
      <c r="A33" s="5">
        <v>27</v>
      </c>
      <c r="B33" s="178" t="s">
        <v>958</v>
      </c>
      <c r="C33" s="179" t="s">
        <v>959</v>
      </c>
      <c r="D33" s="160" t="s">
        <v>960</v>
      </c>
      <c r="E33" s="507"/>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9"/>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507"/>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9"/>
      <c r="AJ34" s="19">
        <f t="shared" si="2"/>
        <v>0</v>
      </c>
      <c r="AK34" s="336">
        <f t="shared" si="3"/>
        <v>0</v>
      </c>
      <c r="AL34" s="336">
        <f t="shared" si="4"/>
        <v>0</v>
      </c>
      <c r="AM34" s="12"/>
      <c r="AN34" s="12"/>
      <c r="AO34" s="12"/>
    </row>
    <row r="35" spans="1:41" ht="21" hidden="1" customHeight="1">
      <c r="A35" s="5">
        <v>29</v>
      </c>
      <c r="B35" s="178" t="s">
        <v>1800</v>
      </c>
      <c r="C35" s="179" t="s">
        <v>1801</v>
      </c>
      <c r="D35" s="160" t="s">
        <v>36</v>
      </c>
      <c r="E35" s="507"/>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9"/>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10"/>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2"/>
      <c r="AJ36" s="19">
        <f t="shared" si="2"/>
        <v>0</v>
      </c>
      <c r="AK36" s="336">
        <f t="shared" si="3"/>
        <v>0</v>
      </c>
      <c r="AL36" s="336">
        <f t="shared" si="4"/>
        <v>0</v>
      </c>
      <c r="AM36" s="12"/>
      <c r="AN36" s="12"/>
      <c r="AO36" s="12"/>
    </row>
    <row r="37" spans="1:41"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9">
        <f>SUM(AJ7:AJ35)</f>
        <v>2</v>
      </c>
      <c r="AK37" s="19">
        <f>SUM(AK7:AK35)</f>
        <v>1</v>
      </c>
      <c r="AL37" s="19">
        <f>SUM(AL7:AL35)</f>
        <v>0</v>
      </c>
    </row>
    <row r="38" spans="1:41" s="25" customFormat="1" ht="21" customHeight="1">
      <c r="A38" s="429" t="s">
        <v>2804</v>
      </c>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c r="AM38" s="338"/>
      <c r="AN38" s="338"/>
    </row>
  </sheetData>
  <mergeCells count="19">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s>
  <conditionalFormatting sqref="E6:AI31 E32">
    <cfRule type="expression" dxfId="7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B1" zoomScale="90" zoomScaleNormal="90" workbookViewId="0">
      <selection activeCell="T10" sqref="T10"/>
    </sheetView>
  </sheetViews>
  <sheetFormatPr defaultColWidth="9.33203125" defaultRowHeight="18"/>
  <cols>
    <col min="1" max="1" width="6.33203125" style="24" customWidth="1"/>
    <col min="2" max="2" width="17" style="24" customWidth="1"/>
    <col min="3" max="3" width="29.1640625" style="24" customWidth="1"/>
    <col min="4" max="4" width="9.66406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1804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t="s">
        <v>6</v>
      </c>
      <c r="U10" s="96"/>
      <c r="V10" s="96"/>
      <c r="W10" s="96"/>
      <c r="X10" s="96"/>
      <c r="Y10" s="96"/>
      <c r="Z10" s="96"/>
      <c r="AA10" s="96"/>
      <c r="AB10" s="96"/>
      <c r="AC10" s="96"/>
      <c r="AD10" s="96"/>
      <c r="AE10" s="96"/>
      <c r="AF10" s="96"/>
      <c r="AG10" s="96"/>
      <c r="AH10" s="96"/>
      <c r="AI10" s="222"/>
      <c r="AJ10" s="19">
        <f t="shared" si="2"/>
        <v>1</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t="s">
        <v>6</v>
      </c>
      <c r="L13" s="96"/>
      <c r="M13" s="96"/>
      <c r="N13" s="96"/>
      <c r="O13" s="96" t="s">
        <v>6</v>
      </c>
      <c r="P13" s="96"/>
      <c r="Q13" s="96"/>
      <c r="R13" s="96" t="s">
        <v>6</v>
      </c>
      <c r="S13" s="96" t="s">
        <v>6</v>
      </c>
      <c r="T13" s="96" t="s">
        <v>6</v>
      </c>
      <c r="U13" s="96"/>
      <c r="V13" s="96"/>
      <c r="W13" s="96"/>
      <c r="X13" s="96"/>
      <c r="Y13" s="96"/>
      <c r="Z13" s="96"/>
      <c r="AA13" s="96"/>
      <c r="AB13" s="96"/>
      <c r="AC13" s="96"/>
      <c r="AD13" s="96"/>
      <c r="AE13" s="96"/>
      <c r="AF13" s="96"/>
      <c r="AG13" s="96"/>
      <c r="AH13" s="96"/>
      <c r="AI13" s="222"/>
      <c r="AJ13" s="19">
        <f t="shared" si="2"/>
        <v>6</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t="s">
        <v>7</v>
      </c>
      <c r="L19" s="96" t="s">
        <v>7</v>
      </c>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2</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26"/>
      <c r="AN20" s="427"/>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t="s">
        <v>6</v>
      </c>
      <c r="U22" s="224"/>
      <c r="V22" s="224"/>
      <c r="W22" s="224"/>
      <c r="X22" s="224"/>
      <c r="Y22" s="224"/>
      <c r="Z22" s="224"/>
      <c r="AA22" s="224"/>
      <c r="AB22" s="224"/>
      <c r="AC22" s="224"/>
      <c r="AD22" s="224"/>
      <c r="AE22" s="224"/>
      <c r="AF22" s="224"/>
      <c r="AG22" s="224"/>
      <c r="AH22" s="96"/>
      <c r="AI22" s="225"/>
      <c r="AJ22" s="19">
        <f t="shared" si="2"/>
        <v>1</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t="s">
        <v>6</v>
      </c>
      <c r="U25" s="96"/>
      <c r="V25" s="96"/>
      <c r="W25" s="96"/>
      <c r="X25" s="96"/>
      <c r="Y25" s="96"/>
      <c r="Z25" s="96"/>
      <c r="AA25" s="96"/>
      <c r="AB25" s="96"/>
      <c r="AC25" s="96"/>
      <c r="AD25" s="96"/>
      <c r="AE25" s="96"/>
      <c r="AF25" s="96"/>
      <c r="AG25" s="96"/>
      <c r="AH25" s="96"/>
      <c r="AI25" s="222"/>
      <c r="AJ25" s="19">
        <f t="shared" si="2"/>
        <v>1</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t="s">
        <v>7</v>
      </c>
      <c r="P26" s="96"/>
      <c r="Q26" s="96"/>
      <c r="R26" s="96" t="s">
        <v>7</v>
      </c>
      <c r="S26" s="96" t="s">
        <v>6</v>
      </c>
      <c r="T26" s="96"/>
      <c r="U26" s="96"/>
      <c r="V26" s="96"/>
      <c r="W26" s="96"/>
      <c r="X26" s="96"/>
      <c r="Y26" s="96"/>
      <c r="Z26" s="96"/>
      <c r="AA26" s="96"/>
      <c r="AB26" s="96"/>
      <c r="AC26" s="96"/>
      <c r="AD26" s="96"/>
      <c r="AE26" s="96"/>
      <c r="AF26" s="96"/>
      <c r="AG26" s="96"/>
      <c r="AH26" s="96"/>
      <c r="AI26" s="222"/>
      <c r="AJ26" s="19">
        <f t="shared" si="2"/>
        <v>1</v>
      </c>
      <c r="AK26" s="336">
        <f t="shared" si="3"/>
        <v>2</v>
      </c>
      <c r="AL26" s="336">
        <f t="shared" si="4"/>
        <v>0</v>
      </c>
      <c r="AM26" s="153"/>
      <c r="AN26" s="153"/>
      <c r="AO26" s="153"/>
    </row>
    <row r="27" spans="1:41" s="25" customFormat="1" ht="21" customHeight="1">
      <c r="A27" s="513" t="s">
        <v>10</v>
      </c>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5"/>
      <c r="AJ27" s="226">
        <f>SUM(AJ7:AJ26)</f>
        <v>10</v>
      </c>
      <c r="AK27" s="226">
        <f>SUM(AK7:AK26)</f>
        <v>5</v>
      </c>
      <c r="AL27" s="226">
        <f>SUM(AL7:AL26)</f>
        <v>0</v>
      </c>
    </row>
    <row r="28" spans="1:41" s="25" customFormat="1" ht="21" customHeight="1">
      <c r="A28" s="429" t="s">
        <v>2804</v>
      </c>
      <c r="B28" s="430"/>
      <c r="C28" s="430"/>
      <c r="D28" s="430"/>
      <c r="E28" s="43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1"/>
      <c r="AM28" s="338"/>
    </row>
    <row r="29" spans="1:41" s="25" customFormat="1">
      <c r="A29" s="24"/>
      <c r="B29" s="24"/>
      <c r="C29" s="425"/>
      <c r="D29" s="425"/>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25"/>
      <c r="D30" s="425"/>
      <c r="E30" s="425"/>
      <c r="F30" s="425"/>
      <c r="G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25"/>
      <c r="D31" s="425"/>
      <c r="E31" s="425"/>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25"/>
      <c r="D32" s="425"/>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 ref="AK5:AK6"/>
    <mergeCell ref="C32:D32"/>
    <mergeCell ref="C29:D29"/>
    <mergeCell ref="C30:G30"/>
    <mergeCell ref="C31:E31"/>
    <mergeCell ref="A27:AI27"/>
  </mergeCells>
  <conditionalFormatting sqref="E6:AI26">
    <cfRule type="expression" dxfId="7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zoomScale="80" zoomScaleNormal="80" workbookViewId="0">
      <selection activeCell="S20" sqref="S20"/>
    </sheetView>
  </sheetViews>
  <sheetFormatPr defaultColWidth="9.33203125" defaultRowHeight="18"/>
  <cols>
    <col min="1" max="1" width="7.1640625" style="24" customWidth="1"/>
    <col min="2" max="2" width="17.1640625" style="24" customWidth="1"/>
    <col min="3" max="3" width="26.5" style="24" customWidth="1"/>
    <col min="4" max="4" width="9.832031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1839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33" customFormat="1">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c r="A15" s="227">
        <v>9</v>
      </c>
      <c r="B15" s="73" t="s">
        <v>1852</v>
      </c>
      <c r="C15" s="74" t="s">
        <v>1853</v>
      </c>
      <c r="D15" s="75" t="s">
        <v>92</v>
      </c>
      <c r="E15" s="228"/>
      <c r="F15" s="224" t="s">
        <v>6</v>
      </c>
      <c r="G15" s="224"/>
      <c r="H15" s="224" t="s">
        <v>6</v>
      </c>
      <c r="I15" s="224"/>
      <c r="J15" s="224"/>
      <c r="K15" s="224"/>
      <c r="L15" s="224" t="s">
        <v>8</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1</v>
      </c>
      <c r="AM15" s="232"/>
      <c r="AN15" s="232"/>
      <c r="AO15" s="232"/>
    </row>
    <row r="16" spans="1:41" s="233" customFormat="1">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c r="A17" s="227">
        <v>11</v>
      </c>
      <c r="B17" s="73" t="s">
        <v>1855</v>
      </c>
      <c r="C17" s="74" t="s">
        <v>1856</v>
      </c>
      <c r="D17" s="75" t="s">
        <v>1183</v>
      </c>
      <c r="E17" s="228"/>
      <c r="F17" s="224" t="s">
        <v>6</v>
      </c>
      <c r="G17" s="224"/>
      <c r="H17" s="224" t="s">
        <v>6</v>
      </c>
      <c r="I17" s="224"/>
      <c r="J17" s="224"/>
      <c r="K17" s="224"/>
      <c r="L17" s="224" t="s">
        <v>8</v>
      </c>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1</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t="s">
        <v>8</v>
      </c>
      <c r="M19" s="234"/>
      <c r="N19" s="234"/>
      <c r="O19" s="234"/>
      <c r="P19" s="234"/>
      <c r="Q19" s="234"/>
      <c r="R19" s="234"/>
      <c r="S19" s="234" t="s">
        <v>8</v>
      </c>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2</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16"/>
      <c r="AN20" s="517"/>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t="s">
        <v>6</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2</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t="s">
        <v>8</v>
      </c>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1</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t="s">
        <v>8</v>
      </c>
      <c r="M29" s="224"/>
      <c r="N29" s="224"/>
      <c r="O29" s="224" t="s">
        <v>8</v>
      </c>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2</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t="s">
        <v>8</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3</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28" t="s">
        <v>10</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19">
        <f>SUM(AJ7:AJ32)</f>
        <v>14</v>
      </c>
      <c r="AK33" s="19">
        <f>SUM(AK7:AK32)</f>
        <v>0</v>
      </c>
      <c r="AL33" s="19">
        <f>SUM(AL7:AL32)</f>
        <v>10</v>
      </c>
      <c r="AM33" s="24"/>
      <c r="AN33" s="24"/>
      <c r="AO33" s="24"/>
    </row>
    <row r="34" spans="1:41"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338"/>
      <c r="AN34" s="338"/>
    </row>
    <row r="35" spans="1:41">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7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C1" workbookViewId="0">
      <selection activeCell="Q17" sqref="Q17"/>
    </sheetView>
  </sheetViews>
  <sheetFormatPr defaultColWidth="9.33203125" defaultRowHeight="18"/>
  <cols>
    <col min="1" max="1" width="7.1640625" style="24" customWidth="1"/>
    <col min="2" max="2" width="17.83203125" style="24" customWidth="1"/>
    <col min="3" max="3" width="23.6640625" style="24" customWidth="1"/>
    <col min="4" max="4" width="10" style="24" customWidth="1"/>
    <col min="5" max="35" width="3.83203125" style="24" customWidth="1"/>
    <col min="36" max="38" width="7.664062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1884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v>2010080054</v>
      </c>
      <c r="C7" s="40" t="s">
        <v>612</v>
      </c>
      <c r="D7" s="41" t="s">
        <v>37</v>
      </c>
      <c r="E7" s="150"/>
      <c r="F7" s="96"/>
      <c r="G7" s="96"/>
      <c r="H7" s="96"/>
      <c r="I7" s="96" t="s">
        <v>7</v>
      </c>
      <c r="J7" s="96" t="s">
        <v>6</v>
      </c>
      <c r="K7" s="96"/>
      <c r="L7" s="96"/>
      <c r="M7" s="96"/>
      <c r="N7" s="96"/>
      <c r="O7" s="96" t="s">
        <v>6</v>
      </c>
      <c r="P7" s="96" t="s">
        <v>6</v>
      </c>
      <c r="Q7" s="96" t="s">
        <v>6</v>
      </c>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4</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1891</v>
      </c>
      <c r="C10" s="40" t="s">
        <v>57</v>
      </c>
      <c r="D10" s="41" t="s">
        <v>1543</v>
      </c>
      <c r="E10" s="150"/>
      <c r="F10" s="96"/>
      <c r="G10" s="96"/>
      <c r="H10" s="96"/>
      <c r="I10" s="96" t="s">
        <v>6</v>
      </c>
      <c r="J10" s="96"/>
      <c r="K10" s="96"/>
      <c r="L10" s="96"/>
      <c r="M10" s="96"/>
      <c r="N10" s="96"/>
      <c r="O10" s="96"/>
      <c r="P10" s="96" t="s">
        <v>6</v>
      </c>
      <c r="Q10" s="96" t="s">
        <v>6</v>
      </c>
      <c r="R10" s="96"/>
      <c r="S10" s="96"/>
      <c r="T10" s="96"/>
      <c r="U10" s="96"/>
      <c r="V10" s="96"/>
      <c r="W10" s="96"/>
      <c r="X10" s="96"/>
      <c r="Y10" s="96"/>
      <c r="Z10" s="96"/>
      <c r="AA10" s="96"/>
      <c r="AB10" s="96"/>
      <c r="AC10" s="96"/>
      <c r="AD10" s="96"/>
      <c r="AE10" s="96"/>
      <c r="AF10" s="96"/>
      <c r="AG10" s="96"/>
      <c r="AH10" s="96"/>
      <c r="AI10" s="96"/>
      <c r="AJ10" s="19">
        <f t="shared" si="2"/>
        <v>3</v>
      </c>
      <c r="AK10" s="336">
        <f t="shared" si="3"/>
        <v>0</v>
      </c>
      <c r="AL10" s="336">
        <f t="shared" si="4"/>
        <v>0</v>
      </c>
      <c r="AM10" s="153"/>
      <c r="AN10" s="153"/>
      <c r="AO10" s="153"/>
    </row>
    <row r="11" spans="1:41" s="25" customFormat="1">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c r="A14" s="5">
        <v>8</v>
      </c>
      <c r="B14" s="39">
        <v>2010100033</v>
      </c>
      <c r="C14" s="40" t="s">
        <v>1895</v>
      </c>
      <c r="D14" s="41" t="s">
        <v>94</v>
      </c>
      <c r="E14" s="150"/>
      <c r="F14" s="96"/>
      <c r="G14" s="96"/>
      <c r="H14" s="96"/>
      <c r="I14" s="96"/>
      <c r="J14" s="96"/>
      <c r="K14" s="96"/>
      <c r="L14" s="96"/>
      <c r="M14" s="96"/>
      <c r="N14" s="96"/>
      <c r="O14" s="96"/>
      <c r="P14" s="96" t="s">
        <v>6</v>
      </c>
      <c r="Q14" s="96" t="s">
        <v>6</v>
      </c>
      <c r="R14" s="96"/>
      <c r="S14" s="96"/>
      <c r="T14" s="96"/>
      <c r="U14" s="96"/>
      <c r="V14" s="96"/>
      <c r="W14" s="96"/>
      <c r="X14" s="96"/>
      <c r="Y14" s="96"/>
      <c r="Z14" s="96"/>
      <c r="AA14" s="96"/>
      <c r="AB14" s="96"/>
      <c r="AC14" s="96"/>
      <c r="AD14" s="96"/>
      <c r="AE14" s="96"/>
      <c r="AF14" s="96"/>
      <c r="AG14" s="96"/>
      <c r="AH14" s="96"/>
      <c r="AI14" s="96"/>
      <c r="AJ14" s="19">
        <f t="shared" si="2"/>
        <v>2</v>
      </c>
      <c r="AK14" s="336">
        <f t="shared" si="3"/>
        <v>0</v>
      </c>
      <c r="AL14" s="336">
        <f t="shared" si="4"/>
        <v>0</v>
      </c>
      <c r="AM14" s="153"/>
      <c r="AN14" s="153"/>
      <c r="AO14" s="153"/>
    </row>
    <row r="15" spans="1:41" s="233" customFormat="1">
      <c r="A15" s="5">
        <v>9</v>
      </c>
      <c r="B15" s="39" t="s">
        <v>1896</v>
      </c>
      <c r="C15" s="40" t="s">
        <v>133</v>
      </c>
      <c r="D15" s="41" t="s">
        <v>744</v>
      </c>
      <c r="E15" s="150"/>
      <c r="F15" s="96"/>
      <c r="G15" s="96"/>
      <c r="H15" s="96" t="s">
        <v>7</v>
      </c>
      <c r="I15" s="96"/>
      <c r="J15" s="96"/>
      <c r="K15" s="96"/>
      <c r="L15" s="96"/>
      <c r="M15" s="96"/>
      <c r="N15" s="96"/>
      <c r="O15" s="96" t="s">
        <v>7</v>
      </c>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2</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t="s">
        <v>6</v>
      </c>
      <c r="K17" s="151"/>
      <c r="L17" s="151"/>
      <c r="M17" s="151"/>
      <c r="N17" s="151"/>
      <c r="O17" s="151" t="s">
        <v>6</v>
      </c>
      <c r="P17" s="151" t="s">
        <v>6</v>
      </c>
      <c r="Q17" s="151" t="s">
        <v>6</v>
      </c>
      <c r="R17" s="151"/>
      <c r="S17" s="151"/>
      <c r="T17" s="151"/>
      <c r="U17" s="151"/>
      <c r="V17" s="151"/>
      <c r="W17" s="69"/>
      <c r="X17" s="151"/>
      <c r="Y17" s="151"/>
      <c r="Z17" s="151"/>
      <c r="AA17" s="151"/>
      <c r="AB17" s="151"/>
      <c r="AC17" s="151"/>
      <c r="AD17" s="151"/>
      <c r="AE17" s="151"/>
      <c r="AF17" s="151"/>
      <c r="AG17" s="151"/>
      <c r="AH17" s="151"/>
      <c r="AI17" s="151"/>
      <c r="AJ17" s="19">
        <f t="shared" si="2"/>
        <v>6</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t="s">
        <v>6</v>
      </c>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t="s">
        <v>6</v>
      </c>
      <c r="R19" s="96"/>
      <c r="S19" s="96"/>
      <c r="T19" s="96"/>
      <c r="U19" s="96"/>
      <c r="V19" s="96"/>
      <c r="W19" s="96"/>
      <c r="X19" s="96"/>
      <c r="Y19" s="96"/>
      <c r="Z19" s="96"/>
      <c r="AA19" s="96"/>
      <c r="AB19" s="96"/>
      <c r="AC19" s="96"/>
      <c r="AD19" s="96"/>
      <c r="AE19" s="96"/>
      <c r="AF19" s="96"/>
      <c r="AG19" s="96"/>
      <c r="AH19" s="96"/>
      <c r="AI19" s="96"/>
      <c r="AJ19" s="19">
        <f t="shared" si="2"/>
        <v>1</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t="s">
        <v>6</v>
      </c>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t="s">
        <v>7</v>
      </c>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t="s">
        <v>6</v>
      </c>
      <c r="K27" s="96"/>
      <c r="L27" s="96"/>
      <c r="M27" s="96"/>
      <c r="N27" s="96"/>
      <c r="O27" s="96"/>
      <c r="P27" s="96" t="s">
        <v>6</v>
      </c>
      <c r="Q27" s="96" t="s">
        <v>6</v>
      </c>
      <c r="R27" s="96"/>
      <c r="S27" s="96"/>
      <c r="T27" s="96"/>
      <c r="U27" s="96"/>
      <c r="V27" s="96"/>
      <c r="W27" s="96"/>
      <c r="X27" s="96"/>
      <c r="Y27" s="96"/>
      <c r="Z27" s="96"/>
      <c r="AA27" s="96"/>
      <c r="AB27" s="96"/>
      <c r="AC27" s="96"/>
      <c r="AD27" s="96"/>
      <c r="AE27" s="96"/>
      <c r="AF27" s="96"/>
      <c r="AG27" s="96"/>
      <c r="AH27" s="96"/>
      <c r="AI27" s="96"/>
      <c r="AJ27" s="19">
        <f t="shared" si="2"/>
        <v>3</v>
      </c>
      <c r="AK27" s="336">
        <f t="shared" si="3"/>
        <v>0</v>
      </c>
      <c r="AL27" s="336">
        <f t="shared" si="4"/>
        <v>0</v>
      </c>
      <c r="AM27" s="153"/>
      <c r="AN27" s="153"/>
      <c r="AO27" s="153"/>
    </row>
    <row r="28" spans="1:41" s="25" customFormat="1">
      <c r="A28" s="5">
        <v>22</v>
      </c>
      <c r="B28" s="39" t="s">
        <v>1888</v>
      </c>
      <c r="C28" s="40" t="s">
        <v>1889</v>
      </c>
      <c r="D28" s="41" t="s">
        <v>1890</v>
      </c>
      <c r="E28" s="518" t="s">
        <v>2799</v>
      </c>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20"/>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21"/>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3"/>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26"/>
      <c r="AN29" s="427"/>
      <c r="AO29" s="153"/>
    </row>
    <row r="30" spans="1:41" s="25" customFormat="1">
      <c r="A30" s="5">
        <v>24</v>
      </c>
      <c r="B30" s="39" t="s">
        <v>1885</v>
      </c>
      <c r="C30" s="40" t="s">
        <v>1886</v>
      </c>
      <c r="D30" s="41" t="s">
        <v>36</v>
      </c>
      <c r="E30" s="524"/>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6"/>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28" t="s">
        <v>10</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19">
        <f>SUM(AJ7:AJ27)</f>
        <v>22</v>
      </c>
      <c r="AK31" s="19">
        <f>SUM(AK7:AK27)</f>
        <v>5</v>
      </c>
      <c r="AL31" s="19">
        <f>SUM(AL7:AL27)</f>
        <v>0</v>
      </c>
      <c r="AM31" s="24"/>
      <c r="AN31" s="24"/>
    </row>
    <row r="32" spans="1:41"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c r="AM32" s="338"/>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AM29:AN29"/>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E28:AI30"/>
    <mergeCell ref="A32:AL32"/>
    <mergeCell ref="B5:B6"/>
    <mergeCell ref="C5:D6"/>
  </mergeCells>
  <conditionalFormatting sqref="E6:AI27 E28">
    <cfRule type="expression" dxfId="67"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B10" zoomScaleNormal="100" workbookViewId="0">
      <selection activeCell="R27" sqref="R27"/>
    </sheetView>
  </sheetViews>
  <sheetFormatPr defaultColWidth="9.33203125" defaultRowHeight="18"/>
  <cols>
    <col min="1" max="1" width="6" style="24" customWidth="1"/>
    <col min="2" max="2" width="16.83203125" style="24" customWidth="1"/>
    <col min="3" max="3" width="23" style="24" customWidth="1"/>
    <col min="4" max="4" width="9.832031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22.5">
      <c r="A3" s="443" t="s">
        <v>1924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79" t="s">
        <v>1925</v>
      </c>
      <c r="C7" s="80" t="s">
        <v>533</v>
      </c>
      <c r="D7" s="81" t="s">
        <v>82</v>
      </c>
      <c r="E7" s="5"/>
      <c r="F7" s="96"/>
      <c r="G7" s="96"/>
      <c r="H7" s="96"/>
      <c r="I7" s="96"/>
      <c r="J7" s="96"/>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t="s">
        <v>6</v>
      </c>
      <c r="L10" s="96"/>
      <c r="M10" s="96"/>
      <c r="N10" s="96"/>
      <c r="O10" s="96"/>
      <c r="P10" s="96"/>
      <c r="Q10" s="96"/>
      <c r="R10" s="96" t="s">
        <v>6</v>
      </c>
      <c r="S10" s="96"/>
      <c r="T10" s="96"/>
      <c r="U10" s="96"/>
      <c r="V10" s="96"/>
      <c r="W10" s="96"/>
      <c r="X10" s="96"/>
      <c r="Y10" s="96"/>
      <c r="Z10" s="96"/>
      <c r="AA10" s="96"/>
      <c r="AB10" s="96"/>
      <c r="AC10" s="96"/>
      <c r="AD10" s="96"/>
      <c r="AE10" s="96"/>
      <c r="AF10" s="96"/>
      <c r="AG10" s="96"/>
      <c r="AH10" s="96"/>
      <c r="AI10" s="96"/>
      <c r="AJ10" s="19">
        <f t="shared" si="2"/>
        <v>2</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t="s">
        <v>6</v>
      </c>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t="s">
        <v>6</v>
      </c>
      <c r="S13" s="224"/>
      <c r="T13" s="96"/>
      <c r="U13" s="224"/>
      <c r="V13" s="224"/>
      <c r="W13" s="224"/>
      <c r="X13" s="224"/>
      <c r="Y13" s="224"/>
      <c r="Z13" s="224"/>
      <c r="AA13" s="224"/>
      <c r="AB13" s="224"/>
      <c r="AC13" s="224"/>
      <c r="AD13" s="224"/>
      <c r="AE13" s="224"/>
      <c r="AF13" s="224"/>
      <c r="AG13" s="224"/>
      <c r="AH13" s="224"/>
      <c r="AI13" s="224"/>
      <c r="AJ13" s="19">
        <f t="shared" si="2"/>
        <v>1</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t="s">
        <v>6</v>
      </c>
      <c r="S14" s="96"/>
      <c r="T14" s="96"/>
      <c r="U14" s="96"/>
      <c r="V14" s="96"/>
      <c r="W14" s="96"/>
      <c r="X14" s="96"/>
      <c r="Y14" s="96"/>
      <c r="Z14" s="96"/>
      <c r="AA14" s="96"/>
      <c r="AB14" s="96"/>
      <c r="AC14" s="96"/>
      <c r="AD14" s="96"/>
      <c r="AE14" s="96"/>
      <c r="AF14" s="96"/>
      <c r="AG14" s="96"/>
      <c r="AH14" s="96"/>
      <c r="AI14" s="96"/>
      <c r="AJ14" s="19">
        <f t="shared" si="2"/>
        <v>1</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t="s">
        <v>6</v>
      </c>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t="s">
        <v>6</v>
      </c>
      <c r="K16" s="96"/>
      <c r="L16" s="96"/>
      <c r="M16" s="96"/>
      <c r="N16" s="96"/>
      <c r="O16" s="96"/>
      <c r="P16" s="96"/>
      <c r="Q16" s="96" t="s">
        <v>6</v>
      </c>
      <c r="R16" s="96" t="s">
        <v>6</v>
      </c>
      <c r="S16" s="96"/>
      <c r="T16" s="96"/>
      <c r="U16" s="96"/>
      <c r="V16" s="96"/>
      <c r="W16" s="96"/>
      <c r="X16" s="96"/>
      <c r="Y16" s="96"/>
      <c r="Z16" s="96"/>
      <c r="AA16" s="96"/>
      <c r="AB16" s="96"/>
      <c r="AC16" s="96"/>
      <c r="AD16" s="96"/>
      <c r="AE16" s="96"/>
      <c r="AF16" s="96"/>
      <c r="AG16" s="96"/>
      <c r="AH16" s="96"/>
      <c r="AI16" s="96"/>
      <c r="AJ16" s="19">
        <f t="shared" si="2"/>
        <v>3</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27"/>
      <c r="AN19" s="528"/>
      <c r="AO19" s="177"/>
    </row>
    <row r="20" spans="1:41" s="145" customFormat="1" ht="21" customHeight="1">
      <c r="A20" s="5">
        <v>14</v>
      </c>
      <c r="B20" s="79" t="s">
        <v>1945</v>
      </c>
      <c r="C20" s="80" t="s">
        <v>670</v>
      </c>
      <c r="D20" s="81" t="s">
        <v>150</v>
      </c>
      <c r="E20" s="5"/>
      <c r="F20" s="96"/>
      <c r="G20" s="96"/>
      <c r="H20" s="96"/>
      <c r="I20" s="96"/>
      <c r="J20" s="96"/>
      <c r="K20" s="96" t="s">
        <v>6</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t="s">
        <v>6</v>
      </c>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t="s">
        <v>6</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t="s">
        <v>6</v>
      </c>
      <c r="L27" s="96"/>
      <c r="M27" s="96"/>
      <c r="N27" s="96"/>
      <c r="O27" s="96" t="s">
        <v>6</v>
      </c>
      <c r="P27" s="96"/>
      <c r="Q27" s="96"/>
      <c r="R27" s="96" t="s">
        <v>6</v>
      </c>
      <c r="S27" s="96"/>
      <c r="T27" s="96"/>
      <c r="U27" s="96"/>
      <c r="V27" s="96"/>
      <c r="W27" s="96"/>
      <c r="X27" s="96"/>
      <c r="Y27" s="96"/>
      <c r="Z27" s="96"/>
      <c r="AA27" s="96"/>
      <c r="AB27" s="96"/>
      <c r="AC27" s="96"/>
      <c r="AD27" s="96"/>
      <c r="AE27" s="96"/>
      <c r="AF27" s="96"/>
      <c r="AG27" s="96"/>
      <c r="AH27" s="96"/>
      <c r="AI27" s="96"/>
      <c r="AJ27" s="19">
        <f t="shared" si="2"/>
        <v>4</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t="s">
        <v>6</v>
      </c>
      <c r="L30" s="96"/>
      <c r="M30" s="96"/>
      <c r="N30" s="96"/>
      <c r="O30" s="96"/>
      <c r="P30" s="96"/>
      <c r="Q30" s="96"/>
      <c r="R30" s="96" t="s">
        <v>6</v>
      </c>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t="s">
        <v>6</v>
      </c>
      <c r="K32" s="96" t="s">
        <v>6</v>
      </c>
      <c r="L32" s="96"/>
      <c r="M32" s="96"/>
      <c r="N32" s="96"/>
      <c r="O32" s="96" t="s">
        <v>6</v>
      </c>
      <c r="P32" s="96"/>
      <c r="Q32" s="96" t="s">
        <v>6</v>
      </c>
      <c r="R32" s="96" t="s">
        <v>6</v>
      </c>
      <c r="S32" s="96"/>
      <c r="T32" s="96"/>
      <c r="U32" s="96"/>
      <c r="V32" s="96"/>
      <c r="W32" s="96"/>
      <c r="X32" s="96"/>
      <c r="Y32" s="96"/>
      <c r="Z32" s="96"/>
      <c r="AA32" s="96"/>
      <c r="AB32" s="96"/>
      <c r="AC32" s="96"/>
      <c r="AD32" s="96"/>
      <c r="AE32" s="96"/>
      <c r="AF32" s="96"/>
      <c r="AG32" s="96"/>
      <c r="AH32" s="96"/>
      <c r="AI32" s="96"/>
      <c r="AJ32" s="19">
        <f t="shared" si="2"/>
        <v>6</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t="s">
        <v>6</v>
      </c>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t="s">
        <v>8</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1</v>
      </c>
      <c r="AM36" s="153"/>
      <c r="AN36" s="153"/>
      <c r="AO36" s="153"/>
    </row>
    <row r="37" spans="1:41" s="25" customFormat="1" ht="21" customHeight="1">
      <c r="A37" s="5">
        <v>31</v>
      </c>
      <c r="B37" s="79" t="s">
        <v>1967</v>
      </c>
      <c r="C37" s="80" t="s">
        <v>1968</v>
      </c>
      <c r="D37" s="81" t="s">
        <v>1969</v>
      </c>
      <c r="E37" s="22"/>
      <c r="F37" s="96"/>
      <c r="G37" s="96"/>
      <c r="H37" s="96"/>
      <c r="I37" s="96"/>
      <c r="J37" s="96"/>
      <c r="K37" s="96" t="s">
        <v>6</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t="s">
        <v>6</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1</v>
      </c>
      <c r="AK38" s="336">
        <f t="shared" si="3"/>
        <v>0</v>
      </c>
      <c r="AL38" s="336">
        <f t="shared" si="4"/>
        <v>0</v>
      </c>
      <c r="AM38" s="153"/>
      <c r="AN38" s="153"/>
      <c r="AO38" s="153"/>
    </row>
    <row r="39" spans="1:41" s="25" customFormat="1" ht="21" customHeight="1">
      <c r="A39" s="5">
        <v>33</v>
      </c>
      <c r="B39" s="79" t="s">
        <v>1936</v>
      </c>
      <c r="C39" s="80" t="s">
        <v>31</v>
      </c>
      <c r="D39" s="81" t="s">
        <v>1543</v>
      </c>
      <c r="E39" s="532" t="s">
        <v>2799</v>
      </c>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4"/>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SUM(AJ7:AJ38)</f>
        <v>29</v>
      </c>
      <c r="AK40" s="19">
        <f>SUM(AK7:AK38)</f>
        <v>1</v>
      </c>
      <c r="AL40" s="19">
        <f>SUM(AL7:AL38)</f>
        <v>1</v>
      </c>
    </row>
    <row r="41" spans="1:41"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42" spans="1:41">
      <c r="C42" s="425"/>
      <c r="D42" s="425"/>
      <c r="E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25"/>
      <c r="D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3:D43"/>
    <mergeCell ref="AM19:AN19"/>
    <mergeCell ref="A40:AI40"/>
    <mergeCell ref="C42:E42"/>
    <mergeCell ref="A41:AL41"/>
    <mergeCell ref="E39:AI39"/>
  </mergeCells>
  <conditionalFormatting sqref="E6:AI38 E39">
    <cfRule type="expression" dxfId="64"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19" zoomScaleNormal="100" workbookViewId="0">
      <selection activeCell="T33" sqref="T33"/>
    </sheetView>
  </sheetViews>
  <sheetFormatPr defaultColWidth="9.33203125" defaultRowHeight="18"/>
  <cols>
    <col min="1" max="1" width="7.83203125" style="24" customWidth="1"/>
    <col min="2" max="2" width="15.1640625" style="24" customWidth="1"/>
    <col min="3" max="3" width="24" style="24" customWidth="1"/>
    <col min="4" max="4" width="10" style="24" customWidth="1"/>
    <col min="5" max="35" width="4" style="24" customWidth="1"/>
    <col min="36" max="37" width="7" style="24" customWidth="1"/>
    <col min="38" max="38" width="7.1640625" style="24" customWidth="1"/>
    <col min="39" max="16384" width="9.33203125" style="24"/>
  </cols>
  <sheetData>
    <row r="1" spans="1:38"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1.5" customHeight="1">
      <c r="A3" s="443" t="s">
        <v>897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t="s">
        <v>8</v>
      </c>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1</v>
      </c>
    </row>
    <row r="9" spans="1:38" s="25" customFormat="1" ht="21" customHeight="1">
      <c r="A9" s="5">
        <v>3</v>
      </c>
      <c r="B9" s="79" t="s">
        <v>542</v>
      </c>
      <c r="C9" s="80" t="s">
        <v>543</v>
      </c>
      <c r="D9" s="81" t="s">
        <v>39</v>
      </c>
      <c r="E9" s="98"/>
      <c r="F9" s="99"/>
      <c r="G9" s="99"/>
      <c r="H9" s="99"/>
      <c r="I9" s="99"/>
      <c r="J9" s="99"/>
      <c r="K9" s="99"/>
      <c r="L9" s="99"/>
      <c r="M9" s="99"/>
      <c r="N9" s="99"/>
      <c r="O9" s="99"/>
      <c r="P9" s="99"/>
      <c r="Q9" s="99"/>
      <c r="R9" s="99" t="s">
        <v>6</v>
      </c>
      <c r="S9" s="99"/>
      <c r="T9" s="99"/>
      <c r="U9" s="99"/>
      <c r="V9" s="100"/>
      <c r="W9" s="100"/>
      <c r="X9" s="99"/>
      <c r="Y9" s="99"/>
      <c r="Z9" s="99"/>
      <c r="AA9" s="99"/>
      <c r="AB9" s="99"/>
      <c r="AC9" s="100"/>
      <c r="AD9" s="99"/>
      <c r="AE9" s="99"/>
      <c r="AF9" s="99"/>
      <c r="AG9" s="99"/>
      <c r="AH9" s="99"/>
      <c r="AI9" s="99"/>
      <c r="AJ9" s="19">
        <f t="shared" si="2"/>
        <v>1</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t="s">
        <v>6</v>
      </c>
      <c r="S10" s="99"/>
      <c r="T10" s="99"/>
      <c r="U10" s="99"/>
      <c r="V10" s="100"/>
      <c r="W10" s="100"/>
      <c r="X10" s="99"/>
      <c r="Y10" s="99"/>
      <c r="Z10" s="99"/>
      <c r="AA10" s="99"/>
      <c r="AB10" s="99"/>
      <c r="AC10" s="100"/>
      <c r="AD10" s="99"/>
      <c r="AE10" s="99"/>
      <c r="AF10" s="99"/>
      <c r="AG10" s="99"/>
      <c r="AH10" s="99"/>
      <c r="AI10" s="99"/>
      <c r="AJ10" s="19">
        <f t="shared" si="2"/>
        <v>1</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t="s">
        <v>6</v>
      </c>
      <c r="S13" s="99" t="s">
        <v>8</v>
      </c>
      <c r="T13" s="99"/>
      <c r="U13" s="99"/>
      <c r="V13" s="100"/>
      <c r="W13" s="100"/>
      <c r="X13" s="99"/>
      <c r="Y13" s="99"/>
      <c r="Z13" s="99"/>
      <c r="AA13" s="99"/>
      <c r="AB13" s="99"/>
      <c r="AC13" s="99"/>
      <c r="AD13" s="99"/>
      <c r="AE13" s="99"/>
      <c r="AF13" s="99"/>
      <c r="AG13" s="99"/>
      <c r="AH13" s="99"/>
      <c r="AI13" s="99"/>
      <c r="AJ13" s="19">
        <f t="shared" si="2"/>
        <v>1</v>
      </c>
      <c r="AK13" s="335">
        <f t="shared" si="3"/>
        <v>1</v>
      </c>
      <c r="AL13" s="335">
        <f t="shared" si="4"/>
        <v>1</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t="s">
        <v>8</v>
      </c>
      <c r="L16" s="99"/>
      <c r="M16" s="99"/>
      <c r="N16" s="99"/>
      <c r="O16" s="99"/>
      <c r="P16" s="99"/>
      <c r="Q16" s="99"/>
      <c r="R16" s="99"/>
      <c r="S16" s="99" t="s">
        <v>8</v>
      </c>
      <c r="T16" s="99" t="s">
        <v>6</v>
      </c>
      <c r="U16" s="99"/>
      <c r="V16" s="100"/>
      <c r="W16" s="100"/>
      <c r="X16" s="99"/>
      <c r="Y16" s="99"/>
      <c r="Z16" s="99"/>
      <c r="AA16" s="99"/>
      <c r="AB16" s="99"/>
      <c r="AC16" s="99"/>
      <c r="AD16" s="99"/>
      <c r="AE16" s="99"/>
      <c r="AF16" s="99"/>
      <c r="AG16" s="99"/>
      <c r="AH16" s="99"/>
      <c r="AI16" s="99"/>
      <c r="AJ16" s="19">
        <f t="shared" si="2"/>
        <v>2</v>
      </c>
      <c r="AK16" s="335">
        <f t="shared" si="3"/>
        <v>0</v>
      </c>
      <c r="AL16" s="335">
        <f t="shared" si="4"/>
        <v>2</v>
      </c>
    </row>
    <row r="17" spans="1:38" s="25" customFormat="1" ht="21" customHeight="1">
      <c r="A17" s="5">
        <v>11</v>
      </c>
      <c r="B17" s="79" t="s">
        <v>556</v>
      </c>
      <c r="C17" s="80" t="s">
        <v>557</v>
      </c>
      <c r="D17" s="81" t="s">
        <v>14</v>
      </c>
      <c r="E17" s="98"/>
      <c r="F17" s="99"/>
      <c r="G17" s="99"/>
      <c r="H17" s="99"/>
      <c r="I17" s="99"/>
      <c r="J17" s="99"/>
      <c r="K17" s="99" t="s">
        <v>8</v>
      </c>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1</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t="s">
        <v>8</v>
      </c>
      <c r="L20" s="99"/>
      <c r="M20" s="99"/>
      <c r="N20" s="99"/>
      <c r="O20" s="99"/>
      <c r="P20" s="99"/>
      <c r="Q20" s="99"/>
      <c r="R20" s="99"/>
      <c r="S20" s="99" t="s">
        <v>8</v>
      </c>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3</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t="s">
        <v>7</v>
      </c>
      <c r="L22" s="99"/>
      <c r="M22" s="99" t="s">
        <v>7</v>
      </c>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4</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t="s">
        <v>7</v>
      </c>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1</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t="s">
        <v>6</v>
      </c>
      <c r="L30" s="99"/>
      <c r="M30" s="99"/>
      <c r="N30" s="99"/>
      <c r="O30" s="99"/>
      <c r="P30" s="99"/>
      <c r="Q30" s="99"/>
      <c r="R30" s="99"/>
      <c r="S30" s="99"/>
      <c r="T30" s="99" t="s">
        <v>6</v>
      </c>
      <c r="U30" s="99"/>
      <c r="V30" s="100"/>
      <c r="W30" s="100"/>
      <c r="X30" s="99"/>
      <c r="Y30" s="99"/>
      <c r="Z30" s="99"/>
      <c r="AA30" s="99"/>
      <c r="AB30" s="99"/>
      <c r="AC30" s="100"/>
      <c r="AD30" s="99"/>
      <c r="AE30" s="99"/>
      <c r="AF30" s="99"/>
      <c r="AG30" s="99"/>
      <c r="AH30" s="99"/>
      <c r="AI30" s="99"/>
      <c r="AJ30" s="19">
        <f t="shared" si="2"/>
        <v>2</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t="s">
        <v>8</v>
      </c>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1</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t="s">
        <v>8</v>
      </c>
      <c r="U33" s="99"/>
      <c r="V33" s="100"/>
      <c r="W33" s="100"/>
      <c r="X33" s="99"/>
      <c r="Y33" s="99"/>
      <c r="Z33" s="99"/>
      <c r="AA33" s="99"/>
      <c r="AB33" s="99"/>
      <c r="AC33" s="100"/>
      <c r="AD33" s="99"/>
      <c r="AE33" s="99"/>
      <c r="AF33" s="99"/>
      <c r="AG33" s="99"/>
      <c r="AH33" s="99"/>
      <c r="AI33" s="99"/>
      <c r="AJ33" s="19">
        <f t="shared" si="2"/>
        <v>0</v>
      </c>
      <c r="AK33" s="335">
        <f t="shared" si="3"/>
        <v>0</v>
      </c>
      <c r="AL33" s="335">
        <f t="shared" si="4"/>
        <v>1</v>
      </c>
    </row>
    <row r="34" spans="1:39" s="25" customFormat="1" ht="21" customHeight="1">
      <c r="A34" s="5">
        <v>28</v>
      </c>
      <c r="B34" s="79">
        <v>2010110140</v>
      </c>
      <c r="C34" s="80" t="s">
        <v>893</v>
      </c>
      <c r="D34" s="81" t="s">
        <v>745</v>
      </c>
      <c r="E34" s="98"/>
      <c r="F34" s="99" t="s">
        <v>6</v>
      </c>
      <c r="G34" s="99"/>
      <c r="H34" s="99"/>
      <c r="I34" s="99" t="s">
        <v>8</v>
      </c>
      <c r="J34" s="99" t="s">
        <v>6</v>
      </c>
      <c r="K34" s="99" t="s">
        <v>8</v>
      </c>
      <c r="L34" s="99"/>
      <c r="M34" s="99" t="s">
        <v>8</v>
      </c>
      <c r="N34" s="99"/>
      <c r="O34" s="99"/>
      <c r="P34" s="99" t="s">
        <v>6</v>
      </c>
      <c r="Q34" s="99"/>
      <c r="R34" s="99" t="s">
        <v>6</v>
      </c>
      <c r="S34" s="99" t="s">
        <v>8</v>
      </c>
      <c r="T34" s="99" t="s">
        <v>6</v>
      </c>
      <c r="U34" s="99"/>
      <c r="V34" s="100"/>
      <c r="W34" s="100"/>
      <c r="X34" s="99"/>
      <c r="Y34" s="99"/>
      <c r="Z34" s="99"/>
      <c r="AA34" s="99"/>
      <c r="AB34" s="99"/>
      <c r="AC34" s="100"/>
      <c r="AD34" s="99"/>
      <c r="AE34" s="99"/>
      <c r="AF34" s="99"/>
      <c r="AG34" s="99"/>
      <c r="AH34" s="99"/>
      <c r="AI34" s="99"/>
      <c r="AJ34" s="19">
        <f t="shared" si="2"/>
        <v>5</v>
      </c>
      <c r="AK34" s="335">
        <f t="shared" si="3"/>
        <v>0</v>
      </c>
      <c r="AL34" s="335">
        <f t="shared" si="4"/>
        <v>4</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4" t="s">
        <v>2799</v>
      </c>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6"/>
      <c r="AJ42" s="19">
        <f t="shared" si="2"/>
        <v>0</v>
      </c>
      <c r="AK42" s="335">
        <f t="shared" si="3"/>
        <v>0</v>
      </c>
      <c r="AL42" s="335">
        <f t="shared" si="4"/>
        <v>0</v>
      </c>
    </row>
    <row r="43" spans="1:39" s="25" customFormat="1" ht="21" customHeight="1">
      <c r="A43" s="5">
        <v>37</v>
      </c>
      <c r="B43" s="79" t="s">
        <v>586</v>
      </c>
      <c r="C43" s="80" t="s">
        <v>101</v>
      </c>
      <c r="D43" s="81" t="s">
        <v>112</v>
      </c>
      <c r="E43" s="447"/>
      <c r="F43" s="448"/>
      <c r="G43" s="448"/>
      <c r="H43" s="448"/>
      <c r="I43" s="448"/>
      <c r="J43" s="448"/>
      <c r="K43" s="448"/>
      <c r="L43" s="448"/>
      <c r="M43" s="448"/>
      <c r="N43" s="448"/>
      <c r="O43" s="448"/>
      <c r="P43" s="448"/>
      <c r="Q43" s="448"/>
      <c r="R43" s="448"/>
      <c r="S43" s="448"/>
      <c r="T43" s="448"/>
      <c r="U43" s="448"/>
      <c r="V43" s="448"/>
      <c r="W43" s="448"/>
      <c r="X43" s="448"/>
      <c r="Y43" s="448"/>
      <c r="Z43" s="448"/>
      <c r="AA43" s="448"/>
      <c r="AB43" s="448"/>
      <c r="AC43" s="448"/>
      <c r="AD43" s="448"/>
      <c r="AE43" s="448"/>
      <c r="AF43" s="448"/>
      <c r="AG43" s="448"/>
      <c r="AH43" s="448"/>
      <c r="AI43" s="449"/>
      <c r="AJ43" s="19">
        <f t="shared" si="2"/>
        <v>0</v>
      </c>
      <c r="AK43" s="335">
        <f t="shared" si="3"/>
        <v>0</v>
      </c>
      <c r="AL43" s="335">
        <f t="shared" si="4"/>
        <v>0</v>
      </c>
    </row>
    <row r="44" spans="1:39" s="25" customFormat="1" ht="21" customHeight="1">
      <c r="A44" s="428" t="s">
        <v>10</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19">
        <f>SUM(AJ7:AJ41)</f>
        <v>16</v>
      </c>
      <c r="AK44" s="19">
        <f>SUM(AK7:AK41)</f>
        <v>9</v>
      </c>
      <c r="AL44" s="19">
        <f>SUM(AL7:AL41)</f>
        <v>16</v>
      </c>
    </row>
    <row r="45" spans="1:39" s="25" customFormat="1" ht="21" customHeight="1">
      <c r="A45" s="429" t="s">
        <v>2804</v>
      </c>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1"/>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C51:D51"/>
    <mergeCell ref="C49:G49"/>
    <mergeCell ref="C48:D48"/>
    <mergeCell ref="E42:AI43"/>
    <mergeCell ref="A45:AL45"/>
    <mergeCell ref="C50:E50"/>
    <mergeCell ref="A44:AI44"/>
  </mergeCells>
  <conditionalFormatting sqref="E6:AI6">
    <cfRule type="expression" dxfId="175" priority="3">
      <formula>IF(E$6="CN",1,0)</formula>
    </cfRule>
  </conditionalFormatting>
  <conditionalFormatting sqref="E6:AI6">
    <cfRule type="expression" dxfId="174" priority="2">
      <formula>IF(E$6="CN",1,0)</formula>
    </cfRule>
  </conditionalFormatting>
  <conditionalFormatting sqref="E6:AI41 E42">
    <cfRule type="expression" dxfId="173"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C1" workbookViewId="0">
      <selection activeCell="T10" sqref="T10"/>
    </sheetView>
  </sheetViews>
  <sheetFormatPr defaultColWidth="9.33203125" defaultRowHeight="18"/>
  <cols>
    <col min="1" max="1" width="6.5" style="24" customWidth="1"/>
    <col min="2" max="2" width="17" style="25" customWidth="1"/>
    <col min="3" max="3" width="26.6640625" style="24" customWidth="1"/>
    <col min="4" max="4" width="9.6640625" style="24" customWidth="1"/>
    <col min="5" max="35" width="4" style="24" customWidth="1"/>
    <col min="36" max="38" width="6.5" style="24" customWidth="1"/>
    <col min="39" max="39" width="10.83203125" style="24" customWidth="1"/>
    <col min="40" max="40" width="12.1640625" style="24" customWidth="1"/>
    <col min="41" max="41" width="10.83203125" style="24" customWidth="1"/>
    <col min="42" max="16384" width="9.33203125" style="24"/>
  </cols>
  <sheetData>
    <row r="1" spans="1:4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3" customHeight="1">
      <c r="A3" s="443" t="s">
        <v>1979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5">
        <v>1</v>
      </c>
      <c r="B7" s="39" t="s">
        <v>1980</v>
      </c>
      <c r="C7" s="40" t="s">
        <v>1981</v>
      </c>
      <c r="D7" s="41" t="s">
        <v>37</v>
      </c>
      <c r="E7" s="150"/>
      <c r="F7" s="96" t="s">
        <v>6</v>
      </c>
      <c r="G7" s="96"/>
      <c r="H7" s="96"/>
      <c r="I7" s="96" t="s">
        <v>8</v>
      </c>
      <c r="J7" s="96"/>
      <c r="K7" s="96"/>
      <c r="L7" s="96"/>
      <c r="M7" s="96" t="s">
        <v>8</v>
      </c>
      <c r="N7" s="96"/>
      <c r="O7" s="96"/>
      <c r="P7" s="95" t="s">
        <v>6</v>
      </c>
      <c r="Q7" s="96"/>
      <c r="R7" s="96"/>
      <c r="S7" s="96"/>
      <c r="T7" s="96" t="s">
        <v>6</v>
      </c>
      <c r="U7" s="96"/>
      <c r="V7" s="96"/>
      <c r="W7" s="96"/>
      <c r="X7" s="96"/>
      <c r="Y7" s="96"/>
      <c r="Z7" s="96"/>
      <c r="AA7" s="96"/>
      <c r="AB7" s="96"/>
      <c r="AC7" s="96"/>
      <c r="AD7" s="96"/>
      <c r="AE7" s="96"/>
      <c r="AF7" s="96"/>
      <c r="AG7" s="96"/>
      <c r="AH7" s="96"/>
      <c r="AI7" s="96"/>
      <c r="AJ7" s="19">
        <f>COUNTIF(E7:AI7,"K")+2*COUNTIF(E7:AI7,"2K")+COUNTIF(E7:AI7,"TK")+COUNTIF(E7:AI7,"KT")+COUNTIF(E7:AI7,"PK")+COUNTIF(E7:AI7,"KP")+2*COUNTIF(E7:AI7,"K2")</f>
        <v>3</v>
      </c>
      <c r="AK7" s="336">
        <f>COUNTIF(F7:AJ7,"P")+2*COUNTIF(F7:AJ7,"2P")+COUNTIF(F7:AJ7,"TP")+COUNTIF(F7:AJ7,"PT")+COUNTIF(F7:AJ7,"PK")+COUNTIF(F7:AJ7,"KP")+2*COUNTIF(F7:AJ7,"P2")</f>
        <v>0</v>
      </c>
      <c r="AL7" s="336">
        <f>COUNTIF(E7:AI7,"T")+2*COUNTIF(E7:AI7,"2T")+2*COUNTIF(E7:AI7,"T2")+COUNTIF(E7:AI7,"PT")+COUNTIF(E7:AI7,"TP")</f>
        <v>2</v>
      </c>
      <c r="AM7" s="26"/>
      <c r="AN7" s="27"/>
      <c r="AO7" s="153"/>
    </row>
    <row r="8" spans="1:41" s="25" customFormat="1">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1986</v>
      </c>
      <c r="C10" s="40" t="s">
        <v>101</v>
      </c>
      <c r="D10" s="41" t="s">
        <v>40</v>
      </c>
      <c r="E10" s="150"/>
      <c r="F10" s="96" t="s">
        <v>6</v>
      </c>
      <c r="G10" s="96"/>
      <c r="H10" s="96"/>
      <c r="I10" s="96"/>
      <c r="J10" s="96"/>
      <c r="K10" s="96"/>
      <c r="L10" s="96"/>
      <c r="M10" s="96"/>
      <c r="N10" s="96"/>
      <c r="O10" s="96"/>
      <c r="P10" s="95"/>
      <c r="Q10" s="96"/>
      <c r="R10" s="96"/>
      <c r="S10" s="96"/>
      <c r="T10" s="96" t="s">
        <v>6</v>
      </c>
      <c r="U10" s="96"/>
      <c r="V10" s="96"/>
      <c r="W10" s="96"/>
      <c r="X10" s="96"/>
      <c r="Y10" s="96"/>
      <c r="Z10" s="96"/>
      <c r="AA10" s="96"/>
      <c r="AB10" s="96"/>
      <c r="AC10" s="96"/>
      <c r="AD10" s="96"/>
      <c r="AE10" s="96"/>
      <c r="AF10" s="96"/>
      <c r="AG10" s="96"/>
      <c r="AH10" s="96"/>
      <c r="AI10" s="96"/>
      <c r="AJ10" s="19">
        <f t="shared" si="2"/>
        <v>2</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t="s">
        <v>8</v>
      </c>
      <c r="Q11" s="96"/>
      <c r="R11" s="96"/>
      <c r="S11" s="96"/>
      <c r="T11" s="96" t="s">
        <v>6</v>
      </c>
      <c r="U11" s="96"/>
      <c r="V11" s="96"/>
      <c r="W11" s="96"/>
      <c r="X11" s="96"/>
      <c r="Y11" s="96"/>
      <c r="Z11" s="96"/>
      <c r="AA11" s="96"/>
      <c r="AB11" s="96"/>
      <c r="AC11" s="96"/>
      <c r="AD11" s="96"/>
      <c r="AE11" s="96"/>
      <c r="AF11" s="96"/>
      <c r="AG11" s="96"/>
      <c r="AH11" s="96"/>
      <c r="AI11" s="96"/>
      <c r="AJ11" s="19">
        <f t="shared" si="2"/>
        <v>1</v>
      </c>
      <c r="AK11" s="336">
        <f t="shared" si="3"/>
        <v>0</v>
      </c>
      <c r="AL11" s="336">
        <f t="shared" si="4"/>
        <v>1</v>
      </c>
      <c r="AM11" s="153"/>
      <c r="AN11" s="153"/>
      <c r="AO11" s="153"/>
    </row>
    <row r="12" spans="1:41" s="25" customFormat="1">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c r="A14" s="5">
        <v>8</v>
      </c>
      <c r="B14" s="39" t="s">
        <v>1991</v>
      </c>
      <c r="C14" s="40" t="s">
        <v>1992</v>
      </c>
      <c r="D14" s="41" t="s">
        <v>1543</v>
      </c>
      <c r="E14" s="150"/>
      <c r="F14" s="96"/>
      <c r="G14" s="96"/>
      <c r="H14" s="96"/>
      <c r="I14" s="96"/>
      <c r="J14" s="96"/>
      <c r="K14" s="96"/>
      <c r="L14" s="96"/>
      <c r="M14" s="96"/>
      <c r="N14" s="96"/>
      <c r="O14" s="96"/>
      <c r="P14" s="95" t="s">
        <v>8</v>
      </c>
      <c r="Q14" s="96"/>
      <c r="R14" s="96" t="s">
        <v>8</v>
      </c>
      <c r="S14" s="96"/>
      <c r="T14" s="96" t="s">
        <v>6</v>
      </c>
      <c r="U14" s="96"/>
      <c r="V14" s="96"/>
      <c r="W14" s="96"/>
      <c r="X14" s="96"/>
      <c r="Y14" s="96"/>
      <c r="Z14" s="96"/>
      <c r="AA14" s="96"/>
      <c r="AB14" s="96"/>
      <c r="AC14" s="96"/>
      <c r="AD14" s="96"/>
      <c r="AE14" s="96"/>
      <c r="AF14" s="96"/>
      <c r="AG14" s="96"/>
      <c r="AH14" s="96"/>
      <c r="AI14" s="96"/>
      <c r="AJ14" s="19">
        <f t="shared" si="2"/>
        <v>1</v>
      </c>
      <c r="AK14" s="336">
        <f t="shared" si="3"/>
        <v>0</v>
      </c>
      <c r="AL14" s="336">
        <f t="shared" si="4"/>
        <v>2</v>
      </c>
      <c r="AM14" s="153"/>
      <c r="AN14" s="153"/>
      <c r="AO14" s="153"/>
    </row>
    <row r="15" spans="1:41" s="25" customFormat="1">
      <c r="A15" s="5">
        <v>9</v>
      </c>
      <c r="B15" s="39" t="s">
        <v>1994</v>
      </c>
      <c r="C15" s="40" t="s">
        <v>80</v>
      </c>
      <c r="D15" s="41" t="s">
        <v>92</v>
      </c>
      <c r="E15" s="150"/>
      <c r="F15" s="96" t="s">
        <v>6</v>
      </c>
      <c r="G15" s="96"/>
      <c r="H15" s="96"/>
      <c r="I15" s="96" t="s">
        <v>8</v>
      </c>
      <c r="J15" s="96"/>
      <c r="K15" s="96"/>
      <c r="L15" s="96"/>
      <c r="M15" s="96" t="s">
        <v>8</v>
      </c>
      <c r="N15" s="96"/>
      <c r="O15" s="96"/>
      <c r="P15" s="95" t="s">
        <v>8</v>
      </c>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3</v>
      </c>
      <c r="AM15" s="153"/>
      <c r="AN15" s="153"/>
      <c r="AO15" s="153"/>
    </row>
    <row r="16" spans="1:41" s="25" customFormat="1">
      <c r="A16" s="5">
        <v>10</v>
      </c>
      <c r="B16" s="39" t="s">
        <v>1995</v>
      </c>
      <c r="C16" s="40" t="s">
        <v>1996</v>
      </c>
      <c r="D16" s="41" t="s">
        <v>33</v>
      </c>
      <c r="E16" s="150"/>
      <c r="F16" s="96" t="s">
        <v>6</v>
      </c>
      <c r="G16" s="96"/>
      <c r="H16" s="96"/>
      <c r="I16" s="96" t="s">
        <v>8</v>
      </c>
      <c r="J16" s="96"/>
      <c r="K16" s="96"/>
      <c r="L16" s="96"/>
      <c r="M16" s="96" t="s">
        <v>8</v>
      </c>
      <c r="N16" s="96"/>
      <c r="O16" s="96"/>
      <c r="P16" s="95" t="s">
        <v>8</v>
      </c>
      <c r="Q16" s="96"/>
      <c r="R16" s="96" t="s">
        <v>7</v>
      </c>
      <c r="S16" s="96"/>
      <c r="T16" s="96" t="s">
        <v>6</v>
      </c>
      <c r="U16" s="119"/>
      <c r="V16" s="96"/>
      <c r="W16" s="96"/>
      <c r="X16" s="96"/>
      <c r="Y16" s="96"/>
      <c r="Z16" s="96"/>
      <c r="AA16" s="96"/>
      <c r="AB16" s="96"/>
      <c r="AC16" s="96"/>
      <c r="AD16" s="96"/>
      <c r="AE16" s="96"/>
      <c r="AF16" s="96"/>
      <c r="AG16" s="96"/>
      <c r="AH16" s="96"/>
      <c r="AI16" s="96"/>
      <c r="AJ16" s="19">
        <f t="shared" si="2"/>
        <v>2</v>
      </c>
      <c r="AK16" s="336">
        <f t="shared" si="3"/>
        <v>1</v>
      </c>
      <c r="AL16" s="336">
        <f t="shared" si="4"/>
        <v>3</v>
      </c>
      <c r="AM16" s="153"/>
      <c r="AN16" s="153"/>
      <c r="AO16" s="153"/>
    </row>
    <row r="17" spans="1:41" s="25" customFormat="1">
      <c r="A17" s="5">
        <v>11</v>
      </c>
      <c r="B17" s="39" t="s">
        <v>1997</v>
      </c>
      <c r="C17" s="40" t="s">
        <v>1998</v>
      </c>
      <c r="D17" s="41" t="s">
        <v>62</v>
      </c>
      <c r="E17" s="150"/>
      <c r="F17" s="96" t="s">
        <v>6</v>
      </c>
      <c r="G17" s="96"/>
      <c r="H17" s="96"/>
      <c r="I17" s="96" t="s">
        <v>8</v>
      </c>
      <c r="J17" s="96"/>
      <c r="K17" s="96"/>
      <c r="L17" s="96"/>
      <c r="M17" s="96" t="s">
        <v>6</v>
      </c>
      <c r="N17" s="96"/>
      <c r="O17" s="96"/>
      <c r="P17" s="95" t="s">
        <v>6</v>
      </c>
      <c r="Q17" s="96"/>
      <c r="R17" s="96" t="s">
        <v>7</v>
      </c>
      <c r="S17" s="96"/>
      <c r="T17" s="96" t="s">
        <v>6</v>
      </c>
      <c r="U17" s="119"/>
      <c r="V17" s="96"/>
      <c r="W17" s="96"/>
      <c r="X17" s="96"/>
      <c r="Y17" s="96"/>
      <c r="Z17" s="96"/>
      <c r="AA17" s="96"/>
      <c r="AB17" s="96"/>
      <c r="AC17" s="96"/>
      <c r="AD17" s="96"/>
      <c r="AE17" s="96"/>
      <c r="AF17" s="96"/>
      <c r="AG17" s="96"/>
      <c r="AH17" s="96"/>
      <c r="AI17" s="96"/>
      <c r="AJ17" s="19">
        <f t="shared" si="2"/>
        <v>4</v>
      </c>
      <c r="AK17" s="336">
        <f t="shared" si="3"/>
        <v>1</v>
      </c>
      <c r="AL17" s="336">
        <f t="shared" si="4"/>
        <v>1</v>
      </c>
      <c r="AM17" s="153"/>
      <c r="AN17" s="153"/>
      <c r="AO17" s="153"/>
    </row>
    <row r="18" spans="1:41" s="25" customFormat="1">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26"/>
      <c r="AN19" s="427"/>
      <c r="AO19" s="153"/>
    </row>
    <row r="20" spans="1:41" s="25" customFormat="1">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c r="A22" s="5">
        <v>16</v>
      </c>
      <c r="B22" s="39" t="s">
        <v>2005</v>
      </c>
      <c r="C22" s="40" t="s">
        <v>673</v>
      </c>
      <c r="D22" s="41" t="s">
        <v>26</v>
      </c>
      <c r="E22" s="150"/>
      <c r="F22" s="96"/>
      <c r="G22" s="96"/>
      <c r="H22" s="96"/>
      <c r="I22" s="96"/>
      <c r="J22" s="96" t="s">
        <v>7</v>
      </c>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c r="A25" s="5">
        <v>19</v>
      </c>
      <c r="B25" s="39" t="s">
        <v>2011</v>
      </c>
      <c r="C25" s="40" t="s">
        <v>2012</v>
      </c>
      <c r="D25" s="41" t="s">
        <v>98</v>
      </c>
      <c r="E25" s="94"/>
      <c r="F25" s="96" t="s">
        <v>6</v>
      </c>
      <c r="G25" s="96"/>
      <c r="H25" s="96"/>
      <c r="I25" s="96"/>
      <c r="J25" s="96"/>
      <c r="K25" s="96"/>
      <c r="L25" s="96"/>
      <c r="M25" s="96"/>
      <c r="N25" s="96"/>
      <c r="O25" s="96"/>
      <c r="P25" s="95"/>
      <c r="Q25" s="96"/>
      <c r="R25" s="96" t="s">
        <v>7</v>
      </c>
      <c r="S25" s="96"/>
      <c r="T25" s="96" t="s">
        <v>6</v>
      </c>
      <c r="U25" s="119"/>
      <c r="V25" s="96"/>
      <c r="W25" s="96"/>
      <c r="X25" s="96"/>
      <c r="Y25" s="96"/>
      <c r="Z25" s="96"/>
      <c r="AA25" s="96"/>
      <c r="AB25" s="96"/>
      <c r="AC25" s="96"/>
      <c r="AD25" s="96"/>
      <c r="AE25" s="96"/>
      <c r="AF25" s="96"/>
      <c r="AG25" s="96"/>
      <c r="AH25" s="96"/>
      <c r="AI25" s="96"/>
      <c r="AJ25" s="19">
        <f t="shared" si="2"/>
        <v>2</v>
      </c>
      <c r="AK25" s="336">
        <f t="shared" si="3"/>
        <v>1</v>
      </c>
      <c r="AL25" s="336">
        <f t="shared" si="4"/>
        <v>0</v>
      </c>
      <c r="AM25" s="153"/>
      <c r="AN25" s="153"/>
      <c r="AO25" s="153"/>
    </row>
    <row r="26" spans="1:41" s="25" customFormat="1">
      <c r="A26" s="5">
        <v>20</v>
      </c>
      <c r="B26" s="39" t="s">
        <v>2013</v>
      </c>
      <c r="C26" s="40" t="s">
        <v>2014</v>
      </c>
      <c r="D26" s="41" t="s">
        <v>63</v>
      </c>
      <c r="E26" s="94"/>
      <c r="F26" s="96"/>
      <c r="G26" s="96"/>
      <c r="H26" s="96"/>
      <c r="I26" s="96" t="s">
        <v>6</v>
      </c>
      <c r="J26" s="96"/>
      <c r="K26" s="96"/>
      <c r="L26" s="96"/>
      <c r="M26" s="96" t="s">
        <v>7</v>
      </c>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1</v>
      </c>
      <c r="AL26" s="336">
        <f t="shared" si="4"/>
        <v>0</v>
      </c>
      <c r="AM26" s="153"/>
      <c r="AN26" s="153"/>
      <c r="AO26" s="153"/>
    </row>
    <row r="27" spans="1:41" s="25" customFormat="1">
      <c r="A27" s="5">
        <v>21</v>
      </c>
      <c r="B27" s="39" t="s">
        <v>2015</v>
      </c>
      <c r="C27" s="40" t="s">
        <v>2016</v>
      </c>
      <c r="D27" s="41" t="s">
        <v>63</v>
      </c>
      <c r="E27" s="94"/>
      <c r="F27" s="96" t="s">
        <v>6</v>
      </c>
      <c r="G27" s="96"/>
      <c r="H27" s="96"/>
      <c r="I27" s="96" t="s">
        <v>8</v>
      </c>
      <c r="J27" s="96"/>
      <c r="K27" s="96"/>
      <c r="L27" s="96"/>
      <c r="M27" s="96" t="s">
        <v>6</v>
      </c>
      <c r="N27" s="96"/>
      <c r="O27" s="96"/>
      <c r="P27" s="95" t="s">
        <v>8</v>
      </c>
      <c r="Q27" s="96"/>
      <c r="R27" s="96"/>
      <c r="S27" s="96"/>
      <c r="T27" s="96" t="s">
        <v>6</v>
      </c>
      <c r="U27" s="96"/>
      <c r="V27" s="96"/>
      <c r="W27" s="96"/>
      <c r="X27" s="96"/>
      <c r="Y27" s="96"/>
      <c r="Z27" s="96"/>
      <c r="AA27" s="96"/>
      <c r="AB27" s="96"/>
      <c r="AC27" s="96"/>
      <c r="AD27" s="96"/>
      <c r="AE27" s="96"/>
      <c r="AF27" s="96"/>
      <c r="AG27" s="96"/>
      <c r="AH27" s="96"/>
      <c r="AI27" s="96"/>
      <c r="AJ27" s="19">
        <f t="shared" si="2"/>
        <v>3</v>
      </c>
      <c r="AK27" s="336">
        <f t="shared" si="3"/>
        <v>0</v>
      </c>
      <c r="AL27" s="336">
        <f t="shared" si="4"/>
        <v>2</v>
      </c>
      <c r="AM27" s="153"/>
      <c r="AN27" s="153"/>
      <c r="AO27" s="153"/>
    </row>
    <row r="28" spans="1:41" s="25" customFormat="1">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t="s">
        <v>2866</v>
      </c>
      <c r="N32" s="96"/>
      <c r="O32" s="96"/>
      <c r="P32" s="95" t="s">
        <v>8</v>
      </c>
      <c r="Q32" s="96"/>
      <c r="R32" s="96"/>
      <c r="S32" s="96"/>
      <c r="T32" s="96" t="s">
        <v>6</v>
      </c>
      <c r="U32" s="96"/>
      <c r="V32" s="96"/>
      <c r="W32" s="96"/>
      <c r="X32" s="96"/>
      <c r="Y32" s="96"/>
      <c r="Z32" s="96"/>
      <c r="AA32" s="96"/>
      <c r="AB32" s="96"/>
      <c r="AC32" s="96"/>
      <c r="AD32" s="96"/>
      <c r="AE32" s="96"/>
      <c r="AF32" s="96"/>
      <c r="AG32" s="96"/>
      <c r="AH32" s="96"/>
      <c r="AI32" s="96"/>
      <c r="AJ32" s="19">
        <f t="shared" si="2"/>
        <v>2</v>
      </c>
      <c r="AK32" s="336">
        <f t="shared" si="3"/>
        <v>0</v>
      </c>
      <c r="AL32" s="336">
        <f t="shared" si="4"/>
        <v>2</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t="s">
        <v>7</v>
      </c>
      <c r="S33" s="96"/>
      <c r="T33" s="96"/>
      <c r="U33" s="96"/>
      <c r="V33" s="96"/>
      <c r="W33" s="96"/>
      <c r="X33" s="96"/>
      <c r="Y33" s="96"/>
      <c r="Z33" s="96"/>
      <c r="AA33" s="96"/>
      <c r="AB33" s="96"/>
      <c r="AC33" s="96"/>
      <c r="AD33" s="96"/>
      <c r="AE33" s="96"/>
      <c r="AF33" s="96"/>
      <c r="AG33" s="96"/>
      <c r="AH33" s="96"/>
      <c r="AI33" s="96"/>
      <c r="AJ33" s="19">
        <f t="shared" si="2"/>
        <v>0</v>
      </c>
      <c r="AK33" s="336">
        <f t="shared" si="3"/>
        <v>2</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t="s">
        <v>6</v>
      </c>
      <c r="K35" s="96"/>
      <c r="L35" s="96"/>
      <c r="M35" s="96" t="s">
        <v>2866</v>
      </c>
      <c r="N35" s="96"/>
      <c r="O35" s="96"/>
      <c r="P35" s="95" t="s">
        <v>6</v>
      </c>
      <c r="Q35" s="96"/>
      <c r="R35" s="96"/>
      <c r="S35" s="96"/>
      <c r="T35" s="96" t="s">
        <v>6</v>
      </c>
      <c r="U35" s="96"/>
      <c r="V35" s="96"/>
      <c r="W35" s="96"/>
      <c r="X35" s="96"/>
      <c r="Y35" s="96"/>
      <c r="Z35" s="96"/>
      <c r="AA35" s="96"/>
      <c r="AB35" s="96"/>
      <c r="AC35" s="96"/>
      <c r="AD35" s="96"/>
      <c r="AE35" s="96"/>
      <c r="AF35" s="96"/>
      <c r="AG35" s="96"/>
      <c r="AH35" s="96"/>
      <c r="AI35" s="96"/>
      <c r="AJ35" s="19">
        <f t="shared" si="2"/>
        <v>5</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t="s">
        <v>7</v>
      </c>
      <c r="S36" s="96"/>
      <c r="T36" s="96"/>
      <c r="U36" s="96"/>
      <c r="V36" s="96"/>
      <c r="W36" s="96"/>
      <c r="X36" s="96"/>
      <c r="Y36" s="96"/>
      <c r="Z36" s="96"/>
      <c r="AA36" s="96"/>
      <c r="AB36" s="96"/>
      <c r="AC36" s="96"/>
      <c r="AD36" s="96"/>
      <c r="AE36" s="96"/>
      <c r="AF36" s="96"/>
      <c r="AG36" s="96"/>
      <c r="AH36" s="96"/>
      <c r="AI36" s="96"/>
      <c r="AJ36" s="19">
        <f t="shared" si="2"/>
        <v>0</v>
      </c>
      <c r="AK36" s="336">
        <f t="shared" si="3"/>
        <v>2</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t="s">
        <v>7</v>
      </c>
      <c r="Q37" s="96"/>
      <c r="R37" s="96"/>
      <c r="S37" s="96"/>
      <c r="T37" s="96"/>
      <c r="U37" s="96"/>
      <c r="V37" s="96"/>
      <c r="W37" s="96"/>
      <c r="X37" s="96"/>
      <c r="Y37" s="96"/>
      <c r="Z37" s="96"/>
      <c r="AA37" s="96"/>
      <c r="AB37" s="96"/>
      <c r="AC37" s="96"/>
      <c r="AD37" s="96"/>
      <c r="AE37" s="96"/>
      <c r="AF37" s="96"/>
      <c r="AG37" s="96"/>
      <c r="AH37" s="96"/>
      <c r="AI37" s="96"/>
      <c r="AJ37" s="19">
        <f t="shared" si="2"/>
        <v>1</v>
      </c>
      <c r="AK37" s="336">
        <f t="shared" si="3"/>
        <v>1</v>
      </c>
      <c r="AL37" s="336">
        <f t="shared" si="4"/>
        <v>0</v>
      </c>
      <c r="AM37" s="153"/>
      <c r="AN37" s="153"/>
      <c r="AO37" s="153"/>
    </row>
    <row r="38" spans="1:41" s="25" customFormat="1">
      <c r="A38" s="5">
        <v>32</v>
      </c>
      <c r="B38" s="39" t="s">
        <v>2006</v>
      </c>
      <c r="C38" s="40" t="s">
        <v>2007</v>
      </c>
      <c r="D38" s="41" t="s">
        <v>21</v>
      </c>
      <c r="E38" s="535" t="s">
        <v>2799</v>
      </c>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7"/>
      <c r="AJ38" s="19">
        <f t="shared" si="2"/>
        <v>0</v>
      </c>
      <c r="AK38" s="336">
        <f t="shared" si="3"/>
        <v>0</v>
      </c>
      <c r="AL38" s="336">
        <f t="shared" si="4"/>
        <v>0</v>
      </c>
      <c r="AM38" s="153"/>
      <c r="AN38" s="153"/>
      <c r="AO38" s="153"/>
    </row>
    <row r="39" spans="1:41" s="25" customFormat="1">
      <c r="A39" s="5">
        <v>33</v>
      </c>
      <c r="B39" s="39">
        <v>2010090094</v>
      </c>
      <c r="C39" s="40" t="s">
        <v>1993</v>
      </c>
      <c r="D39" s="41" t="s">
        <v>14</v>
      </c>
      <c r="E39" s="447"/>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9"/>
      <c r="AJ39" s="19">
        <f t="shared" si="2"/>
        <v>0</v>
      </c>
      <c r="AK39" s="336">
        <f t="shared" si="3"/>
        <v>0</v>
      </c>
      <c r="AL39" s="336">
        <f t="shared" si="4"/>
        <v>0</v>
      </c>
      <c r="AM39" s="153"/>
      <c r="AN39" s="153"/>
      <c r="AO39" s="153"/>
    </row>
    <row r="40" spans="1:41" s="25" customFormat="1" ht="21" customHeight="1">
      <c r="A40" s="428" t="s">
        <v>10</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19">
        <f>SUM(AJ7:AJ37)</f>
        <v>28</v>
      </c>
      <c r="AK40" s="19">
        <f>SUM(AK7:AK37)</f>
        <v>13</v>
      </c>
      <c r="AL40" s="19">
        <f>SUM(AL7:AL37)</f>
        <v>18</v>
      </c>
      <c r="AM40" s="24"/>
      <c r="AN40" s="24"/>
      <c r="AO40" s="24"/>
    </row>
    <row r="41" spans="1:41"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42" spans="1:41">
      <c r="C42" s="425"/>
      <c r="D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25"/>
      <c r="D43" s="425"/>
      <c r="E43" s="425"/>
      <c r="F43" s="425"/>
      <c r="G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25"/>
      <c r="D44" s="425"/>
      <c r="E44" s="425"/>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40:AI40"/>
    <mergeCell ref="A41:AL41"/>
    <mergeCell ref="E38:AI39"/>
    <mergeCell ref="C45:D45"/>
    <mergeCell ref="C42:D42"/>
    <mergeCell ref="C43:G43"/>
    <mergeCell ref="C44:E44"/>
  </mergeCells>
  <conditionalFormatting sqref="E6:AI37 E38">
    <cfRule type="expression" dxfId="6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1"/>
  <sheetViews>
    <sheetView zoomScaleNormal="100" workbookViewId="0">
      <selection activeCell="T13" sqref="T13"/>
    </sheetView>
  </sheetViews>
  <sheetFormatPr defaultColWidth="9.33203125" defaultRowHeight="15.75"/>
  <cols>
    <col min="1" max="1" width="7" style="157" customWidth="1"/>
    <col min="2" max="2" width="19.33203125" style="157" customWidth="1"/>
    <col min="3" max="3" width="20.83203125" style="157" customWidth="1"/>
    <col min="4" max="4" width="10.33203125" style="157" customWidth="1"/>
    <col min="5" max="35" width="4" style="157" customWidth="1"/>
    <col min="36" max="36" width="4.664062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22.5">
      <c r="A3" s="443" t="s">
        <v>2030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t="s">
        <v>6</v>
      </c>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t="s">
        <v>6</v>
      </c>
      <c r="N13" s="224"/>
      <c r="O13" s="224" t="s">
        <v>6</v>
      </c>
      <c r="P13" s="224"/>
      <c r="Q13" s="224"/>
      <c r="R13" s="224"/>
      <c r="S13" s="224"/>
      <c r="T13" s="96"/>
      <c r="U13" s="224"/>
      <c r="V13" s="224"/>
      <c r="W13" s="224"/>
      <c r="X13" s="224"/>
      <c r="Y13" s="224"/>
      <c r="Z13" s="224"/>
      <c r="AA13" s="224"/>
      <c r="AB13" s="224"/>
      <c r="AC13" s="224"/>
      <c r="AD13" s="224"/>
      <c r="AE13" s="224"/>
      <c r="AF13" s="224"/>
      <c r="AG13" s="224"/>
      <c r="AH13" s="224"/>
      <c r="AI13" s="224"/>
      <c r="AJ13" s="19">
        <f t="shared" si="2"/>
        <v>2</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t="s">
        <v>8</v>
      </c>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1</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t="s">
        <v>6</v>
      </c>
      <c r="P18" s="96"/>
      <c r="Q18" s="96"/>
      <c r="R18" s="96"/>
      <c r="S18" s="96"/>
      <c r="T18" s="96"/>
      <c r="U18" s="96"/>
      <c r="V18" s="96"/>
      <c r="W18" s="96"/>
      <c r="X18" s="96"/>
      <c r="Y18" s="96"/>
      <c r="Z18" s="96"/>
      <c r="AA18" s="96"/>
      <c r="AB18" s="96"/>
      <c r="AC18" s="96"/>
      <c r="AD18" s="96"/>
      <c r="AE18" s="96"/>
      <c r="AF18" s="96"/>
      <c r="AG18" s="96"/>
      <c r="AH18" s="96"/>
      <c r="AI18" s="96"/>
      <c r="AJ18" s="19">
        <f t="shared" si="2"/>
        <v>2</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85"/>
      <c r="AN20" s="436"/>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t="s">
        <v>6</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t="s">
        <v>6</v>
      </c>
      <c r="N24" s="96"/>
      <c r="O24" s="96" t="s">
        <v>6</v>
      </c>
      <c r="P24" s="96"/>
      <c r="Q24" s="96"/>
      <c r="R24" s="96"/>
      <c r="S24" s="96"/>
      <c r="T24" s="96"/>
      <c r="U24" s="96"/>
      <c r="V24" s="96"/>
      <c r="W24" s="96"/>
      <c r="X24" s="96"/>
      <c r="Y24" s="96"/>
      <c r="Z24" s="96"/>
      <c r="AA24" s="96"/>
      <c r="AB24" s="96"/>
      <c r="AC24" s="96"/>
      <c r="AD24" s="96"/>
      <c r="AE24" s="96"/>
      <c r="AF24" s="96"/>
      <c r="AG24" s="96"/>
      <c r="AH24" s="96"/>
      <c r="AI24" s="96"/>
      <c r="AJ24" s="19">
        <f t="shared" si="2"/>
        <v>3</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t="s">
        <v>6</v>
      </c>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t="s">
        <v>6</v>
      </c>
      <c r="N33" s="96"/>
      <c r="O33" s="96"/>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t="s">
        <v>6</v>
      </c>
      <c r="N36" s="96"/>
      <c r="O36" s="96"/>
      <c r="P36" s="96"/>
      <c r="Q36" s="96"/>
      <c r="R36" s="96"/>
      <c r="S36" s="96"/>
      <c r="T36" s="96"/>
      <c r="U36" s="96"/>
      <c r="V36" s="96"/>
      <c r="W36" s="96"/>
      <c r="X36" s="96"/>
      <c r="Y36" s="96"/>
      <c r="Z36" s="96"/>
      <c r="AA36" s="96"/>
      <c r="AB36" s="96"/>
      <c r="AC36" s="96"/>
      <c r="AD36" s="96"/>
      <c r="AE36" s="96"/>
      <c r="AF36" s="96"/>
      <c r="AG36" s="96"/>
      <c r="AH36" s="96"/>
      <c r="AI36" s="96"/>
      <c r="AJ36" s="19">
        <f t="shared" si="2"/>
        <v>1</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t="s">
        <v>6</v>
      </c>
      <c r="P41" s="96"/>
      <c r="Q41" s="96"/>
      <c r="R41" s="96"/>
      <c r="S41" s="96"/>
      <c r="T41" s="96"/>
      <c r="U41" s="96"/>
      <c r="V41" s="96"/>
      <c r="W41" s="96"/>
      <c r="X41" s="96"/>
      <c r="Y41" s="96"/>
      <c r="Z41" s="96"/>
      <c r="AA41" s="96"/>
      <c r="AB41" s="96"/>
      <c r="AC41" s="96"/>
      <c r="AD41" s="96"/>
      <c r="AE41" s="96"/>
      <c r="AF41" s="96"/>
      <c r="AG41" s="96"/>
      <c r="AH41" s="96"/>
      <c r="AI41" s="96"/>
      <c r="AJ41" s="19">
        <f t="shared" si="2"/>
        <v>1</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38" t="s">
        <v>2078</v>
      </c>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1"/>
      <c r="AJ43" s="19">
        <f t="shared" si="2"/>
        <v>0</v>
      </c>
      <c r="AK43" s="336">
        <f t="shared" si="3"/>
        <v>0</v>
      </c>
      <c r="AL43" s="336">
        <f t="shared" si="4"/>
        <v>0</v>
      </c>
      <c r="AM43" s="155"/>
      <c r="AN43" s="155"/>
      <c r="AO43" s="155"/>
    </row>
    <row r="44" spans="1:41" s="158" customFormat="1" ht="21" customHeight="1">
      <c r="A44" s="428" t="s">
        <v>10</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19">
        <f>SUM(AJ7:AJ43)</f>
        <v>19</v>
      </c>
      <c r="AK44" s="19">
        <f>SUM(AK7:AK43)</f>
        <v>0</v>
      </c>
      <c r="AL44" s="19">
        <f>SUM(AL7:AL43)</f>
        <v>1</v>
      </c>
      <c r="AM44" s="157"/>
      <c r="AN44" s="157"/>
    </row>
    <row r="45" spans="1:41" s="25" customFormat="1" ht="21" customHeight="1">
      <c r="A45" s="429" t="s">
        <v>2804</v>
      </c>
      <c r="B45" s="430"/>
      <c r="C45" s="430"/>
      <c r="D45" s="430"/>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1"/>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5"/>
      <c r="D49" s="425"/>
      <c r="E49" s="425"/>
      <c r="F49" s="425"/>
      <c r="G49" s="425"/>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5"/>
      <c r="D50" s="425"/>
      <c r="E50" s="425"/>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5"/>
      <c r="D51" s="425"/>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AM20:AN20"/>
    <mergeCell ref="A44:AI44"/>
    <mergeCell ref="C50:E50"/>
    <mergeCell ref="E43:AI43"/>
    <mergeCell ref="A45:AL45"/>
  </mergeCells>
  <conditionalFormatting sqref="E6:AI42">
    <cfRule type="expression" dxfId="5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workbookViewId="0">
      <selection activeCell="W11" sqref="W11"/>
    </sheetView>
  </sheetViews>
  <sheetFormatPr defaultColWidth="9.33203125" defaultRowHeight="15.75"/>
  <cols>
    <col min="1" max="1" width="8.6640625" style="157" customWidth="1"/>
    <col min="2" max="2" width="18.1640625" style="158" customWidth="1"/>
    <col min="3" max="3" width="24.33203125" style="157" customWidth="1"/>
    <col min="4" max="4" width="11.6640625" style="157" customWidth="1"/>
    <col min="5" max="35" width="3.83203125" style="157" customWidth="1"/>
    <col min="36" max="38" width="6.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22.5">
      <c r="A3" s="443" t="s">
        <v>2079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t="s">
        <v>6</v>
      </c>
      <c r="P8" s="86" t="s">
        <v>7</v>
      </c>
      <c r="Q8" s="86"/>
      <c r="R8" s="86" t="s">
        <v>6</v>
      </c>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2</v>
      </c>
      <c r="AK8" s="336">
        <f t="shared" ref="AK8:AK34" si="3">COUNTIF(F8:AJ8,"P")+2*COUNTIF(F8:AJ8,"2P")+COUNTIF(F8:AJ8,"TP")+COUNTIF(F8:AJ8,"PT")+COUNTIF(F8:AJ8,"PK")+COUNTIF(F8:AJ8,"KP")+2*COUNTIF(F8:AJ8,"P2")</f>
        <v>1</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t="s">
        <v>6</v>
      </c>
      <c r="L9" s="86"/>
      <c r="M9" s="86"/>
      <c r="N9" s="86"/>
      <c r="O9" s="86"/>
      <c r="P9" s="86"/>
      <c r="Q9" s="86"/>
      <c r="R9" s="86"/>
      <c r="S9" s="86"/>
      <c r="T9" s="86"/>
      <c r="U9" s="86"/>
      <c r="V9" s="86"/>
      <c r="W9" s="86"/>
      <c r="X9" s="86"/>
      <c r="Y9" s="86"/>
      <c r="Z9" s="86"/>
      <c r="AA9" s="86"/>
      <c r="AB9" s="86"/>
      <c r="AC9" s="88"/>
      <c r="AD9" s="86"/>
      <c r="AE9" s="86"/>
      <c r="AF9" s="86"/>
      <c r="AG9" s="86"/>
      <c r="AH9" s="86"/>
      <c r="AI9" s="86"/>
      <c r="AJ9" s="19">
        <f t="shared" si="2"/>
        <v>1</v>
      </c>
      <c r="AK9" s="336">
        <f t="shared" si="3"/>
        <v>0</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t="s">
        <v>6</v>
      </c>
      <c r="T12" s="86"/>
      <c r="U12" s="86"/>
      <c r="V12" s="86"/>
      <c r="W12" s="86"/>
      <c r="X12" s="86"/>
      <c r="Y12" s="86"/>
      <c r="Z12" s="86"/>
      <c r="AA12" s="86"/>
      <c r="AB12" s="86"/>
      <c r="AC12" s="88"/>
      <c r="AD12" s="86"/>
      <c r="AE12" s="86"/>
      <c r="AF12" s="86"/>
      <c r="AG12" s="86"/>
      <c r="AH12" s="86"/>
      <c r="AI12" s="86"/>
      <c r="AJ12" s="19">
        <f t="shared" si="2"/>
        <v>1</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t="s">
        <v>6</v>
      </c>
      <c r="P13" s="212"/>
      <c r="Q13" s="212"/>
      <c r="R13" s="212"/>
      <c r="S13" s="212" t="s">
        <v>6</v>
      </c>
      <c r="T13" s="212"/>
      <c r="U13" s="212"/>
      <c r="V13" s="212"/>
      <c r="W13" s="212"/>
      <c r="X13" s="212"/>
      <c r="Y13" s="212"/>
      <c r="Z13" s="212"/>
      <c r="AA13" s="212"/>
      <c r="AB13" s="212"/>
      <c r="AC13" s="88"/>
      <c r="AD13" s="212"/>
      <c r="AE13" s="212"/>
      <c r="AF13" s="212"/>
      <c r="AG13" s="212"/>
      <c r="AH13" s="212"/>
      <c r="AI13" s="212"/>
      <c r="AJ13" s="19">
        <f t="shared" si="2"/>
        <v>2</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t="s">
        <v>2871</v>
      </c>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t="s">
        <v>6</v>
      </c>
      <c r="P18" s="86" t="s">
        <v>6</v>
      </c>
      <c r="Q18" s="86"/>
      <c r="R18" s="86" t="s">
        <v>6</v>
      </c>
      <c r="S18" s="86"/>
      <c r="T18" s="86"/>
      <c r="U18" s="86"/>
      <c r="V18" s="86"/>
      <c r="W18" s="86"/>
      <c r="X18" s="86"/>
      <c r="Y18" s="86"/>
      <c r="Z18" s="86"/>
      <c r="AA18" s="86"/>
      <c r="AB18" s="86"/>
      <c r="AC18" s="88"/>
      <c r="AD18" s="86"/>
      <c r="AE18" s="86"/>
      <c r="AF18" s="86"/>
      <c r="AG18" s="86"/>
      <c r="AH18" s="86"/>
      <c r="AI18" s="86"/>
      <c r="AJ18" s="19">
        <f t="shared" si="2"/>
        <v>3</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85"/>
      <c r="AN20" s="436"/>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t="s">
        <v>7</v>
      </c>
      <c r="Q21" s="86"/>
      <c r="R21" s="86"/>
      <c r="S21" s="86"/>
      <c r="T21" s="86"/>
      <c r="U21" s="86"/>
      <c r="V21" s="86"/>
      <c r="W21" s="86"/>
      <c r="X21" s="86"/>
      <c r="Y21" s="86"/>
      <c r="Z21" s="86"/>
      <c r="AA21" s="86"/>
      <c r="AB21" s="86"/>
      <c r="AC21" s="88"/>
      <c r="AD21" s="86"/>
      <c r="AE21" s="86"/>
      <c r="AF21" s="86"/>
      <c r="AG21" s="86"/>
      <c r="AH21" s="86"/>
      <c r="AI21" s="86"/>
      <c r="AJ21" s="19">
        <f t="shared" si="2"/>
        <v>0</v>
      </c>
      <c r="AK21" s="336">
        <f t="shared" si="3"/>
        <v>1</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t="s">
        <v>6</v>
      </c>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1</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t="s">
        <v>7</v>
      </c>
      <c r="S27" s="99"/>
      <c r="T27" s="99"/>
      <c r="U27" s="99"/>
      <c r="V27" s="99"/>
      <c r="W27" s="99"/>
      <c r="X27" s="99"/>
      <c r="Y27" s="99"/>
      <c r="Z27" s="99"/>
      <c r="AA27" s="99"/>
      <c r="AB27" s="99"/>
      <c r="AC27" s="88"/>
      <c r="AD27" s="99"/>
      <c r="AE27" s="99"/>
      <c r="AF27" s="99"/>
      <c r="AG27" s="99"/>
      <c r="AH27" s="99"/>
      <c r="AI27" s="99"/>
      <c r="AJ27" s="19">
        <f t="shared" si="2"/>
        <v>0</v>
      </c>
      <c r="AK27" s="336">
        <f t="shared" si="3"/>
        <v>1</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t="s">
        <v>6</v>
      </c>
      <c r="R31" s="99" t="s">
        <v>6</v>
      </c>
      <c r="S31" s="99"/>
      <c r="T31" s="99"/>
      <c r="U31" s="99"/>
      <c r="V31" s="99"/>
      <c r="W31" s="99"/>
      <c r="X31" s="99"/>
      <c r="Y31" s="99"/>
      <c r="Z31" s="99"/>
      <c r="AA31" s="99"/>
      <c r="AB31" s="99"/>
      <c r="AC31" s="88"/>
      <c r="AD31" s="99"/>
      <c r="AE31" s="99"/>
      <c r="AF31" s="99"/>
      <c r="AG31" s="99"/>
      <c r="AH31" s="99"/>
      <c r="AI31" s="99"/>
      <c r="AJ31" s="19">
        <f t="shared" si="2"/>
        <v>2</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t="s">
        <v>6</v>
      </c>
      <c r="S32" s="99"/>
      <c r="T32" s="99"/>
      <c r="U32" s="99"/>
      <c r="V32" s="99"/>
      <c r="W32" s="99"/>
      <c r="X32" s="99"/>
      <c r="Y32" s="99"/>
      <c r="Z32" s="99"/>
      <c r="AA32" s="99"/>
      <c r="AB32" s="99"/>
      <c r="AC32" s="88"/>
      <c r="AD32" s="99"/>
      <c r="AE32" s="99"/>
      <c r="AF32" s="99"/>
      <c r="AG32" s="99"/>
      <c r="AH32" s="99"/>
      <c r="AI32" s="99"/>
      <c r="AJ32" s="19">
        <f t="shared" si="2"/>
        <v>1</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c r="W33" s="99"/>
      <c r="X33" s="99"/>
      <c r="Y33" s="99"/>
      <c r="Z33" s="99"/>
      <c r="AA33" s="99"/>
      <c r="AB33" s="99"/>
      <c r="AC33" s="88"/>
      <c r="AD33" s="99"/>
      <c r="AE33" s="99"/>
      <c r="AF33" s="99"/>
      <c r="AG33" s="99"/>
      <c r="AH33" s="99"/>
      <c r="AI33" s="99"/>
      <c r="AJ33" s="19">
        <f t="shared" si="2"/>
        <v>0</v>
      </c>
      <c r="AK33" s="336">
        <f t="shared" si="3"/>
        <v>0</v>
      </c>
      <c r="AL33" s="336">
        <f t="shared" si="4"/>
        <v>0</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t="s">
        <v>7</v>
      </c>
      <c r="R34" s="99"/>
      <c r="S34" s="99"/>
      <c r="T34" s="99"/>
      <c r="U34" s="99"/>
      <c r="V34" s="99"/>
      <c r="W34" s="99"/>
      <c r="X34" s="99"/>
      <c r="Y34" s="99"/>
      <c r="Z34" s="99"/>
      <c r="AA34" s="99"/>
      <c r="AB34" s="99"/>
      <c r="AC34" s="88"/>
      <c r="AD34" s="99"/>
      <c r="AE34" s="99"/>
      <c r="AF34" s="99"/>
      <c r="AG34" s="99"/>
      <c r="AH34" s="99"/>
      <c r="AI34" s="99"/>
      <c r="AJ34" s="19">
        <f t="shared" si="2"/>
        <v>0</v>
      </c>
      <c r="AK34" s="336">
        <f t="shared" si="3"/>
        <v>1</v>
      </c>
      <c r="AL34" s="336">
        <f t="shared" si="4"/>
        <v>0</v>
      </c>
      <c r="AM34" s="155"/>
      <c r="AN34" s="155"/>
      <c r="AO34" s="155"/>
    </row>
    <row r="35" spans="1:41" s="158" customFormat="1" ht="21" customHeight="1">
      <c r="A35" s="463" t="s">
        <v>10</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340">
        <f>SUM(AJ7:AJ34)</f>
        <v>13</v>
      </c>
      <c r="AK35" s="147">
        <f>SUM(AK7:AK34)</f>
        <v>6</v>
      </c>
      <c r="AL35" s="147">
        <f>SUM(AL7:AL34)</f>
        <v>4</v>
      </c>
      <c r="AM35" s="157"/>
      <c r="AN35" s="157"/>
      <c r="AO35" s="157"/>
    </row>
    <row r="36" spans="1:41" s="25" customFormat="1" ht="21" customHeight="1">
      <c r="A36" s="429" t="s">
        <v>2804</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5"/>
      <c r="D40" s="425"/>
      <c r="E40" s="425"/>
      <c r="F40" s="425"/>
      <c r="G40" s="425"/>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5"/>
      <c r="D41" s="425"/>
      <c r="E41" s="425"/>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5"/>
      <c r="D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5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topLeftCell="A13" zoomScale="85" zoomScaleNormal="85" workbookViewId="0">
      <selection activeCell="T38" sqref="T38"/>
    </sheetView>
  </sheetViews>
  <sheetFormatPr defaultColWidth="9.33203125" defaultRowHeight="15.75"/>
  <cols>
    <col min="1" max="1" width="6.83203125" style="157" customWidth="1"/>
    <col min="2" max="2" width="18.5" style="157" customWidth="1"/>
    <col min="3" max="3" width="21.83203125" style="157" customWidth="1"/>
    <col min="4" max="4" width="10" style="157" customWidth="1"/>
    <col min="5" max="35" width="3.83203125" style="157" customWidth="1"/>
    <col min="36" max="36" width="4.5" style="157" bestFit="1" customWidth="1"/>
    <col min="37" max="38" width="4" style="157" bestFit="1" customWidth="1"/>
    <col min="39" max="48" width="9.33203125" style="348"/>
    <col min="49" max="16384" width="9.33203125" style="157"/>
  </cols>
  <sheetData>
    <row r="1" spans="1:48"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c r="AM1" s="347"/>
      <c r="AN1" s="347"/>
      <c r="AO1" s="347"/>
      <c r="AP1" s="347"/>
      <c r="AQ1" s="347"/>
      <c r="AR1" s="347"/>
      <c r="AS1" s="347"/>
      <c r="AT1" s="347"/>
      <c r="AU1" s="347"/>
      <c r="AV1" s="347"/>
    </row>
    <row r="2" spans="1:48"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c r="AM2" s="347"/>
      <c r="AN2" s="347"/>
      <c r="AO2" s="347"/>
      <c r="AP2" s="347"/>
      <c r="AQ2" s="347"/>
      <c r="AR2" s="347"/>
      <c r="AS2" s="347"/>
      <c r="AT2" s="347"/>
      <c r="AU2" s="347"/>
      <c r="AV2" s="347"/>
    </row>
    <row r="3" spans="1:48" s="24" customFormat="1" ht="22.5">
      <c r="A3" s="443" t="s">
        <v>2122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c r="AM5" s="259"/>
      <c r="AN5" s="259"/>
      <c r="AO5" s="259"/>
      <c r="AP5" s="259"/>
      <c r="AQ5" s="259"/>
      <c r="AR5" s="259"/>
      <c r="AS5" s="259"/>
      <c r="AT5" s="259"/>
      <c r="AU5" s="259"/>
      <c r="AV5" s="259"/>
    </row>
    <row r="6" spans="1:4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t="s">
        <v>7</v>
      </c>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t="s">
        <v>2865</v>
      </c>
      <c r="L8" s="86"/>
      <c r="M8" s="86"/>
      <c r="N8" s="86"/>
      <c r="O8" s="86"/>
      <c r="P8" s="86"/>
      <c r="Q8" s="86" t="s">
        <v>6</v>
      </c>
      <c r="R8" s="86" t="s">
        <v>2806</v>
      </c>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3</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t="s">
        <v>6</v>
      </c>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1</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t="s">
        <v>8</v>
      </c>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1</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t="s">
        <v>7</v>
      </c>
      <c r="M15" s="86"/>
      <c r="N15" s="86"/>
      <c r="O15" s="86"/>
      <c r="P15" s="86"/>
      <c r="Q15" s="86"/>
      <c r="R15" s="86" t="s">
        <v>6</v>
      </c>
      <c r="S15" s="86"/>
      <c r="T15" s="86"/>
      <c r="U15" s="86"/>
      <c r="V15" s="86"/>
      <c r="W15" s="86"/>
      <c r="X15" s="86"/>
      <c r="Y15" s="86"/>
      <c r="Z15" s="86"/>
      <c r="AA15" s="86"/>
      <c r="AB15" s="86"/>
      <c r="AC15" s="86"/>
      <c r="AD15" s="86"/>
      <c r="AE15" s="86"/>
      <c r="AF15" s="86"/>
      <c r="AG15" s="86"/>
      <c r="AH15" s="86"/>
      <c r="AI15" s="86"/>
      <c r="AJ15" s="19">
        <f t="shared" si="2"/>
        <v>1</v>
      </c>
      <c r="AK15" s="339">
        <f t="shared" si="3"/>
        <v>2</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t="s">
        <v>6</v>
      </c>
      <c r="L16" s="86"/>
      <c r="M16" s="86" t="s">
        <v>6</v>
      </c>
      <c r="N16" s="86"/>
      <c r="O16" s="86" t="s">
        <v>6</v>
      </c>
      <c r="P16" s="86"/>
      <c r="Q16" s="86"/>
      <c r="R16" s="86" t="s">
        <v>6</v>
      </c>
      <c r="S16" s="86" t="s">
        <v>6</v>
      </c>
      <c r="T16" s="86" t="s">
        <v>6</v>
      </c>
      <c r="U16" s="86"/>
      <c r="V16" s="86"/>
      <c r="W16" s="86"/>
      <c r="X16" s="86"/>
      <c r="Y16" s="86"/>
      <c r="Z16" s="86"/>
      <c r="AA16" s="86"/>
      <c r="AB16" s="86"/>
      <c r="AC16" s="86"/>
      <c r="AD16" s="86"/>
      <c r="AE16" s="86"/>
      <c r="AF16" s="86"/>
      <c r="AG16" s="86"/>
      <c r="AH16" s="86"/>
      <c r="AI16" s="86"/>
      <c r="AJ16" s="19">
        <f t="shared" si="2"/>
        <v>6</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t="s">
        <v>7</v>
      </c>
      <c r="K20" s="86"/>
      <c r="L20" s="86"/>
      <c r="M20" s="86"/>
      <c r="N20" s="86"/>
      <c r="O20" s="86" t="s">
        <v>7</v>
      </c>
      <c r="P20" s="86"/>
      <c r="Q20" s="86"/>
      <c r="R20" s="86"/>
      <c r="S20" s="86"/>
      <c r="T20" s="86" t="s">
        <v>6</v>
      </c>
      <c r="U20" s="86"/>
      <c r="V20" s="86"/>
      <c r="W20" s="86"/>
      <c r="X20" s="86"/>
      <c r="Y20" s="86"/>
      <c r="Z20" s="86"/>
      <c r="AA20" s="86"/>
      <c r="AB20" s="86"/>
      <c r="AC20" s="86"/>
      <c r="AD20" s="86"/>
      <c r="AE20" s="86"/>
      <c r="AF20" s="86"/>
      <c r="AG20" s="86"/>
      <c r="AH20" s="86"/>
      <c r="AI20" s="86"/>
      <c r="AJ20" s="19">
        <f t="shared" si="2"/>
        <v>1</v>
      </c>
      <c r="AK20" s="339">
        <f t="shared" si="3"/>
        <v>2</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t="s">
        <v>6</v>
      </c>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t="s">
        <v>2806</v>
      </c>
      <c r="S28" s="99" t="s">
        <v>8</v>
      </c>
      <c r="T28" s="99" t="s">
        <v>6</v>
      </c>
      <c r="U28" s="99"/>
      <c r="V28" s="99"/>
      <c r="W28" s="99"/>
      <c r="X28" s="86"/>
      <c r="Y28" s="99"/>
      <c r="Z28" s="99"/>
      <c r="AA28" s="99"/>
      <c r="AB28" s="99"/>
      <c r="AC28" s="99"/>
      <c r="AD28" s="99"/>
      <c r="AE28" s="99"/>
      <c r="AF28" s="99"/>
      <c r="AG28" s="99"/>
      <c r="AH28" s="99"/>
      <c r="AI28" s="99"/>
      <c r="AJ28" s="19">
        <f t="shared" si="2"/>
        <v>3</v>
      </c>
      <c r="AK28" s="339">
        <f t="shared" si="3"/>
        <v>0</v>
      </c>
      <c r="AL28" s="339">
        <f t="shared" si="4"/>
        <v>1</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t="s">
        <v>8</v>
      </c>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1</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t="s">
        <v>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1</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t="s">
        <v>7</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1</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t="s">
        <v>6</v>
      </c>
      <c r="P36" s="99"/>
      <c r="Q36" s="99"/>
      <c r="R36" s="99" t="s">
        <v>6</v>
      </c>
      <c r="S36" s="99" t="s">
        <v>6</v>
      </c>
      <c r="T36" s="99" t="s">
        <v>6</v>
      </c>
      <c r="U36" s="99"/>
      <c r="V36" s="99"/>
      <c r="W36" s="99"/>
      <c r="X36" s="99"/>
      <c r="Y36" s="99"/>
      <c r="Z36" s="99"/>
      <c r="AA36" s="99"/>
      <c r="AB36" s="99"/>
      <c r="AC36" s="99"/>
      <c r="AD36" s="99"/>
      <c r="AE36" s="99"/>
      <c r="AF36" s="99"/>
      <c r="AG36" s="99"/>
      <c r="AH36" s="99"/>
      <c r="AI36" s="99"/>
      <c r="AJ36" s="19">
        <f t="shared" si="2"/>
        <v>4</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t="s">
        <v>6</v>
      </c>
      <c r="U38" s="99"/>
      <c r="V38" s="99"/>
      <c r="W38" s="99"/>
      <c r="X38" s="86"/>
      <c r="Y38" s="99"/>
      <c r="Z38" s="99"/>
      <c r="AA38" s="99"/>
      <c r="AB38" s="99"/>
      <c r="AC38" s="99"/>
      <c r="AD38" s="99"/>
      <c r="AE38" s="99"/>
      <c r="AF38" s="99"/>
      <c r="AG38" s="99"/>
      <c r="AH38" s="99"/>
      <c r="AI38" s="99"/>
      <c r="AJ38" s="19">
        <f t="shared" si="2"/>
        <v>1</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t="s">
        <v>7</v>
      </c>
      <c r="M39" s="99"/>
      <c r="N39" s="99"/>
      <c r="O39" s="99"/>
      <c r="P39" s="99"/>
      <c r="Q39" s="99"/>
      <c r="R39" s="99" t="s">
        <v>2805</v>
      </c>
      <c r="S39" s="99" t="s">
        <v>8</v>
      </c>
      <c r="T39" s="99" t="s">
        <v>7</v>
      </c>
      <c r="U39" s="99"/>
      <c r="V39" s="99"/>
      <c r="W39" s="99"/>
      <c r="X39" s="99"/>
      <c r="Y39" s="99"/>
      <c r="Z39" s="99"/>
      <c r="AA39" s="99"/>
      <c r="AB39" s="99"/>
      <c r="AC39" s="99"/>
      <c r="AD39" s="99"/>
      <c r="AE39" s="99"/>
      <c r="AF39" s="99"/>
      <c r="AG39" s="99"/>
      <c r="AH39" s="99"/>
      <c r="AI39" s="99"/>
      <c r="AJ39" s="19">
        <f t="shared" si="2"/>
        <v>0</v>
      </c>
      <c r="AK39" s="339">
        <f t="shared" si="3"/>
        <v>4</v>
      </c>
      <c r="AL39" s="339">
        <f t="shared" si="4"/>
        <v>1</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9" t="s">
        <v>1162</v>
      </c>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40"/>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2"/>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3" t="s">
        <v>10</v>
      </c>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340">
        <f>SUM(AJ7:AJ39)</f>
        <v>22</v>
      </c>
      <c r="AK42" s="147">
        <f>SUM(AK7:AK39)</f>
        <v>11</v>
      </c>
      <c r="AL42" s="147">
        <f>SUM(AL7:AL39)</f>
        <v>5</v>
      </c>
      <c r="AM42" s="208"/>
      <c r="AN42" s="208"/>
      <c r="AO42" s="208"/>
      <c r="AP42" s="208"/>
      <c r="AQ42" s="208"/>
      <c r="AR42" s="208"/>
      <c r="AS42" s="208"/>
      <c r="AT42" s="208"/>
      <c r="AU42" s="208"/>
      <c r="AV42" s="208"/>
    </row>
    <row r="43" spans="1:48" s="25" customFormat="1" ht="21" customHeight="1">
      <c r="A43" s="429" t="s">
        <v>2804</v>
      </c>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25"/>
      <c r="D46" s="425"/>
      <c r="E46" s="425"/>
      <c r="F46" s="425"/>
      <c r="G46" s="425"/>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25"/>
      <c r="D47" s="425"/>
      <c r="E47" s="425"/>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25"/>
      <c r="D48" s="425"/>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I4:L4"/>
    <mergeCell ref="M4:N4"/>
    <mergeCell ref="O4:Q4"/>
    <mergeCell ref="R4:T4"/>
    <mergeCell ref="A5:A6"/>
    <mergeCell ref="B5:B6"/>
    <mergeCell ref="C5:D6"/>
    <mergeCell ref="A1:P1"/>
    <mergeCell ref="Q1:AL1"/>
    <mergeCell ref="A2:P2"/>
    <mergeCell ref="Q2:AL2"/>
    <mergeCell ref="A3:AL3"/>
    <mergeCell ref="AK5:AK6"/>
    <mergeCell ref="AL5:AL6"/>
    <mergeCell ref="C46:G46"/>
    <mergeCell ref="C47:E47"/>
    <mergeCell ref="C48:D48"/>
    <mergeCell ref="C45:D45"/>
    <mergeCell ref="A43:AL43"/>
    <mergeCell ref="A42:AI42"/>
    <mergeCell ref="E40:AI41"/>
    <mergeCell ref="AJ5:AJ6"/>
  </mergeCells>
  <conditionalFormatting sqref="E6:AI39">
    <cfRule type="expression" dxfId="5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6" zoomScale="81" zoomScaleNormal="81" workbookViewId="0">
      <selection activeCell="T32" sqref="T32"/>
    </sheetView>
  </sheetViews>
  <sheetFormatPr defaultColWidth="9.33203125" defaultRowHeight="15.75"/>
  <cols>
    <col min="1" max="1" width="7.6640625" style="157" customWidth="1"/>
    <col min="2" max="2" width="16.6640625" style="157" customWidth="1"/>
    <col min="3" max="3" width="24.5" style="157" customWidth="1"/>
    <col min="4" max="4" width="11.664062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33.75" customHeight="1">
      <c r="A3" s="443" t="s">
        <v>2176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260" t="s">
        <v>2177</v>
      </c>
      <c r="C7" s="261" t="s">
        <v>101</v>
      </c>
      <c r="D7" s="262" t="s">
        <v>36</v>
      </c>
      <c r="E7" s="87"/>
      <c r="F7" s="86" t="s">
        <v>6</v>
      </c>
      <c r="G7" s="86"/>
      <c r="H7" s="86"/>
      <c r="I7" s="86" t="s">
        <v>6</v>
      </c>
      <c r="J7" s="86" t="s">
        <v>6</v>
      </c>
      <c r="K7" s="86" t="s">
        <v>7</v>
      </c>
      <c r="L7" s="86"/>
      <c r="M7" s="86" t="s">
        <v>6</v>
      </c>
      <c r="N7" s="86"/>
      <c r="O7" s="86"/>
      <c r="P7" s="88"/>
      <c r="Q7" s="86"/>
      <c r="R7" s="86" t="s">
        <v>6</v>
      </c>
      <c r="S7" s="86"/>
      <c r="T7" s="86" t="s">
        <v>6</v>
      </c>
      <c r="U7" s="86"/>
      <c r="V7" s="86"/>
      <c r="W7" s="86"/>
      <c r="X7" s="86"/>
      <c r="Y7" s="86"/>
      <c r="Z7" s="86"/>
      <c r="AA7" s="86"/>
      <c r="AB7" s="86"/>
      <c r="AC7" s="86"/>
      <c r="AD7" s="86"/>
      <c r="AE7" s="86"/>
      <c r="AF7" s="86"/>
      <c r="AG7" s="86"/>
      <c r="AH7" s="86"/>
      <c r="AI7" s="86"/>
      <c r="AJ7" s="19">
        <f>COUNTIF(E7:AI7,"K")+2*COUNTIF(E7:AI7,"2K")+COUNTIF(E7:AI7,"TK")+COUNTIF(E7:AI7,"KT")+COUNTIF(E7:AI7,"PK")+COUNTIF(E7:AI7,"KP")+2*COUNTIF(E7:AI7,"K2")</f>
        <v>6</v>
      </c>
      <c r="AK7" s="339">
        <f>COUNTIF(F7:AJ7,"P")+2*COUNTIF(F7:AJ7,"2P")+COUNTIF(F7:AJ7,"TP")+COUNTIF(F7:AJ7,"PT")+COUNTIF(F7:AJ7,"PK")+COUNTIF(F7:AJ7,"KP")+2*COUNTIF(F7:AJ7,"P2")</f>
        <v>1</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t="s">
        <v>6</v>
      </c>
      <c r="R10" s="86"/>
      <c r="S10" s="86"/>
      <c r="T10" s="86"/>
      <c r="U10" s="86"/>
      <c r="V10" s="86"/>
      <c r="W10" s="86"/>
      <c r="X10" s="86"/>
      <c r="Y10" s="86"/>
      <c r="Z10" s="86"/>
      <c r="AA10" s="86"/>
      <c r="AB10" s="86"/>
      <c r="AC10" s="86"/>
      <c r="AD10" s="86"/>
      <c r="AE10" s="86"/>
      <c r="AF10" s="86"/>
      <c r="AG10" s="86"/>
      <c r="AH10" s="86"/>
      <c r="AI10" s="86"/>
      <c r="AJ10" s="19">
        <f t="shared" si="2"/>
        <v>1</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t="s">
        <v>6</v>
      </c>
      <c r="K11" s="86" t="s">
        <v>6</v>
      </c>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3</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t="s">
        <v>7</v>
      </c>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1</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t="s">
        <v>7</v>
      </c>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1</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t="s">
        <v>6</v>
      </c>
      <c r="K15" s="86" t="s">
        <v>6</v>
      </c>
      <c r="L15" s="86"/>
      <c r="M15" s="86"/>
      <c r="N15" s="86"/>
      <c r="O15" s="86" t="s">
        <v>7</v>
      </c>
      <c r="P15" s="88" t="s">
        <v>7</v>
      </c>
      <c r="Q15" s="86" t="s">
        <v>6</v>
      </c>
      <c r="R15" s="86" t="s">
        <v>6</v>
      </c>
      <c r="S15" s="86"/>
      <c r="T15" s="86"/>
      <c r="U15" s="86"/>
      <c r="V15" s="86"/>
      <c r="W15" s="86"/>
      <c r="X15" s="86"/>
      <c r="Y15" s="86"/>
      <c r="Z15" s="86"/>
      <c r="AA15" s="86"/>
      <c r="AB15" s="86"/>
      <c r="AC15" s="86"/>
      <c r="AD15" s="86"/>
      <c r="AE15" s="86"/>
      <c r="AF15" s="86"/>
      <c r="AG15" s="86"/>
      <c r="AH15" s="86"/>
      <c r="AI15" s="86"/>
      <c r="AJ15" s="19">
        <f t="shared" si="2"/>
        <v>5</v>
      </c>
      <c r="AK15" s="339">
        <f t="shared" si="3"/>
        <v>3</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t="s">
        <v>6</v>
      </c>
      <c r="K16" s="86"/>
      <c r="L16" s="86"/>
      <c r="M16" s="86" t="s">
        <v>6</v>
      </c>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5</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t="s">
        <v>8</v>
      </c>
      <c r="Q18" s="86"/>
      <c r="R18" s="86"/>
      <c r="S18" s="86"/>
      <c r="T18" s="86"/>
      <c r="U18" s="86"/>
      <c r="V18" s="86"/>
      <c r="W18" s="86"/>
      <c r="X18" s="86"/>
      <c r="Y18" s="86"/>
      <c r="Z18" s="86"/>
      <c r="AA18" s="86"/>
      <c r="AB18" s="86"/>
      <c r="AC18" s="86"/>
      <c r="AD18" s="86"/>
      <c r="AE18" s="86"/>
      <c r="AF18" s="86"/>
      <c r="AG18" s="86"/>
      <c r="AH18" s="86"/>
      <c r="AI18" s="86"/>
      <c r="AJ18" s="19">
        <f t="shared" si="2"/>
        <v>0</v>
      </c>
      <c r="AK18" s="339">
        <f t="shared" si="3"/>
        <v>1</v>
      </c>
      <c r="AL18" s="339">
        <f t="shared" si="4"/>
        <v>1</v>
      </c>
      <c r="AM18" s="155"/>
      <c r="AN18" s="155"/>
      <c r="AO18" s="155"/>
    </row>
    <row r="19" spans="1:41" s="158" customFormat="1" ht="21" customHeight="1">
      <c r="A19" s="327">
        <v>13</v>
      </c>
      <c r="B19" s="193" t="s">
        <v>2197</v>
      </c>
      <c r="C19" s="54" t="s">
        <v>2198</v>
      </c>
      <c r="D19" s="197" t="s">
        <v>75</v>
      </c>
      <c r="E19" s="102"/>
      <c r="F19" s="102"/>
      <c r="G19" s="102"/>
      <c r="H19" s="102"/>
      <c r="I19" s="102" t="s">
        <v>8</v>
      </c>
      <c r="J19" s="102" t="s">
        <v>7</v>
      </c>
      <c r="K19" s="102" t="s">
        <v>8</v>
      </c>
      <c r="L19" s="102" t="s">
        <v>6</v>
      </c>
      <c r="M19" s="102"/>
      <c r="N19" s="102"/>
      <c r="O19" s="99" t="s">
        <v>6</v>
      </c>
      <c r="P19" s="88" t="s">
        <v>8</v>
      </c>
      <c r="Q19" s="102"/>
      <c r="R19" s="102"/>
      <c r="S19" s="102"/>
      <c r="T19" s="102"/>
      <c r="U19" s="102"/>
      <c r="V19" s="102"/>
      <c r="W19" s="214"/>
      <c r="X19" s="102"/>
      <c r="Y19" s="102"/>
      <c r="Z19" s="102"/>
      <c r="AA19" s="102"/>
      <c r="AB19" s="102"/>
      <c r="AC19" s="102"/>
      <c r="AD19" s="102"/>
      <c r="AE19" s="102"/>
      <c r="AF19" s="102"/>
      <c r="AG19" s="102"/>
      <c r="AH19" s="102"/>
      <c r="AI19" s="102"/>
      <c r="AJ19" s="19">
        <f t="shared" si="2"/>
        <v>2</v>
      </c>
      <c r="AK19" s="339">
        <f t="shared" si="3"/>
        <v>1</v>
      </c>
      <c r="AL19" s="339">
        <f t="shared" si="4"/>
        <v>3</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t="s">
        <v>7</v>
      </c>
      <c r="L21" s="99" t="s">
        <v>7</v>
      </c>
      <c r="M21" s="99" t="s">
        <v>6</v>
      </c>
      <c r="N21" s="86"/>
      <c r="O21" s="99"/>
      <c r="P21" s="88"/>
      <c r="Q21" s="99"/>
      <c r="R21" s="99" t="s">
        <v>6</v>
      </c>
      <c r="S21" s="99"/>
      <c r="T21" s="99" t="s">
        <v>6</v>
      </c>
      <c r="U21" s="99"/>
      <c r="V21" s="99"/>
      <c r="W21" s="99"/>
      <c r="X21" s="99"/>
      <c r="Y21" s="99"/>
      <c r="Z21" s="99"/>
      <c r="AA21" s="99"/>
      <c r="AB21" s="99"/>
      <c r="AC21" s="99"/>
      <c r="AD21" s="99"/>
      <c r="AE21" s="99"/>
      <c r="AF21" s="99"/>
      <c r="AG21" s="99"/>
      <c r="AH21" s="99"/>
      <c r="AI21" s="99"/>
      <c r="AJ21" s="19">
        <f t="shared" si="2"/>
        <v>5</v>
      </c>
      <c r="AK21" s="339">
        <f t="shared" si="3"/>
        <v>2</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t="s">
        <v>7</v>
      </c>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t="s">
        <v>8</v>
      </c>
      <c r="K23" s="99"/>
      <c r="L23" s="99"/>
      <c r="M23" s="99"/>
      <c r="N23" s="99"/>
      <c r="O23" s="99"/>
      <c r="P23" s="88"/>
      <c r="Q23" s="99"/>
      <c r="R23" s="99" t="s">
        <v>8</v>
      </c>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3</v>
      </c>
      <c r="AM23" s="155"/>
      <c r="AN23" s="155"/>
      <c r="AO23" s="155"/>
    </row>
    <row r="24" spans="1:41" s="158" customFormat="1" ht="21" customHeight="1">
      <c r="A24" s="327">
        <v>18</v>
      </c>
      <c r="B24" s="193" t="s">
        <v>2207</v>
      </c>
      <c r="C24" s="54" t="s">
        <v>2208</v>
      </c>
      <c r="D24" s="197" t="s">
        <v>94</v>
      </c>
      <c r="E24" s="98"/>
      <c r="F24" s="99"/>
      <c r="G24" s="99"/>
      <c r="H24" s="99"/>
      <c r="I24" s="99"/>
      <c r="J24" s="99"/>
      <c r="K24" s="99" t="s">
        <v>6</v>
      </c>
      <c r="L24" s="99"/>
      <c r="M24" s="99"/>
      <c r="N24" s="99"/>
      <c r="O24" s="99"/>
      <c r="P24" s="88"/>
      <c r="Q24" s="99" t="s">
        <v>7</v>
      </c>
      <c r="R24" s="99"/>
      <c r="S24" s="99"/>
      <c r="T24" s="99"/>
      <c r="U24" s="99"/>
      <c r="V24" s="99"/>
      <c r="W24" s="99"/>
      <c r="X24" s="99"/>
      <c r="Y24" s="99"/>
      <c r="Z24" s="99"/>
      <c r="AA24" s="99"/>
      <c r="AB24" s="99"/>
      <c r="AC24" s="99"/>
      <c r="AD24" s="99"/>
      <c r="AE24" s="99"/>
      <c r="AF24" s="99"/>
      <c r="AG24" s="99"/>
      <c r="AH24" s="99"/>
      <c r="AI24" s="99"/>
      <c r="AJ24" s="19">
        <f t="shared" si="2"/>
        <v>1</v>
      </c>
      <c r="AK24" s="339">
        <f t="shared" si="3"/>
        <v>1</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t="s">
        <v>6</v>
      </c>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t="s">
        <v>6</v>
      </c>
      <c r="K27" s="99"/>
      <c r="L27" s="99"/>
      <c r="M27" s="99"/>
      <c r="N27" s="99"/>
      <c r="O27" s="99"/>
      <c r="P27" s="88" t="s">
        <v>7</v>
      </c>
      <c r="Q27" s="99"/>
      <c r="R27" s="99" t="s">
        <v>6</v>
      </c>
      <c r="S27" s="99"/>
      <c r="T27" s="99"/>
      <c r="U27" s="99"/>
      <c r="V27" s="99"/>
      <c r="W27" s="99"/>
      <c r="X27" s="99"/>
      <c r="Y27" s="99"/>
      <c r="Z27" s="99"/>
      <c r="AA27" s="99"/>
      <c r="AB27" s="99"/>
      <c r="AC27" s="99"/>
      <c r="AD27" s="99"/>
      <c r="AE27" s="99"/>
      <c r="AF27" s="99"/>
      <c r="AG27" s="99"/>
      <c r="AH27" s="99"/>
      <c r="AI27" s="99"/>
      <c r="AJ27" s="19">
        <f t="shared" si="2"/>
        <v>3</v>
      </c>
      <c r="AK27" s="339">
        <f t="shared" si="3"/>
        <v>2</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t="s">
        <v>7</v>
      </c>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1</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t="s">
        <v>6</v>
      </c>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1</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t="s">
        <v>6</v>
      </c>
      <c r="K32" s="99" t="s">
        <v>6</v>
      </c>
      <c r="L32" s="99" t="s">
        <v>6</v>
      </c>
      <c r="M32" s="99" t="s">
        <v>6</v>
      </c>
      <c r="N32" s="99"/>
      <c r="O32" s="99"/>
      <c r="P32" s="88"/>
      <c r="Q32" s="99"/>
      <c r="R32" s="99" t="s">
        <v>6</v>
      </c>
      <c r="S32" s="99"/>
      <c r="T32" s="99" t="s">
        <v>6</v>
      </c>
      <c r="U32" s="99"/>
      <c r="V32" s="99"/>
      <c r="W32" s="99"/>
      <c r="X32" s="99"/>
      <c r="Y32" s="99"/>
      <c r="Z32" s="99"/>
      <c r="AA32" s="99"/>
      <c r="AB32" s="99"/>
      <c r="AC32" s="99"/>
      <c r="AD32" s="99"/>
      <c r="AE32" s="99"/>
      <c r="AF32" s="99"/>
      <c r="AG32" s="99"/>
      <c r="AH32" s="99"/>
      <c r="AI32" s="99"/>
      <c r="AJ32" s="19">
        <f t="shared" si="2"/>
        <v>7</v>
      </c>
      <c r="AK32" s="339">
        <f t="shared" si="3"/>
        <v>0</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t="s">
        <v>8</v>
      </c>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1</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t="s">
        <v>6</v>
      </c>
      <c r="K34" s="99" t="s">
        <v>6</v>
      </c>
      <c r="L34" s="99" t="s">
        <v>6</v>
      </c>
      <c r="M34" s="99" t="s">
        <v>6</v>
      </c>
      <c r="N34" s="99"/>
      <c r="O34" s="99"/>
      <c r="P34" s="99"/>
      <c r="Q34" s="99" t="s">
        <v>6</v>
      </c>
      <c r="R34" s="99"/>
      <c r="S34" s="99"/>
      <c r="T34" s="99"/>
      <c r="U34" s="99"/>
      <c r="V34" s="99"/>
      <c r="W34" s="99"/>
      <c r="X34" s="99"/>
      <c r="Y34" s="99"/>
      <c r="Z34" s="99"/>
      <c r="AA34" s="99"/>
      <c r="AB34" s="99"/>
      <c r="AC34" s="99"/>
      <c r="AD34" s="99"/>
      <c r="AE34" s="99"/>
      <c r="AF34" s="99"/>
      <c r="AG34" s="99"/>
      <c r="AH34" s="99"/>
      <c r="AI34" s="99"/>
      <c r="AJ34" s="19">
        <f t="shared" si="2"/>
        <v>8</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t="s">
        <v>6</v>
      </c>
      <c r="M36" s="99" t="s">
        <v>7</v>
      </c>
      <c r="N36" s="99"/>
      <c r="O36" s="99"/>
      <c r="P36" s="99"/>
      <c r="Q36" s="99" t="s">
        <v>6</v>
      </c>
      <c r="R36" s="99"/>
      <c r="S36" s="99"/>
      <c r="T36" s="99"/>
      <c r="U36" s="99"/>
      <c r="V36" s="99"/>
      <c r="W36" s="99"/>
      <c r="X36" s="99"/>
      <c r="Y36" s="99"/>
      <c r="Z36" s="99"/>
      <c r="AA36" s="99"/>
      <c r="AB36" s="99"/>
      <c r="AC36" s="99"/>
      <c r="AD36" s="99"/>
      <c r="AE36" s="99"/>
      <c r="AF36" s="99"/>
      <c r="AG36" s="99"/>
      <c r="AH36" s="99"/>
      <c r="AI36" s="99"/>
      <c r="AJ36" s="19">
        <f t="shared" si="2"/>
        <v>4</v>
      </c>
      <c r="AK36" s="339">
        <f t="shared" si="3"/>
        <v>1</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t="s">
        <v>6</v>
      </c>
      <c r="K37" s="99"/>
      <c r="L37" s="99" t="s">
        <v>7</v>
      </c>
      <c r="M37" s="99"/>
      <c r="N37" s="99"/>
      <c r="O37" s="99" t="s">
        <v>7</v>
      </c>
      <c r="P37" s="99"/>
      <c r="Q37" s="99"/>
      <c r="R37" s="99"/>
      <c r="S37" s="99"/>
      <c r="T37" s="99"/>
      <c r="U37" s="99"/>
      <c r="V37" s="99"/>
      <c r="W37" s="99"/>
      <c r="X37" s="99"/>
      <c r="Y37" s="99"/>
      <c r="Z37" s="99"/>
      <c r="AA37" s="99"/>
      <c r="AB37" s="99"/>
      <c r="AC37" s="99"/>
      <c r="AD37" s="99"/>
      <c r="AE37" s="99"/>
      <c r="AF37" s="99"/>
      <c r="AG37" s="99"/>
      <c r="AH37" s="99"/>
      <c r="AI37" s="99"/>
      <c r="AJ37" s="19">
        <f t="shared" si="2"/>
        <v>1</v>
      </c>
      <c r="AK37" s="339">
        <f t="shared" si="3"/>
        <v>2</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t="s">
        <v>6</v>
      </c>
      <c r="K39" s="89"/>
      <c r="L39" s="89" t="s">
        <v>6</v>
      </c>
      <c r="M39" s="89" t="s">
        <v>6</v>
      </c>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6</v>
      </c>
      <c r="AK39" s="339">
        <f t="shared" si="3"/>
        <v>0</v>
      </c>
      <c r="AL39" s="339">
        <f t="shared" si="4"/>
        <v>0</v>
      </c>
      <c r="AM39" s="543"/>
      <c r="AN39" s="544"/>
      <c r="AO39" s="163"/>
    </row>
    <row r="40" spans="1:41" s="164" customFormat="1" ht="21" customHeight="1">
      <c r="A40" s="267">
        <v>34</v>
      </c>
      <c r="B40" s="256" t="s">
        <v>2234</v>
      </c>
      <c r="C40" s="257" t="s">
        <v>119</v>
      </c>
      <c r="D40" s="258" t="s">
        <v>363</v>
      </c>
      <c r="E40" s="199"/>
      <c r="F40" s="101" t="s">
        <v>6</v>
      </c>
      <c r="G40" s="101"/>
      <c r="H40" s="101" t="s">
        <v>6</v>
      </c>
      <c r="I40" s="101" t="s">
        <v>6</v>
      </c>
      <c r="J40" s="101" t="s">
        <v>6</v>
      </c>
      <c r="K40" s="101"/>
      <c r="L40" s="101" t="s">
        <v>6</v>
      </c>
      <c r="M40" s="101" t="s">
        <v>6</v>
      </c>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6</v>
      </c>
      <c r="AK40" s="339">
        <f t="shared" si="3"/>
        <v>0</v>
      </c>
      <c r="AL40" s="339">
        <f t="shared" si="4"/>
        <v>0</v>
      </c>
      <c r="AM40" s="163"/>
      <c r="AN40" s="163"/>
      <c r="AO40" s="163"/>
    </row>
    <row r="41" spans="1:41" s="158" customFormat="1" ht="21" customHeight="1">
      <c r="A41" s="463" t="s">
        <v>10</v>
      </c>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340">
        <f>SUM(AJ7:AJ38)</f>
        <v>54</v>
      </c>
      <c r="AK41" s="147">
        <f>SUM(AK7:AK38)</f>
        <v>19</v>
      </c>
      <c r="AL41" s="147">
        <f>SUM(AL7:AL38)</f>
        <v>12</v>
      </c>
      <c r="AM41" s="157"/>
      <c r="AN41" s="157"/>
    </row>
    <row r="42" spans="1:41" s="25" customFormat="1" ht="21" customHeight="1">
      <c r="A42" s="429" t="s">
        <v>2804</v>
      </c>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1"/>
      <c r="AM42" s="338"/>
    </row>
    <row r="43" spans="1:41">
      <c r="C43" s="425"/>
      <c r="D43" s="425"/>
      <c r="E43" s="425"/>
      <c r="F43" s="425"/>
      <c r="G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25"/>
      <c r="D44" s="425"/>
      <c r="E44" s="425"/>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AM39:AN39"/>
    <mergeCell ref="I4:L4"/>
    <mergeCell ref="M4:N4"/>
    <mergeCell ref="O4:Q4"/>
    <mergeCell ref="R4:T4"/>
    <mergeCell ref="AL5:AL6"/>
    <mergeCell ref="AJ5:AJ6"/>
    <mergeCell ref="AK5:AK6"/>
    <mergeCell ref="A1:P1"/>
    <mergeCell ref="Q1:AL1"/>
    <mergeCell ref="A2:P2"/>
    <mergeCell ref="Q2:AL2"/>
    <mergeCell ref="A3:AL3"/>
    <mergeCell ref="C45:D45"/>
    <mergeCell ref="C43:G43"/>
    <mergeCell ref="C44:E44"/>
    <mergeCell ref="A41:AI41"/>
    <mergeCell ref="A5:A6"/>
    <mergeCell ref="A42:AL42"/>
    <mergeCell ref="B5:B6"/>
    <mergeCell ref="C5:D6"/>
  </mergeCells>
  <conditionalFormatting sqref="E6:AI40">
    <cfRule type="expression" dxfId="4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topLeftCell="A7" zoomScaleNormal="100" workbookViewId="0">
      <selection activeCell="T10" sqref="T10"/>
    </sheetView>
  </sheetViews>
  <sheetFormatPr defaultColWidth="9.33203125" defaultRowHeight="15.75"/>
  <cols>
    <col min="1" max="1" width="7.5" style="157" customWidth="1"/>
    <col min="2" max="2" width="19" style="158" customWidth="1"/>
    <col min="3" max="3" width="25.5" style="157" customWidth="1"/>
    <col min="4" max="4" width="9.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2"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2" s="24" customFormat="1" ht="35.25" customHeight="1">
      <c r="A3" s="443" t="s">
        <v>1615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2"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2"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193" t="s">
        <v>1616</v>
      </c>
      <c r="C7" s="54" t="s">
        <v>1617</v>
      </c>
      <c r="D7" s="197" t="s">
        <v>61</v>
      </c>
      <c r="E7" s="87"/>
      <c r="F7" s="86"/>
      <c r="G7" s="86"/>
      <c r="H7" s="86"/>
      <c r="I7" s="86"/>
      <c r="J7" s="86"/>
      <c r="K7" s="86" t="s">
        <v>8</v>
      </c>
      <c r="L7" s="86"/>
      <c r="M7" s="86"/>
      <c r="N7" s="86"/>
      <c r="O7" s="86"/>
      <c r="P7" s="86"/>
      <c r="Q7" s="86" t="s">
        <v>8</v>
      </c>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2</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t="s">
        <v>6</v>
      </c>
      <c r="K9" s="86"/>
      <c r="L9" s="86" t="s">
        <v>8</v>
      </c>
      <c r="M9" s="86"/>
      <c r="N9" s="86"/>
      <c r="O9" s="86"/>
      <c r="P9" s="86"/>
      <c r="Q9" s="86" t="s">
        <v>8</v>
      </c>
      <c r="R9" s="86"/>
      <c r="S9" s="86"/>
      <c r="T9" s="86"/>
      <c r="U9" s="86"/>
      <c r="V9" s="88"/>
      <c r="W9" s="86"/>
      <c r="X9" s="86"/>
      <c r="Y9" s="86"/>
      <c r="Z9" s="86"/>
      <c r="AA9" s="86"/>
      <c r="AB9" s="86"/>
      <c r="AC9" s="88"/>
      <c r="AD9" s="86"/>
      <c r="AE9" s="86"/>
      <c r="AF9" s="86"/>
      <c r="AG9" s="86"/>
      <c r="AH9" s="86"/>
      <c r="AI9" s="86"/>
      <c r="AJ9" s="19">
        <f t="shared" si="2"/>
        <v>1</v>
      </c>
      <c r="AK9" s="339">
        <f t="shared" si="3"/>
        <v>0</v>
      </c>
      <c r="AL9" s="339">
        <f t="shared" si="4"/>
        <v>3</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t="s">
        <v>7</v>
      </c>
      <c r="M10" s="86"/>
      <c r="N10" s="86"/>
      <c r="O10" s="86"/>
      <c r="P10" s="86"/>
      <c r="Q10" s="86"/>
      <c r="R10" s="86"/>
      <c r="S10" s="86"/>
      <c r="T10" s="86" t="s">
        <v>7</v>
      </c>
      <c r="U10" s="86"/>
      <c r="V10" s="88"/>
      <c r="W10" s="86"/>
      <c r="X10" s="86"/>
      <c r="Y10" s="86"/>
      <c r="Z10" s="86"/>
      <c r="AA10" s="86"/>
      <c r="AB10" s="86"/>
      <c r="AC10" s="88"/>
      <c r="AD10" s="86"/>
      <c r="AE10" s="86"/>
      <c r="AF10" s="86"/>
      <c r="AG10" s="86"/>
      <c r="AH10" s="86"/>
      <c r="AI10" s="86"/>
      <c r="AJ10" s="19">
        <f t="shared" si="2"/>
        <v>0</v>
      </c>
      <c r="AK10" s="339">
        <f t="shared" si="3"/>
        <v>2</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t="s">
        <v>6</v>
      </c>
      <c r="K11" s="86" t="s">
        <v>6</v>
      </c>
      <c r="L11" s="86" t="s">
        <v>8</v>
      </c>
      <c r="M11" s="86"/>
      <c r="N11" s="86"/>
      <c r="O11" s="86"/>
      <c r="P11" s="86"/>
      <c r="Q11" s="86"/>
      <c r="R11" s="86"/>
      <c r="S11" s="86" t="s">
        <v>6</v>
      </c>
      <c r="T11" s="86" t="s">
        <v>8</v>
      </c>
      <c r="U11" s="86"/>
      <c r="V11" s="88"/>
      <c r="W11" s="86"/>
      <c r="X11" s="86"/>
      <c r="Y11" s="86"/>
      <c r="Z11" s="86"/>
      <c r="AA11" s="86"/>
      <c r="AB11" s="86"/>
      <c r="AC11" s="88"/>
      <c r="AD11" s="86"/>
      <c r="AE11" s="86"/>
      <c r="AF11" s="86"/>
      <c r="AG11" s="86"/>
      <c r="AH11" s="86"/>
      <c r="AI11" s="86"/>
      <c r="AJ11" s="19">
        <f t="shared" si="2"/>
        <v>3</v>
      </c>
      <c r="AK11" s="339">
        <f t="shared" si="3"/>
        <v>0</v>
      </c>
      <c r="AL11" s="339">
        <f t="shared" si="4"/>
        <v>2</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t="s">
        <v>7</v>
      </c>
      <c r="U12" s="86"/>
      <c r="V12" s="88"/>
      <c r="W12" s="86"/>
      <c r="X12" s="86"/>
      <c r="Y12" s="86"/>
      <c r="Z12" s="86"/>
      <c r="AA12" s="86"/>
      <c r="AB12" s="86"/>
      <c r="AC12" s="88"/>
      <c r="AD12" s="86"/>
      <c r="AE12" s="86"/>
      <c r="AF12" s="86"/>
      <c r="AG12" s="86"/>
      <c r="AH12" s="86"/>
      <c r="AI12" s="86"/>
      <c r="AJ12" s="19">
        <f t="shared" si="2"/>
        <v>0</v>
      </c>
      <c r="AK12" s="339">
        <f t="shared" si="3"/>
        <v>1</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t="s">
        <v>6</v>
      </c>
      <c r="K16" s="86" t="s">
        <v>6</v>
      </c>
      <c r="L16" s="86" t="s">
        <v>8</v>
      </c>
      <c r="M16" s="86"/>
      <c r="N16" s="86"/>
      <c r="O16" s="86"/>
      <c r="P16" s="86"/>
      <c r="Q16" s="86" t="s">
        <v>8</v>
      </c>
      <c r="R16" s="86"/>
      <c r="S16" s="86" t="s">
        <v>6</v>
      </c>
      <c r="T16" s="86" t="s">
        <v>8</v>
      </c>
      <c r="U16" s="86"/>
      <c r="V16" s="88"/>
      <c r="W16" s="86"/>
      <c r="X16" s="86"/>
      <c r="Y16" s="86"/>
      <c r="Z16" s="86"/>
      <c r="AA16" s="86"/>
      <c r="AB16" s="86"/>
      <c r="AC16" s="88"/>
      <c r="AD16" s="86"/>
      <c r="AE16" s="86"/>
      <c r="AF16" s="86"/>
      <c r="AG16" s="86"/>
      <c r="AH16" s="86"/>
      <c r="AI16" s="86"/>
      <c r="AJ16" s="19">
        <f t="shared" si="2"/>
        <v>3</v>
      </c>
      <c r="AK16" s="339">
        <f t="shared" si="3"/>
        <v>0</v>
      </c>
      <c r="AL16" s="339">
        <f t="shared" si="4"/>
        <v>3</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85"/>
      <c r="AN20" s="436"/>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t="s">
        <v>8</v>
      </c>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1</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t="s">
        <v>7</v>
      </c>
      <c r="T24" s="99"/>
      <c r="U24" s="99"/>
      <c r="V24" s="88"/>
      <c r="W24" s="99"/>
      <c r="X24" s="99"/>
      <c r="Y24" s="99"/>
      <c r="Z24" s="99"/>
      <c r="AA24" s="99"/>
      <c r="AB24" s="99"/>
      <c r="AC24" s="88"/>
      <c r="AD24" s="99"/>
      <c r="AE24" s="99"/>
      <c r="AF24" s="99"/>
      <c r="AG24" s="99"/>
      <c r="AH24" s="99"/>
      <c r="AI24" s="99"/>
      <c r="AJ24" s="19">
        <f t="shared" si="2"/>
        <v>0</v>
      </c>
      <c r="AK24" s="339">
        <f t="shared" si="3"/>
        <v>1</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t="s">
        <v>6</v>
      </c>
      <c r="K26" s="99"/>
      <c r="L26" s="99"/>
      <c r="M26" s="99"/>
      <c r="N26" s="99"/>
      <c r="O26" s="99"/>
      <c r="P26" s="99"/>
      <c r="Q26" s="99" t="s">
        <v>7</v>
      </c>
      <c r="R26" s="99" t="s">
        <v>7</v>
      </c>
      <c r="S26" s="99"/>
      <c r="T26" s="99"/>
      <c r="U26" s="99"/>
      <c r="V26" s="88"/>
      <c r="W26" s="99"/>
      <c r="X26" s="99"/>
      <c r="Y26" s="99"/>
      <c r="Z26" s="99"/>
      <c r="AA26" s="99"/>
      <c r="AB26" s="99"/>
      <c r="AC26" s="88"/>
      <c r="AD26" s="99"/>
      <c r="AE26" s="99"/>
      <c r="AF26" s="99"/>
      <c r="AG26" s="99"/>
      <c r="AH26" s="99"/>
      <c r="AI26" s="99"/>
      <c r="AJ26" s="19">
        <f t="shared" si="2"/>
        <v>1</v>
      </c>
      <c r="AK26" s="339">
        <f t="shared" si="3"/>
        <v>2</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t="s">
        <v>6</v>
      </c>
      <c r="M27" s="99"/>
      <c r="N27" s="99"/>
      <c r="O27" s="99" t="s">
        <v>6</v>
      </c>
      <c r="P27" s="99" t="s">
        <v>6</v>
      </c>
      <c r="Q27" s="99" t="s">
        <v>6</v>
      </c>
      <c r="R27" s="99"/>
      <c r="S27" s="99" t="s">
        <v>6</v>
      </c>
      <c r="T27" s="99" t="s">
        <v>6</v>
      </c>
      <c r="U27" s="99"/>
      <c r="V27" s="88"/>
      <c r="W27" s="99"/>
      <c r="X27" s="99"/>
      <c r="Y27" s="99"/>
      <c r="Z27" s="99"/>
      <c r="AA27" s="99"/>
      <c r="AB27" s="99"/>
      <c r="AC27" s="88"/>
      <c r="AD27" s="99"/>
      <c r="AE27" s="99"/>
      <c r="AF27" s="99"/>
      <c r="AG27" s="99"/>
      <c r="AH27" s="99"/>
      <c r="AI27" s="99"/>
      <c r="AJ27" s="19">
        <f t="shared" si="2"/>
        <v>6</v>
      </c>
      <c r="AK27" s="339">
        <f t="shared" si="3"/>
        <v>0</v>
      </c>
      <c r="AL27" s="339">
        <f t="shared" si="4"/>
        <v>0</v>
      </c>
      <c r="AM27" s="155"/>
      <c r="AN27" s="155"/>
      <c r="AO27" s="155"/>
    </row>
    <row r="28" spans="1:41" s="158" customFormat="1" ht="21" customHeight="1">
      <c r="A28" s="463" t="s">
        <v>10</v>
      </c>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340">
        <f>SUM(AJ7:AJ27)</f>
        <v>14</v>
      </c>
      <c r="AK28" s="147">
        <f>SUM(AK7:AK27)</f>
        <v>6</v>
      </c>
      <c r="AL28" s="147">
        <f>SUM(AL7:AL27)</f>
        <v>12</v>
      </c>
      <c r="AM28" s="157"/>
      <c r="AN28" s="157"/>
      <c r="AO28" s="157"/>
    </row>
    <row r="29" spans="1:41" s="25" customFormat="1" ht="33.75" customHeight="1">
      <c r="A29" s="429" t="s">
        <v>2804</v>
      </c>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c r="AM29" s="338"/>
      <c r="AN29" s="338"/>
    </row>
    <row r="30" spans="1:41">
      <c r="C30" s="425"/>
      <c r="D30" s="425"/>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5"/>
      <c r="D31" s="425"/>
      <c r="E31" s="425"/>
      <c r="F31" s="425"/>
      <c r="G31" s="425"/>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5"/>
      <c r="D32" s="425"/>
      <c r="E32" s="425"/>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 ref="AK5:AK6"/>
    <mergeCell ref="C33:D33"/>
    <mergeCell ref="C30:D30"/>
    <mergeCell ref="C31:G31"/>
    <mergeCell ref="C32:E32"/>
    <mergeCell ref="A28:AI28"/>
  </mergeCells>
  <conditionalFormatting sqref="E6:AI27">
    <cfRule type="expression" dxfId="4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13" zoomScale="79" zoomScaleNormal="79" workbookViewId="0">
      <selection activeCell="T24" sqref="T24"/>
    </sheetView>
  </sheetViews>
  <sheetFormatPr defaultColWidth="9.33203125" defaultRowHeight="18"/>
  <cols>
    <col min="1" max="1" width="7" style="24" customWidth="1"/>
    <col min="2" max="2" width="16.33203125" style="24" customWidth="1"/>
    <col min="3" max="3" width="21.5" style="24" customWidth="1"/>
    <col min="4" max="4" width="8.6640625"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6"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6"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t="s">
        <v>6</v>
      </c>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2</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t="s">
        <v>6</v>
      </c>
      <c r="K12" s="99" t="s">
        <v>6</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2</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t="s">
        <v>6</v>
      </c>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9">
        <f t="shared" si="3"/>
        <v>0</v>
      </c>
      <c r="AL13" s="339">
        <f t="shared" si="4"/>
        <v>1</v>
      </c>
      <c r="AM13" s="153"/>
      <c r="AN13" s="153"/>
      <c r="AO13" s="153"/>
    </row>
    <row r="14" spans="1:41" s="25" customFormat="1" ht="21.95" customHeight="1">
      <c r="A14" s="67">
        <v>8</v>
      </c>
      <c r="B14" s="79" t="s">
        <v>2247</v>
      </c>
      <c r="C14" s="80" t="s">
        <v>2248</v>
      </c>
      <c r="D14" s="81" t="s">
        <v>62</v>
      </c>
      <c r="E14" s="251"/>
      <c r="F14" s="99"/>
      <c r="G14" s="99"/>
      <c r="H14" s="99" t="s">
        <v>6</v>
      </c>
      <c r="I14" s="99"/>
      <c r="J14" s="99" t="s">
        <v>6</v>
      </c>
      <c r="K14" s="99"/>
      <c r="L14" s="99"/>
      <c r="M14" s="99" t="s">
        <v>6</v>
      </c>
      <c r="N14" s="99"/>
      <c r="O14" s="99"/>
      <c r="P14" s="99"/>
      <c r="Q14" s="99"/>
      <c r="R14" s="99"/>
      <c r="S14" s="99"/>
      <c r="T14" s="99" t="s">
        <v>6</v>
      </c>
      <c r="U14" s="99"/>
      <c r="V14" s="99"/>
      <c r="W14" s="99"/>
      <c r="X14" s="99"/>
      <c r="Y14" s="99"/>
      <c r="Z14" s="99"/>
      <c r="AA14" s="99"/>
      <c r="AB14" s="99"/>
      <c r="AC14" s="99"/>
      <c r="AD14" s="99"/>
      <c r="AE14" s="99"/>
      <c r="AF14" s="99"/>
      <c r="AG14" s="99"/>
      <c r="AH14" s="99"/>
      <c r="AI14" s="99"/>
      <c r="AJ14" s="19">
        <f t="shared" si="2"/>
        <v>4</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t="s">
        <v>7</v>
      </c>
      <c r="S15" s="101"/>
      <c r="T15" s="101"/>
      <c r="U15" s="101"/>
      <c r="V15" s="99"/>
      <c r="W15" s="99"/>
      <c r="X15" s="101"/>
      <c r="Y15" s="101"/>
      <c r="Z15" s="101"/>
      <c r="AA15" s="101"/>
      <c r="AB15" s="101"/>
      <c r="AC15" s="101"/>
      <c r="AD15" s="99"/>
      <c r="AE15" s="101"/>
      <c r="AF15" s="101"/>
      <c r="AG15" s="101"/>
      <c r="AH15" s="101"/>
      <c r="AI15" s="101"/>
      <c r="AJ15" s="19">
        <f t="shared" si="2"/>
        <v>0</v>
      </c>
      <c r="AK15" s="339">
        <f t="shared" si="3"/>
        <v>1</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t="s">
        <v>6</v>
      </c>
      <c r="N16" s="99"/>
      <c r="O16" s="99"/>
      <c r="P16" s="99" t="s">
        <v>6</v>
      </c>
      <c r="Q16" s="99"/>
      <c r="R16" s="99"/>
      <c r="S16" s="99"/>
      <c r="T16" s="99"/>
      <c r="U16" s="99"/>
      <c r="V16" s="99"/>
      <c r="W16" s="99"/>
      <c r="X16" s="99"/>
      <c r="Y16" s="99"/>
      <c r="Z16" s="99"/>
      <c r="AA16" s="99"/>
      <c r="AB16" s="99"/>
      <c r="AC16" s="99"/>
      <c r="AD16" s="99"/>
      <c r="AE16" s="99"/>
      <c r="AF16" s="99"/>
      <c r="AG16" s="99"/>
      <c r="AH16" s="99"/>
      <c r="AI16" s="99"/>
      <c r="AJ16" s="19">
        <f t="shared" si="2"/>
        <v>2</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t="s">
        <v>6</v>
      </c>
      <c r="K17" s="99"/>
      <c r="L17" s="99"/>
      <c r="M17" s="99" t="s">
        <v>6</v>
      </c>
      <c r="N17" s="99"/>
      <c r="O17" s="99"/>
      <c r="P17" s="99" t="s">
        <v>6</v>
      </c>
      <c r="Q17" s="99"/>
      <c r="R17" s="99"/>
      <c r="S17" s="99"/>
      <c r="T17" s="99"/>
      <c r="U17" s="99"/>
      <c r="V17" s="99"/>
      <c r="W17" s="99"/>
      <c r="X17" s="99"/>
      <c r="Y17" s="99"/>
      <c r="Z17" s="99"/>
      <c r="AA17" s="99"/>
      <c r="AB17" s="99"/>
      <c r="AC17" s="99"/>
      <c r="AD17" s="99"/>
      <c r="AE17" s="99"/>
      <c r="AF17" s="99"/>
      <c r="AG17" s="99"/>
      <c r="AH17" s="99"/>
      <c r="AI17" s="99"/>
      <c r="AJ17" s="19">
        <f t="shared" si="2"/>
        <v>3</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t="s">
        <v>6</v>
      </c>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1</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27"/>
      <c r="AN20" s="528"/>
      <c r="AO20" s="177"/>
    </row>
    <row r="21" spans="1:41" s="145" customFormat="1" ht="21.95" customHeight="1">
      <c r="A21" s="67">
        <v>15</v>
      </c>
      <c r="B21" s="79" t="s">
        <v>2259</v>
      </c>
      <c r="C21" s="80" t="s">
        <v>38</v>
      </c>
      <c r="D21" s="81" t="s">
        <v>28</v>
      </c>
      <c r="E21" s="202"/>
      <c r="F21" s="99"/>
      <c r="G21" s="99"/>
      <c r="H21" s="99"/>
      <c r="I21" s="99"/>
      <c r="J21" s="99" t="s">
        <v>6</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t="s">
        <v>6</v>
      </c>
      <c r="K23" s="99"/>
      <c r="L23" s="99"/>
      <c r="M23" s="99"/>
      <c r="N23" s="99"/>
      <c r="O23" s="99"/>
      <c r="P23" s="99" t="s">
        <v>6</v>
      </c>
      <c r="Q23" s="99"/>
      <c r="R23" s="99" t="s">
        <v>6</v>
      </c>
      <c r="S23" s="99" t="s">
        <v>7</v>
      </c>
      <c r="T23" s="99"/>
      <c r="U23" s="99"/>
      <c r="V23" s="99"/>
      <c r="W23" s="99"/>
      <c r="X23" s="99"/>
      <c r="Y23" s="99"/>
      <c r="Z23" s="99"/>
      <c r="AA23" s="99"/>
      <c r="AB23" s="99"/>
      <c r="AC23" s="99"/>
      <c r="AD23" s="99"/>
      <c r="AE23" s="99"/>
      <c r="AF23" s="99"/>
      <c r="AG23" s="99"/>
      <c r="AH23" s="99"/>
      <c r="AI23" s="99"/>
      <c r="AJ23" s="19">
        <f t="shared" si="2"/>
        <v>4</v>
      </c>
      <c r="AK23" s="339">
        <f t="shared" si="3"/>
        <v>2</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t="s">
        <v>6</v>
      </c>
      <c r="K24" s="99"/>
      <c r="L24" s="99" t="s">
        <v>6</v>
      </c>
      <c r="M24" s="99" t="s">
        <v>6</v>
      </c>
      <c r="N24" s="99"/>
      <c r="O24" s="99" t="s">
        <v>6</v>
      </c>
      <c r="P24" s="99"/>
      <c r="Q24" s="99" t="s">
        <v>6</v>
      </c>
      <c r="R24" s="99" t="s">
        <v>6</v>
      </c>
      <c r="S24" s="99" t="s">
        <v>6</v>
      </c>
      <c r="T24" s="99" t="s">
        <v>6</v>
      </c>
      <c r="U24" s="99"/>
      <c r="V24" s="99"/>
      <c r="W24" s="99"/>
      <c r="X24" s="99"/>
      <c r="Y24" s="99"/>
      <c r="Z24" s="99"/>
      <c r="AA24" s="99"/>
      <c r="AB24" s="99"/>
      <c r="AC24" s="99"/>
      <c r="AD24" s="99"/>
      <c r="AE24" s="99"/>
      <c r="AF24" s="99"/>
      <c r="AG24" s="99"/>
      <c r="AH24" s="99"/>
      <c r="AI24" s="99"/>
      <c r="AJ24" s="19">
        <f t="shared" si="2"/>
        <v>10</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t="s">
        <v>6</v>
      </c>
      <c r="K25" s="99" t="s">
        <v>6</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2</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77"/>
      <c r="AN26" s="177"/>
      <c r="AO26" s="177"/>
    </row>
    <row r="27" spans="1:41" s="145" customFormat="1" ht="21.95" customHeight="1">
      <c r="A27" s="67">
        <v>21</v>
      </c>
      <c r="B27" s="79" t="s">
        <v>2267</v>
      </c>
      <c r="C27" s="109" t="s">
        <v>57</v>
      </c>
      <c r="D27" s="341" t="s">
        <v>2268</v>
      </c>
      <c r="E27" s="473" t="s">
        <v>2862</v>
      </c>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5"/>
      <c r="AI27" s="99"/>
      <c r="AJ27" s="19">
        <f>COUNTIF(E27:AI27,"K")+2*COUNTIF(E27:AI27,"2K")+COUNTIF(E27:AI27,"TK")+COUNTIF(E27:AI27,"KT")+COUNTIF(E27:AI27,"PK")+COUNTIF(E27:AI27,"KP")+2*COUNTIF(E27:AI27,"K2")</f>
        <v>0</v>
      </c>
      <c r="AK27" s="339">
        <f t="shared" si="3"/>
        <v>0</v>
      </c>
      <c r="AL27" s="339">
        <f>COUNTIF(E27:AI27,"T")+2*COUNTIF(E27:AI27,"2T")+2*COUNTIF(E27:AI27,"T2")+COUNTIF(E27:AI27,"PT")+COUNTIF(E27:AI27,"TP")</f>
        <v>0</v>
      </c>
      <c r="AM27" s="177"/>
      <c r="AN27" s="177"/>
      <c r="AO27" s="177"/>
    </row>
    <row r="28" spans="1:41" s="25" customFormat="1" ht="21.95" customHeight="1">
      <c r="A28" s="529" t="s">
        <v>10</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1"/>
      <c r="AJ28" s="340">
        <f>SUM(AJ7:AJ27)</f>
        <v>33</v>
      </c>
      <c r="AK28" s="147">
        <f>SUM(AK7:AK27)</f>
        <v>4</v>
      </c>
      <c r="AL28" s="147">
        <f>SUM(AL7:AL27)</f>
        <v>2</v>
      </c>
    </row>
    <row r="29" spans="1:41" s="25" customFormat="1" ht="21" customHeight="1">
      <c r="A29" s="429" t="s">
        <v>2804</v>
      </c>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c r="AM29" s="338"/>
      <c r="AN29" s="338"/>
    </row>
    <row r="30" spans="1:41">
      <c r="C30" s="425"/>
      <c r="D30" s="425"/>
    </row>
  </sheetData>
  <mergeCells count="20">
    <mergeCell ref="AK5:AK6"/>
    <mergeCell ref="AL5:AL6"/>
    <mergeCell ref="AM20:AN20"/>
    <mergeCell ref="A28:AI28"/>
    <mergeCell ref="C30:D30"/>
    <mergeCell ref="E27:AH27"/>
    <mergeCell ref="A29:AL29"/>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26 AI27">
    <cfRule type="expression" dxfId="43" priority="1">
      <formula>IF(E$6="CN",1,0)</formula>
    </cfRule>
  </conditionalFormatting>
  <conditionalFormatting sqref="E27">
    <cfRule type="expression" dxfId="42" priority="87">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zoomScale="81" zoomScaleNormal="81" workbookViewId="0">
      <selection activeCell="T11" sqref="T11"/>
    </sheetView>
  </sheetViews>
  <sheetFormatPr defaultColWidth="9.33203125" defaultRowHeight="18"/>
  <cols>
    <col min="1" max="1" width="6.6640625" style="24" customWidth="1"/>
    <col min="2" max="2" width="17.1640625" style="24" customWidth="1"/>
    <col min="3" max="3" width="26.6640625" style="24" customWidth="1"/>
    <col min="4" max="4" width="10"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t="s">
        <v>6</v>
      </c>
      <c r="P9" s="95"/>
      <c r="Q9" s="96"/>
      <c r="R9" s="95"/>
      <c r="S9" s="96"/>
      <c r="T9" s="96"/>
      <c r="U9" s="96"/>
      <c r="V9" s="95"/>
      <c r="W9" s="95"/>
      <c r="X9" s="96"/>
      <c r="Y9" s="96"/>
      <c r="Z9" s="96"/>
      <c r="AA9" s="96"/>
      <c r="AB9" s="96"/>
      <c r="AC9" s="96"/>
      <c r="AD9" s="95"/>
      <c r="AE9" s="96"/>
      <c r="AF9" s="96"/>
      <c r="AG9" s="96"/>
      <c r="AH9" s="96"/>
      <c r="AI9" s="96"/>
      <c r="AJ9" s="19">
        <f t="shared" si="2"/>
        <v>1</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27"/>
      <c r="AN20" s="528"/>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t="s">
        <v>6</v>
      </c>
      <c r="P22" s="95"/>
      <c r="Q22" s="96"/>
      <c r="R22" s="95"/>
      <c r="S22" s="96"/>
      <c r="T22" s="96"/>
      <c r="U22" s="96"/>
      <c r="V22" s="95"/>
      <c r="W22" s="95"/>
      <c r="X22" s="96"/>
      <c r="Y22" s="96"/>
      <c r="Z22" s="96"/>
      <c r="AA22" s="96"/>
      <c r="AB22" s="96"/>
      <c r="AC22" s="96"/>
      <c r="AD22" s="95"/>
      <c r="AE22" s="96"/>
      <c r="AF22" s="96"/>
      <c r="AG22" s="96"/>
      <c r="AH22" s="96"/>
      <c r="AI22" s="96"/>
      <c r="AJ22" s="19">
        <f t="shared" si="2"/>
        <v>1</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28" t="s">
        <v>10</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19">
        <f>SUM(AJ7:AJ28)</f>
        <v>2</v>
      </c>
      <c r="AK31" s="19">
        <f>SUM(AK7:AK28)</f>
        <v>0</v>
      </c>
      <c r="AL31" s="19">
        <f>SUM(AL7:AL28)</f>
        <v>1</v>
      </c>
    </row>
    <row r="32" spans="1:41" s="25" customFormat="1" ht="21" customHeight="1">
      <c r="A32" s="429" t="s">
        <v>2804</v>
      </c>
      <c r="B32" s="430"/>
      <c r="C32" s="430"/>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row>
  </sheetData>
  <mergeCells count="18">
    <mergeCell ref="A32:AL32"/>
    <mergeCell ref="AJ5:AJ6"/>
    <mergeCell ref="AK5:AK6"/>
    <mergeCell ref="AL5:AL6"/>
    <mergeCell ref="AM20:AN20"/>
    <mergeCell ref="A31:AI31"/>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3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topLeftCell="A17" zoomScale="85" zoomScaleNormal="85" workbookViewId="0">
      <selection activeCell="T18" sqref="T18"/>
    </sheetView>
  </sheetViews>
  <sheetFormatPr defaultColWidth="9.33203125" defaultRowHeight="18"/>
  <cols>
    <col min="1" max="1" width="6.6640625" style="24" customWidth="1"/>
    <col min="2" max="2" width="18" style="24" customWidth="1"/>
    <col min="3" max="3" width="23.6640625" style="24" customWidth="1"/>
    <col min="4" max="4" width="9.33203125" style="24" customWidth="1"/>
    <col min="5" max="35" width="4"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2803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t="s">
        <v>6</v>
      </c>
      <c r="L8" s="119"/>
      <c r="M8" s="119" t="s">
        <v>8</v>
      </c>
      <c r="N8" s="119"/>
      <c r="O8" s="95"/>
      <c r="P8" s="295"/>
      <c r="Q8" s="119"/>
      <c r="R8" s="95" t="s">
        <v>6</v>
      </c>
      <c r="S8" s="119"/>
      <c r="T8" s="119" t="s">
        <v>6</v>
      </c>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5</v>
      </c>
      <c r="AK8" s="339">
        <f t="shared" ref="AK8:AK41" si="3">COUNTIF(F8:AJ8,"P")+2*COUNTIF(F8:AJ8,"2P")+COUNTIF(F8:AJ8,"TP")+COUNTIF(F8:AJ8,"PT")+COUNTIF(F8:AJ8,"PK")+COUNTIF(F8:AJ8,"KP")+2*COUNTIF(F8:AJ8,"P2")</f>
        <v>0</v>
      </c>
      <c r="AL8" s="339">
        <f t="shared" ref="AL8:AL41" si="4">COUNTIF(E8:AI8,"T")+2*COUNTIF(E8:AI8,"2T")+2*COUNTIF(E8:AI8,"T2")+COUNTIF(E8:AI8,"PT")+COUNTIF(E8:AI8,"TP")</f>
        <v>1</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t="s">
        <v>6</v>
      </c>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t="s">
        <v>8</v>
      </c>
      <c r="L10" s="96"/>
      <c r="M10" s="96"/>
      <c r="N10" s="96"/>
      <c r="O10" s="95"/>
      <c r="P10" s="295"/>
      <c r="Q10" s="96"/>
      <c r="R10" s="95" t="s">
        <v>6</v>
      </c>
      <c r="S10" s="96" t="s">
        <v>6</v>
      </c>
      <c r="T10" s="96"/>
      <c r="U10" s="96"/>
      <c r="V10" s="96"/>
      <c r="W10" s="96"/>
      <c r="X10" s="96"/>
      <c r="Y10" s="96"/>
      <c r="Z10" s="96"/>
      <c r="AA10" s="96"/>
      <c r="AB10" s="96"/>
      <c r="AC10" s="96"/>
      <c r="AD10" s="96"/>
      <c r="AE10" s="96"/>
      <c r="AF10" s="96"/>
      <c r="AG10" s="96"/>
      <c r="AH10" s="96"/>
      <c r="AI10" s="96"/>
      <c r="AJ10" s="19">
        <f t="shared" si="2"/>
        <v>3</v>
      </c>
      <c r="AK10" s="339">
        <f t="shared" si="3"/>
        <v>0</v>
      </c>
      <c r="AL10" s="339">
        <f t="shared" si="4"/>
        <v>1</v>
      </c>
      <c r="AM10" s="153"/>
      <c r="AN10" s="153"/>
      <c r="AO10" s="153"/>
    </row>
    <row r="11" spans="1:41" s="25" customFormat="1" ht="21" customHeight="1">
      <c r="A11" s="5">
        <v>5</v>
      </c>
      <c r="B11" s="39" t="s">
        <v>2310</v>
      </c>
      <c r="C11" s="40" t="s">
        <v>2311</v>
      </c>
      <c r="D11" s="41" t="s">
        <v>37</v>
      </c>
      <c r="E11" s="238"/>
      <c r="F11" s="119" t="s">
        <v>6</v>
      </c>
      <c r="G11" s="119"/>
      <c r="H11" s="119"/>
      <c r="I11" s="119"/>
      <c r="J11" s="119"/>
      <c r="K11" s="119" t="s">
        <v>6</v>
      </c>
      <c r="L11" s="119"/>
      <c r="M11" s="119" t="s">
        <v>6</v>
      </c>
      <c r="N11" s="119"/>
      <c r="O11" s="95" t="s">
        <v>8</v>
      </c>
      <c r="P11" s="295"/>
      <c r="Q11" s="119"/>
      <c r="R11" s="95" t="s">
        <v>6</v>
      </c>
      <c r="S11" s="119" t="s">
        <v>6</v>
      </c>
      <c r="T11" s="119"/>
      <c r="U11" s="119"/>
      <c r="V11" s="119"/>
      <c r="W11" s="119"/>
      <c r="X11" s="119"/>
      <c r="Y11" s="119"/>
      <c r="Z11" s="119"/>
      <c r="AA11" s="119"/>
      <c r="AB11" s="119"/>
      <c r="AC11" s="119"/>
      <c r="AD11" s="119"/>
      <c r="AE11" s="119"/>
      <c r="AF11" s="119"/>
      <c r="AG11" s="119"/>
      <c r="AH11" s="119"/>
      <c r="AI11" s="119"/>
      <c r="AJ11" s="19">
        <f t="shared" si="2"/>
        <v>5</v>
      </c>
      <c r="AK11" s="339">
        <f t="shared" si="3"/>
        <v>0</v>
      </c>
      <c r="AL11" s="339">
        <f t="shared" si="4"/>
        <v>1</v>
      </c>
      <c r="AM11" s="153"/>
      <c r="AN11" s="153"/>
      <c r="AO11" s="153"/>
    </row>
    <row r="12" spans="1:41" s="25" customFormat="1" ht="21" customHeight="1">
      <c r="A12" s="5">
        <v>6</v>
      </c>
      <c r="B12" s="39" t="s">
        <v>2312</v>
      </c>
      <c r="C12" s="40" t="s">
        <v>723</v>
      </c>
      <c r="D12" s="41" t="s">
        <v>37</v>
      </c>
      <c r="E12" s="97"/>
      <c r="F12" s="96"/>
      <c r="G12" s="96"/>
      <c r="H12" s="96"/>
      <c r="I12" s="96"/>
      <c r="J12" s="96" t="s">
        <v>8</v>
      </c>
      <c r="K12" s="96"/>
      <c r="L12" s="96"/>
      <c r="M12" s="96"/>
      <c r="N12" s="96"/>
      <c r="O12" s="95"/>
      <c r="P12" s="295"/>
      <c r="Q12" s="96"/>
      <c r="R12" s="95"/>
      <c r="S12" s="96" t="s">
        <v>6</v>
      </c>
      <c r="T12" s="96"/>
      <c r="U12" s="96"/>
      <c r="V12" s="96"/>
      <c r="W12" s="96"/>
      <c r="X12" s="96"/>
      <c r="Y12" s="96"/>
      <c r="Z12" s="96"/>
      <c r="AA12" s="96"/>
      <c r="AB12" s="96"/>
      <c r="AC12" s="96"/>
      <c r="AD12" s="96"/>
      <c r="AE12" s="96"/>
      <c r="AF12" s="96"/>
      <c r="AG12" s="96"/>
      <c r="AH12" s="96"/>
      <c r="AI12" s="96"/>
      <c r="AJ12" s="19">
        <f t="shared" si="2"/>
        <v>1</v>
      </c>
      <c r="AK12" s="339">
        <f t="shared" si="3"/>
        <v>0</v>
      </c>
      <c r="AL12" s="339">
        <f t="shared" si="4"/>
        <v>1</v>
      </c>
      <c r="AM12" s="153"/>
      <c r="AN12" s="153"/>
      <c r="AO12" s="153"/>
    </row>
    <row r="13" spans="1:41" s="25" customFormat="1" ht="21" customHeight="1">
      <c r="A13" s="5">
        <v>7</v>
      </c>
      <c r="B13" s="39" t="s">
        <v>2313</v>
      </c>
      <c r="C13" s="40" t="s">
        <v>2314</v>
      </c>
      <c r="D13" s="41" t="s">
        <v>250</v>
      </c>
      <c r="E13" s="97"/>
      <c r="F13" s="96"/>
      <c r="G13" s="96"/>
      <c r="H13" s="96"/>
      <c r="I13" s="96" t="s">
        <v>6</v>
      </c>
      <c r="J13" s="96"/>
      <c r="K13" s="96" t="s">
        <v>6</v>
      </c>
      <c r="L13" s="96"/>
      <c r="M13" s="96"/>
      <c r="N13" s="96"/>
      <c r="O13" s="95" t="s">
        <v>8</v>
      </c>
      <c r="P13" s="295"/>
      <c r="Q13" s="96"/>
      <c r="R13" s="95" t="s">
        <v>6</v>
      </c>
      <c r="S13" s="96" t="s">
        <v>6</v>
      </c>
      <c r="T13" s="96"/>
      <c r="U13" s="96"/>
      <c r="V13" s="96"/>
      <c r="W13" s="96"/>
      <c r="X13" s="96"/>
      <c r="Y13" s="96"/>
      <c r="Z13" s="96"/>
      <c r="AA13" s="96"/>
      <c r="AB13" s="96"/>
      <c r="AC13" s="96"/>
      <c r="AD13" s="96"/>
      <c r="AE13" s="96"/>
      <c r="AF13" s="96"/>
      <c r="AG13" s="96"/>
      <c r="AH13" s="96"/>
      <c r="AI13" s="96"/>
      <c r="AJ13" s="19">
        <f t="shared" si="2"/>
        <v>4</v>
      </c>
      <c r="AK13" s="339">
        <f t="shared" si="3"/>
        <v>0</v>
      </c>
      <c r="AL13" s="339">
        <f t="shared" si="4"/>
        <v>1</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t="s">
        <v>6</v>
      </c>
      <c r="S14" s="96"/>
      <c r="T14" s="96"/>
      <c r="U14" s="96"/>
      <c r="V14" s="96"/>
      <c r="W14" s="96"/>
      <c r="X14" s="96"/>
      <c r="Y14" s="96"/>
      <c r="Z14" s="96"/>
      <c r="AA14" s="96"/>
      <c r="AB14" s="96"/>
      <c r="AC14" s="96"/>
      <c r="AD14" s="96"/>
      <c r="AE14" s="96"/>
      <c r="AF14" s="96"/>
      <c r="AG14" s="96"/>
      <c r="AH14" s="96"/>
      <c r="AI14" s="96"/>
      <c r="AJ14" s="19">
        <f t="shared" si="2"/>
        <v>1</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t="s">
        <v>6</v>
      </c>
      <c r="S16" s="96"/>
      <c r="T16" s="96"/>
      <c r="U16" s="96"/>
      <c r="V16" s="96"/>
      <c r="W16" s="96"/>
      <c r="X16" s="96"/>
      <c r="Y16" s="96"/>
      <c r="Z16" s="96"/>
      <c r="AA16" s="96"/>
      <c r="AB16" s="96"/>
      <c r="AC16" s="96"/>
      <c r="AD16" s="96"/>
      <c r="AE16" s="96"/>
      <c r="AF16" s="96"/>
      <c r="AG16" s="96"/>
      <c r="AH16" s="96"/>
      <c r="AI16" s="96"/>
      <c r="AJ16" s="19">
        <f t="shared" si="2"/>
        <v>1</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t="s">
        <v>6</v>
      </c>
      <c r="T17" s="96"/>
      <c r="U17" s="96"/>
      <c r="V17" s="96"/>
      <c r="W17" s="96"/>
      <c r="X17" s="96"/>
      <c r="Y17" s="96"/>
      <c r="Z17" s="96"/>
      <c r="AA17" s="96"/>
      <c r="AB17" s="96"/>
      <c r="AC17" s="96"/>
      <c r="AD17" s="96"/>
      <c r="AE17" s="96"/>
      <c r="AF17" s="96"/>
      <c r="AG17" s="96"/>
      <c r="AH17" s="96"/>
      <c r="AI17" s="96"/>
      <c r="AJ17" s="19">
        <f t="shared" si="2"/>
        <v>2</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t="s">
        <v>6</v>
      </c>
      <c r="K18" s="96" t="s">
        <v>6</v>
      </c>
      <c r="L18" s="96"/>
      <c r="M18" s="96" t="s">
        <v>6</v>
      </c>
      <c r="N18" s="96"/>
      <c r="O18" s="95"/>
      <c r="P18" s="295"/>
      <c r="Q18" s="96"/>
      <c r="R18" s="95" t="s">
        <v>6</v>
      </c>
      <c r="S18" s="96" t="s">
        <v>6</v>
      </c>
      <c r="T18" s="96" t="s">
        <v>6</v>
      </c>
      <c r="U18" s="96"/>
      <c r="V18" s="96"/>
      <c r="W18" s="96"/>
      <c r="X18" s="96"/>
      <c r="Y18" s="96"/>
      <c r="Z18" s="96"/>
      <c r="AA18" s="96"/>
      <c r="AB18" s="96"/>
      <c r="AC18" s="96"/>
      <c r="AD18" s="96"/>
      <c r="AE18" s="96"/>
      <c r="AF18" s="96"/>
      <c r="AG18" s="96"/>
      <c r="AH18" s="96"/>
      <c r="AI18" s="96"/>
      <c r="AJ18" s="19">
        <f t="shared" si="2"/>
        <v>7</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t="s">
        <v>6</v>
      </c>
      <c r="J19" s="97"/>
      <c r="K19" s="97" t="s">
        <v>6</v>
      </c>
      <c r="L19" s="97"/>
      <c r="M19" s="97"/>
      <c r="N19" s="97"/>
      <c r="O19" s="95"/>
      <c r="P19" s="295"/>
      <c r="Q19" s="97"/>
      <c r="R19" s="95" t="s">
        <v>6</v>
      </c>
      <c r="S19" s="97"/>
      <c r="T19" s="97"/>
      <c r="U19" s="97"/>
      <c r="V19" s="97"/>
      <c r="W19" s="97"/>
      <c r="X19" s="97"/>
      <c r="Y19" s="97"/>
      <c r="Z19" s="97"/>
      <c r="AA19" s="97"/>
      <c r="AB19" s="97"/>
      <c r="AC19" s="97"/>
      <c r="AD19" s="97"/>
      <c r="AE19" s="97"/>
      <c r="AF19" s="97"/>
      <c r="AG19" s="97"/>
      <c r="AH19" s="97"/>
      <c r="AI19" s="97"/>
      <c r="AJ19" s="19">
        <f t="shared" si="2"/>
        <v>3</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t="s">
        <v>7</v>
      </c>
      <c r="N20" s="96"/>
      <c r="O20" s="95"/>
      <c r="P20" s="295"/>
      <c r="Q20" s="96"/>
      <c r="R20" s="95" t="s">
        <v>6</v>
      </c>
      <c r="S20" s="96" t="s">
        <v>6</v>
      </c>
      <c r="T20" s="96"/>
      <c r="U20" s="96"/>
      <c r="V20" s="96"/>
      <c r="W20" s="96"/>
      <c r="X20" s="96"/>
      <c r="Y20" s="96"/>
      <c r="Z20" s="96"/>
      <c r="AA20" s="96"/>
      <c r="AB20" s="96"/>
      <c r="AC20" s="96"/>
      <c r="AD20" s="96"/>
      <c r="AE20" s="96"/>
      <c r="AF20" s="96"/>
      <c r="AG20" s="96"/>
      <c r="AH20" s="96"/>
      <c r="AI20" s="96"/>
      <c r="AJ20" s="19">
        <f t="shared" si="2"/>
        <v>2</v>
      </c>
      <c r="AK20" s="339">
        <f t="shared" si="3"/>
        <v>1</v>
      </c>
      <c r="AL20" s="339">
        <f t="shared" si="4"/>
        <v>0</v>
      </c>
      <c r="AM20" s="426"/>
      <c r="AN20" s="427"/>
      <c r="AO20" s="153"/>
    </row>
    <row r="21" spans="1:41" s="25" customFormat="1" ht="21" customHeight="1">
      <c r="A21" s="5">
        <v>15</v>
      </c>
      <c r="B21" s="39" t="s">
        <v>2328</v>
      </c>
      <c r="C21" s="40" t="s">
        <v>2329</v>
      </c>
      <c r="D21" s="41" t="s">
        <v>1191</v>
      </c>
      <c r="E21" s="97"/>
      <c r="F21" s="96"/>
      <c r="G21" s="96"/>
      <c r="H21" s="96"/>
      <c r="I21" s="96"/>
      <c r="J21" s="96"/>
      <c r="K21" s="96"/>
      <c r="L21" s="96"/>
      <c r="M21" s="96"/>
      <c r="N21" s="96"/>
      <c r="O21" s="95" t="s">
        <v>6</v>
      </c>
      <c r="P21" s="295"/>
      <c r="Q21" s="96"/>
      <c r="R21" s="95" t="s">
        <v>2868</v>
      </c>
      <c r="S21" s="96" t="s">
        <v>6</v>
      </c>
      <c r="T21" s="96" t="s">
        <v>6</v>
      </c>
      <c r="U21" s="96"/>
      <c r="V21" s="96"/>
      <c r="W21" s="96"/>
      <c r="X21" s="96"/>
      <c r="Y21" s="96"/>
      <c r="Z21" s="96"/>
      <c r="AA21" s="96"/>
      <c r="AB21" s="96"/>
      <c r="AC21" s="96"/>
      <c r="AD21" s="96"/>
      <c r="AE21" s="96"/>
      <c r="AF21" s="96"/>
      <c r="AG21" s="96"/>
      <c r="AH21" s="96"/>
      <c r="AI21" s="96"/>
      <c r="AJ21" s="19">
        <f t="shared" si="2"/>
        <v>4</v>
      </c>
      <c r="AK21" s="339">
        <f t="shared" si="3"/>
        <v>1</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t="s">
        <v>6</v>
      </c>
      <c r="L22" s="96"/>
      <c r="M22" s="96"/>
      <c r="N22" s="96"/>
      <c r="O22" s="95"/>
      <c r="P22" s="295"/>
      <c r="Q22" s="96"/>
      <c r="R22" s="95" t="s">
        <v>6</v>
      </c>
      <c r="S22" s="96" t="s">
        <v>6</v>
      </c>
      <c r="T22" s="96"/>
      <c r="U22" s="96"/>
      <c r="V22" s="96"/>
      <c r="W22" s="96"/>
      <c r="X22" s="96"/>
      <c r="Y22" s="96"/>
      <c r="Z22" s="96"/>
      <c r="AA22" s="96"/>
      <c r="AB22" s="96"/>
      <c r="AC22" s="96"/>
      <c r="AD22" s="96"/>
      <c r="AE22" s="96"/>
      <c r="AF22" s="96"/>
      <c r="AG22" s="96"/>
      <c r="AH22" s="96"/>
      <c r="AI22" s="96"/>
      <c r="AJ22" s="19">
        <f t="shared" si="2"/>
        <v>4</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t="s">
        <v>6</v>
      </c>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t="s">
        <v>6</v>
      </c>
      <c r="L25" s="96" t="s">
        <v>6</v>
      </c>
      <c r="M25" s="96" t="s">
        <v>6</v>
      </c>
      <c r="N25" s="96"/>
      <c r="O25" s="95" t="s">
        <v>6</v>
      </c>
      <c r="P25" s="295" t="s">
        <v>6</v>
      </c>
      <c r="Q25" s="96" t="s">
        <v>6</v>
      </c>
      <c r="R25" s="95" t="s">
        <v>6</v>
      </c>
      <c r="S25" s="96" t="s">
        <v>2806</v>
      </c>
      <c r="T25" s="96" t="s">
        <v>6</v>
      </c>
      <c r="U25" s="96"/>
      <c r="V25" s="96"/>
      <c r="W25" s="96"/>
      <c r="X25" s="96"/>
      <c r="Y25" s="96"/>
      <c r="Z25" s="96"/>
      <c r="AA25" s="96"/>
      <c r="AB25" s="96"/>
      <c r="AC25" s="96"/>
      <c r="AD25" s="96"/>
      <c r="AE25" s="96"/>
      <c r="AF25" s="96"/>
      <c r="AG25" s="96"/>
      <c r="AH25" s="96"/>
      <c r="AI25" s="96"/>
      <c r="AJ25" s="19">
        <f t="shared" si="2"/>
        <v>12</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t="s">
        <v>6</v>
      </c>
      <c r="K27" s="96" t="s">
        <v>6</v>
      </c>
      <c r="L27" s="96"/>
      <c r="M27" s="96" t="s">
        <v>6</v>
      </c>
      <c r="N27" s="96"/>
      <c r="O27" s="95" t="s">
        <v>6</v>
      </c>
      <c r="P27" s="295" t="s">
        <v>6</v>
      </c>
      <c r="Q27" s="96" t="s">
        <v>6</v>
      </c>
      <c r="R27" s="95" t="s">
        <v>2806</v>
      </c>
      <c r="S27" s="96" t="s">
        <v>2806</v>
      </c>
      <c r="T27" s="96" t="s">
        <v>6</v>
      </c>
      <c r="U27" s="96"/>
      <c r="V27" s="96"/>
      <c r="W27" s="96"/>
      <c r="X27" s="96"/>
      <c r="Y27" s="96"/>
      <c r="Z27" s="96"/>
      <c r="AA27" s="96"/>
      <c r="AB27" s="96"/>
      <c r="AC27" s="96"/>
      <c r="AD27" s="96"/>
      <c r="AE27" s="96"/>
      <c r="AF27" s="96"/>
      <c r="AG27" s="96"/>
      <c r="AH27" s="96"/>
      <c r="AI27" s="96"/>
      <c r="AJ27" s="19">
        <f t="shared" si="2"/>
        <v>14</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t="s">
        <v>6</v>
      </c>
      <c r="L28" s="96"/>
      <c r="M28" s="96"/>
      <c r="N28" s="96"/>
      <c r="O28" s="95"/>
      <c r="P28" s="295" t="s">
        <v>7</v>
      </c>
      <c r="Q28" s="96"/>
      <c r="R28" s="95"/>
      <c r="S28" s="96"/>
      <c r="T28" s="96"/>
      <c r="U28" s="96"/>
      <c r="V28" s="96"/>
      <c r="W28" s="96"/>
      <c r="X28" s="96"/>
      <c r="Y28" s="96"/>
      <c r="Z28" s="96"/>
      <c r="AA28" s="96"/>
      <c r="AB28" s="96"/>
      <c r="AC28" s="96"/>
      <c r="AD28" s="96"/>
      <c r="AE28" s="96"/>
      <c r="AF28" s="96"/>
      <c r="AG28" s="96"/>
      <c r="AH28" s="96"/>
      <c r="AI28" s="96"/>
      <c r="AJ28" s="19">
        <f t="shared" si="2"/>
        <v>1</v>
      </c>
      <c r="AK28" s="339">
        <f t="shared" si="3"/>
        <v>1</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t="s">
        <v>2806</v>
      </c>
      <c r="L30" s="96"/>
      <c r="M30" s="96" t="s">
        <v>6</v>
      </c>
      <c r="N30" s="96"/>
      <c r="O30" s="95"/>
      <c r="P30" s="295" t="s">
        <v>6</v>
      </c>
      <c r="Q30" s="96" t="s">
        <v>6</v>
      </c>
      <c r="R30" s="95" t="s">
        <v>2806</v>
      </c>
      <c r="S30" s="96" t="s">
        <v>6</v>
      </c>
      <c r="T30" s="96" t="s">
        <v>6</v>
      </c>
      <c r="U30" s="96"/>
      <c r="V30" s="96"/>
      <c r="W30" s="96"/>
      <c r="X30" s="96"/>
      <c r="Y30" s="96"/>
      <c r="Z30" s="96"/>
      <c r="AA30" s="96"/>
      <c r="AB30" s="96"/>
      <c r="AC30" s="96"/>
      <c r="AD30" s="96"/>
      <c r="AE30" s="96"/>
      <c r="AF30" s="96"/>
      <c r="AG30" s="96"/>
      <c r="AH30" s="96"/>
      <c r="AI30" s="96"/>
      <c r="AJ30" s="19">
        <f t="shared" si="2"/>
        <v>10</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t="s">
        <v>7</v>
      </c>
      <c r="T32" s="96"/>
      <c r="U32" s="96"/>
      <c r="V32" s="96"/>
      <c r="W32" s="96"/>
      <c r="X32" s="96"/>
      <c r="Y32" s="96"/>
      <c r="Z32" s="96"/>
      <c r="AA32" s="96"/>
      <c r="AB32" s="96"/>
      <c r="AC32" s="96"/>
      <c r="AD32" s="96"/>
      <c r="AE32" s="96"/>
      <c r="AF32" s="96"/>
      <c r="AG32" s="96"/>
      <c r="AH32" s="96"/>
      <c r="AI32" s="96"/>
      <c r="AJ32" s="19">
        <f t="shared" si="2"/>
        <v>0</v>
      </c>
      <c r="AK32" s="339">
        <f t="shared" si="3"/>
        <v>1</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t="s">
        <v>6</v>
      </c>
      <c r="L33" s="96"/>
      <c r="M33" s="96"/>
      <c r="N33" s="96"/>
      <c r="O33" s="95"/>
      <c r="P33" s="295"/>
      <c r="Q33" s="96"/>
      <c r="R33" s="95" t="s">
        <v>6</v>
      </c>
      <c r="S33" s="96"/>
      <c r="T33" s="96"/>
      <c r="U33" s="96"/>
      <c r="V33" s="96"/>
      <c r="W33" s="96"/>
      <c r="X33" s="96"/>
      <c r="Y33" s="96"/>
      <c r="Z33" s="96"/>
      <c r="AA33" s="96"/>
      <c r="AB33" s="96"/>
      <c r="AC33" s="96"/>
      <c r="AD33" s="96"/>
      <c r="AE33" s="96"/>
      <c r="AF33" s="96"/>
      <c r="AG33" s="96"/>
      <c r="AH33" s="96"/>
      <c r="AI33" s="96"/>
      <c r="AJ33" s="19">
        <f t="shared" si="2"/>
        <v>2</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t="s">
        <v>6</v>
      </c>
      <c r="L35" s="96" t="s">
        <v>8</v>
      </c>
      <c r="M35" s="96"/>
      <c r="N35" s="96"/>
      <c r="O35" s="95" t="s">
        <v>8</v>
      </c>
      <c r="P35" s="295"/>
      <c r="Q35" s="96"/>
      <c r="R35" s="95" t="s">
        <v>6</v>
      </c>
      <c r="S35" s="96" t="s">
        <v>2866</v>
      </c>
      <c r="T35" s="96" t="s">
        <v>6</v>
      </c>
      <c r="U35" s="96"/>
      <c r="V35" s="96"/>
      <c r="W35" s="96"/>
      <c r="X35" s="96"/>
      <c r="Y35" s="96"/>
      <c r="Z35" s="96"/>
      <c r="AA35" s="96"/>
      <c r="AB35" s="96"/>
      <c r="AC35" s="96"/>
      <c r="AD35" s="96"/>
      <c r="AE35" s="96"/>
      <c r="AF35" s="96"/>
      <c r="AG35" s="96"/>
      <c r="AH35" s="96"/>
      <c r="AI35" s="96"/>
      <c r="AJ35" s="19">
        <f t="shared" si="2"/>
        <v>5</v>
      </c>
      <c r="AK35" s="339">
        <f t="shared" si="3"/>
        <v>0</v>
      </c>
      <c r="AL35" s="339">
        <f t="shared" si="4"/>
        <v>2</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t="s">
        <v>6</v>
      </c>
      <c r="S37" s="96"/>
      <c r="T37" s="96"/>
      <c r="U37" s="96"/>
      <c r="V37" s="96"/>
      <c r="W37" s="96"/>
      <c r="X37" s="96"/>
      <c r="Y37" s="96"/>
      <c r="Z37" s="96"/>
      <c r="AA37" s="96"/>
      <c r="AB37" s="96"/>
      <c r="AC37" s="96"/>
      <c r="AD37" s="96"/>
      <c r="AE37" s="96"/>
      <c r="AF37" s="96"/>
      <c r="AG37" s="96"/>
      <c r="AH37" s="96"/>
      <c r="AI37" s="96"/>
      <c r="AJ37" s="19">
        <f t="shared" si="2"/>
        <v>1</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t="s">
        <v>6</v>
      </c>
      <c r="S38" s="96"/>
      <c r="T38" s="96"/>
      <c r="U38" s="96"/>
      <c r="V38" s="96"/>
      <c r="W38" s="96"/>
      <c r="X38" s="96"/>
      <c r="Y38" s="96"/>
      <c r="Z38" s="96"/>
      <c r="AA38" s="96"/>
      <c r="AB38" s="96"/>
      <c r="AC38" s="96"/>
      <c r="AD38" s="96"/>
      <c r="AE38" s="96"/>
      <c r="AF38" s="96"/>
      <c r="AG38" s="96"/>
      <c r="AH38" s="96"/>
      <c r="AI38" s="96"/>
      <c r="AJ38" s="19">
        <f t="shared" si="2"/>
        <v>1</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t="s">
        <v>6</v>
      </c>
      <c r="K41" s="96" t="s">
        <v>8</v>
      </c>
      <c r="L41" s="96"/>
      <c r="M41" s="96"/>
      <c r="N41" s="96"/>
      <c r="O41" s="95"/>
      <c r="P41" s="295"/>
      <c r="Q41" s="96"/>
      <c r="R41" s="95" t="s">
        <v>6</v>
      </c>
      <c r="S41" s="96" t="s">
        <v>6</v>
      </c>
      <c r="T41" s="96"/>
      <c r="U41" s="96"/>
      <c r="V41" s="96"/>
      <c r="W41" s="96"/>
      <c r="X41" s="96"/>
      <c r="Y41" s="96"/>
      <c r="Z41" s="96"/>
      <c r="AA41" s="96"/>
      <c r="AB41" s="96"/>
      <c r="AC41" s="96"/>
      <c r="AD41" s="96"/>
      <c r="AE41" s="96"/>
      <c r="AF41" s="96"/>
      <c r="AG41" s="96"/>
      <c r="AH41" s="96"/>
      <c r="AI41" s="96"/>
      <c r="AJ41" s="19">
        <f t="shared" si="2"/>
        <v>3</v>
      </c>
      <c r="AK41" s="339">
        <f t="shared" si="3"/>
        <v>1</v>
      </c>
      <c r="AL41" s="339">
        <f t="shared" si="4"/>
        <v>1</v>
      </c>
    </row>
    <row r="42" spans="1:44" s="25" customFormat="1" ht="21" customHeight="1">
      <c r="A42" s="428" t="s">
        <v>10</v>
      </c>
      <c r="B42" s="428"/>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19">
        <f>SUM(AJ7:AJ41)</f>
        <v>94</v>
      </c>
      <c r="AK42" s="19">
        <f>SUM(AK7:AK41)</f>
        <v>6</v>
      </c>
      <c r="AL42" s="19">
        <f>SUM(AL7:AL41)</f>
        <v>11</v>
      </c>
    </row>
    <row r="43" spans="1:44" s="25" customFormat="1" ht="21" customHeight="1">
      <c r="A43" s="429" t="s">
        <v>2804</v>
      </c>
      <c r="B43" s="430"/>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1"/>
      <c r="AM43" s="338"/>
      <c r="AN43" s="338"/>
    </row>
    <row r="44" spans="1:44">
      <c r="C44" s="425"/>
      <c r="D44" s="425"/>
      <c r="E44" s="425"/>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25"/>
      <c r="D45" s="425"/>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I4:L4"/>
    <mergeCell ref="M4:N4"/>
    <mergeCell ref="O4:Q4"/>
    <mergeCell ref="R4:T4"/>
    <mergeCell ref="AJ5:AJ6"/>
    <mergeCell ref="AK5:AK6"/>
    <mergeCell ref="AL5:AL6"/>
    <mergeCell ref="A43:AL43"/>
    <mergeCell ref="C45:D45"/>
    <mergeCell ref="AM20:AN20"/>
    <mergeCell ref="A42:AI42"/>
    <mergeCell ref="C44:E44"/>
    <mergeCell ref="A5:A6"/>
    <mergeCell ref="B5:B6"/>
    <mergeCell ref="C5:D6"/>
    <mergeCell ref="A1:P1"/>
    <mergeCell ref="Q1:AL1"/>
    <mergeCell ref="A2:P2"/>
    <mergeCell ref="Q2:AL2"/>
    <mergeCell ref="A3:AL3"/>
  </mergeCells>
  <conditionalFormatting sqref="E6:AI41">
    <cfRule type="expression" dxfId="3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topLeftCell="A14" zoomScale="80" zoomScaleNormal="80" workbookViewId="0">
      <selection activeCell="T35" sqref="T35"/>
    </sheetView>
  </sheetViews>
  <sheetFormatPr defaultColWidth="9.33203125" defaultRowHeight="18"/>
  <cols>
    <col min="1" max="1" width="8.6640625" style="24" customWidth="1"/>
    <col min="2" max="2" width="17.6640625" style="24" customWidth="1"/>
    <col min="3" max="3" width="24.6640625" style="24" customWidth="1"/>
    <col min="4" max="4" width="9.16406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2724</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2359</v>
      </c>
      <c r="C7" s="40" t="s">
        <v>2360</v>
      </c>
      <c r="D7" s="41" t="s">
        <v>36</v>
      </c>
      <c r="E7" s="97"/>
      <c r="F7" s="96"/>
      <c r="G7" s="96"/>
      <c r="H7" s="96"/>
      <c r="I7" s="96"/>
      <c r="J7" s="96"/>
      <c r="K7" s="96"/>
      <c r="L7" s="96"/>
      <c r="M7" s="96" t="s">
        <v>7</v>
      </c>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t="s">
        <v>6</v>
      </c>
      <c r="K9" s="96" t="s">
        <v>2806</v>
      </c>
      <c r="L9" s="96"/>
      <c r="M9" s="96" t="s">
        <v>6</v>
      </c>
      <c r="N9" s="96"/>
      <c r="O9" s="95"/>
      <c r="P9" s="96" t="s">
        <v>8</v>
      </c>
      <c r="Q9" s="96"/>
      <c r="R9" s="96"/>
      <c r="S9" s="96"/>
      <c r="T9" s="96"/>
      <c r="U9" s="96"/>
      <c r="V9" s="96"/>
      <c r="W9" s="96"/>
      <c r="X9" s="96"/>
      <c r="Y9" s="96"/>
      <c r="Z9" s="96"/>
      <c r="AA9" s="96"/>
      <c r="AB9" s="96"/>
      <c r="AC9" s="96"/>
      <c r="AD9" s="96"/>
      <c r="AE9" s="95"/>
      <c r="AF9" s="96"/>
      <c r="AG9" s="96"/>
      <c r="AH9" s="96"/>
      <c r="AI9" s="96"/>
      <c r="AJ9" s="19">
        <f t="shared" si="2"/>
        <v>7</v>
      </c>
      <c r="AK9" s="339">
        <f t="shared" si="3"/>
        <v>0</v>
      </c>
      <c r="AL9" s="339">
        <f t="shared" si="4"/>
        <v>1</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t="s">
        <v>6</v>
      </c>
      <c r="L11" s="96"/>
      <c r="M11" s="96"/>
      <c r="N11" s="96"/>
      <c r="O11" s="95" t="s">
        <v>7</v>
      </c>
      <c r="P11" s="96"/>
      <c r="Q11" s="96" t="s">
        <v>8</v>
      </c>
      <c r="R11" s="96" t="s">
        <v>8</v>
      </c>
      <c r="S11" s="96"/>
      <c r="T11" s="96"/>
      <c r="U11" s="96"/>
      <c r="V11" s="96"/>
      <c r="W11" s="96"/>
      <c r="X11" s="96"/>
      <c r="Y11" s="96"/>
      <c r="Z11" s="96"/>
      <c r="AA11" s="96"/>
      <c r="AB11" s="96"/>
      <c r="AC11" s="96"/>
      <c r="AD11" s="96"/>
      <c r="AE11" s="95"/>
      <c r="AF11" s="96"/>
      <c r="AG11" s="96"/>
      <c r="AH11" s="96"/>
      <c r="AI11" s="96"/>
      <c r="AJ11" s="19">
        <f t="shared" si="2"/>
        <v>2</v>
      </c>
      <c r="AK11" s="339">
        <f t="shared" si="3"/>
        <v>1</v>
      </c>
      <c r="AL11" s="339">
        <f t="shared" si="4"/>
        <v>2</v>
      </c>
      <c r="AM11" s="153"/>
      <c r="AN11" s="153"/>
      <c r="AO11" s="153"/>
    </row>
    <row r="12" spans="1:41" s="25" customFormat="1" ht="21" customHeight="1">
      <c r="A12" s="5">
        <v>6</v>
      </c>
      <c r="B12" s="39" t="s">
        <v>2368</v>
      </c>
      <c r="C12" s="40" t="s">
        <v>2369</v>
      </c>
      <c r="D12" s="41" t="s">
        <v>1572</v>
      </c>
      <c r="E12" s="97"/>
      <c r="F12" s="96" t="s">
        <v>6</v>
      </c>
      <c r="G12" s="96"/>
      <c r="H12" s="96"/>
      <c r="I12" s="96" t="s">
        <v>8</v>
      </c>
      <c r="J12" s="96" t="s">
        <v>6</v>
      </c>
      <c r="K12" s="96" t="s">
        <v>8</v>
      </c>
      <c r="L12" s="96"/>
      <c r="M12" s="96" t="s">
        <v>6</v>
      </c>
      <c r="N12" s="96"/>
      <c r="O12" s="95"/>
      <c r="P12" s="96"/>
      <c r="Q12" s="96"/>
      <c r="R12" s="96"/>
      <c r="S12" s="96"/>
      <c r="T12" s="96" t="s">
        <v>6</v>
      </c>
      <c r="U12" s="96"/>
      <c r="V12" s="96"/>
      <c r="W12" s="96"/>
      <c r="X12" s="96"/>
      <c r="Y12" s="96"/>
      <c r="Z12" s="96"/>
      <c r="AA12" s="96"/>
      <c r="AB12" s="96"/>
      <c r="AC12" s="96"/>
      <c r="AD12" s="96"/>
      <c r="AE12" s="95"/>
      <c r="AF12" s="96"/>
      <c r="AG12" s="96"/>
      <c r="AH12" s="96"/>
      <c r="AI12" s="96"/>
      <c r="AJ12" s="19">
        <f t="shared" si="2"/>
        <v>4</v>
      </c>
      <c r="AK12" s="339">
        <f t="shared" si="3"/>
        <v>0</v>
      </c>
      <c r="AL12" s="339">
        <f t="shared" si="4"/>
        <v>2</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t="s">
        <v>6</v>
      </c>
      <c r="P13" s="96"/>
      <c r="Q13" s="96"/>
      <c r="R13" s="96"/>
      <c r="S13" s="96"/>
      <c r="T13" s="96"/>
      <c r="U13" s="96"/>
      <c r="V13" s="96"/>
      <c r="W13" s="96"/>
      <c r="X13" s="96"/>
      <c r="Y13" s="96"/>
      <c r="Z13" s="96"/>
      <c r="AA13" s="96"/>
      <c r="AB13" s="96"/>
      <c r="AC13" s="96"/>
      <c r="AD13" s="96"/>
      <c r="AE13" s="95"/>
      <c r="AF13" s="96"/>
      <c r="AG13" s="96"/>
      <c r="AH13" s="96"/>
      <c r="AI13" s="96"/>
      <c r="AJ13" s="19">
        <f t="shared" si="2"/>
        <v>1</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t="s">
        <v>6</v>
      </c>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1</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t="s">
        <v>7</v>
      </c>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2</v>
      </c>
      <c r="AL16" s="339">
        <f t="shared" si="4"/>
        <v>0</v>
      </c>
      <c r="AM16" s="153"/>
      <c r="AN16" s="153"/>
      <c r="AO16" s="153"/>
    </row>
    <row r="17" spans="1:41" s="25" customFormat="1" ht="21" customHeight="1">
      <c r="A17" s="5">
        <v>11</v>
      </c>
      <c r="B17" s="39" t="s">
        <v>2377</v>
      </c>
      <c r="C17" s="40" t="s">
        <v>2378</v>
      </c>
      <c r="D17" s="41" t="s">
        <v>1543</v>
      </c>
      <c r="E17" s="473" t="s">
        <v>2864</v>
      </c>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5"/>
      <c r="AJ17" s="19">
        <f>COUNTIF(E17:AI17,"K")+2*COUNTIF(E17:AI17,"2K")+COUNTIF(E17:AI17,"TK")+COUNTIF(E17:AI17,"KT")+COUNTIF(E17:AI17,"PK")+COUNTIF(E17:AI17,"KP")+2*COUNTIF(E17:AI17,"K2")</f>
        <v>0</v>
      </c>
      <c r="AK17" s="339">
        <f t="shared" si="3"/>
        <v>0</v>
      </c>
      <c r="AL17" s="339">
        <f>COUNTIF(E17:AI17,"T")+2*COUNTIF(E17:AI17,"2T")+2*COUNTIF(E17:AI17,"T2")+COUNTIF(E17:AI17,"PT")+COUNTIF(E17:AI17,"TP")</f>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t="s">
        <v>6</v>
      </c>
      <c r="N19" s="97"/>
      <c r="O19" s="95"/>
      <c r="P19" s="97"/>
      <c r="Q19" s="97"/>
      <c r="R19" s="97"/>
      <c r="S19" s="97"/>
      <c r="T19" s="97" t="s">
        <v>6</v>
      </c>
      <c r="U19" s="97"/>
      <c r="V19" s="97"/>
      <c r="W19" s="97"/>
      <c r="X19" s="97"/>
      <c r="Y19" s="97"/>
      <c r="Z19" s="97"/>
      <c r="AA19" s="97"/>
      <c r="AB19" s="97"/>
      <c r="AC19" s="97"/>
      <c r="AD19" s="97"/>
      <c r="AE19" s="95"/>
      <c r="AF19" s="97"/>
      <c r="AG19" s="97"/>
      <c r="AH19" s="97"/>
      <c r="AI19" s="97"/>
      <c r="AJ19" s="19">
        <f t="shared" si="2"/>
        <v>3</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26"/>
      <c r="AN20" s="427"/>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t="s">
        <v>6</v>
      </c>
      <c r="K22" s="96"/>
      <c r="L22" s="96"/>
      <c r="M22" s="96" t="s">
        <v>6</v>
      </c>
      <c r="N22" s="96"/>
      <c r="O22" s="95"/>
      <c r="P22" s="96"/>
      <c r="Q22" s="96"/>
      <c r="R22" s="96" t="s">
        <v>6</v>
      </c>
      <c r="S22" s="96"/>
      <c r="T22" s="96"/>
      <c r="U22" s="96"/>
      <c r="V22" s="96"/>
      <c r="W22" s="96"/>
      <c r="X22" s="96"/>
      <c r="Y22" s="96"/>
      <c r="Z22" s="96"/>
      <c r="AA22" s="96"/>
      <c r="AB22" s="96"/>
      <c r="AC22" s="96"/>
      <c r="AD22" s="96"/>
      <c r="AE22" s="95"/>
      <c r="AF22" s="96"/>
      <c r="AG22" s="96"/>
      <c r="AH22" s="96"/>
      <c r="AI22" s="96"/>
      <c r="AJ22" s="19">
        <f t="shared" si="2"/>
        <v>4</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t="s">
        <v>6</v>
      </c>
      <c r="K23" s="96" t="s">
        <v>6</v>
      </c>
      <c r="L23" s="96"/>
      <c r="M23" s="96" t="s">
        <v>6</v>
      </c>
      <c r="N23" s="96"/>
      <c r="O23" s="95" t="s">
        <v>6</v>
      </c>
      <c r="P23" s="96" t="s">
        <v>8</v>
      </c>
      <c r="Q23" s="96"/>
      <c r="R23" s="96" t="s">
        <v>7</v>
      </c>
      <c r="S23" s="96"/>
      <c r="T23" s="96"/>
      <c r="U23" s="96"/>
      <c r="V23" s="96"/>
      <c r="W23" s="96"/>
      <c r="X23" s="96"/>
      <c r="Y23" s="96"/>
      <c r="Z23" s="96"/>
      <c r="AA23" s="96"/>
      <c r="AB23" s="96"/>
      <c r="AC23" s="96"/>
      <c r="AD23" s="96"/>
      <c r="AE23" s="95"/>
      <c r="AF23" s="96"/>
      <c r="AG23" s="96"/>
      <c r="AH23" s="96"/>
      <c r="AI23" s="96"/>
      <c r="AJ23" s="19">
        <f t="shared" si="2"/>
        <v>5</v>
      </c>
      <c r="AK23" s="339">
        <f t="shared" si="3"/>
        <v>1</v>
      </c>
      <c r="AL23" s="339">
        <f t="shared" si="4"/>
        <v>2</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c r="W24" s="96"/>
      <c r="X24" s="96"/>
      <c r="Y24" s="96"/>
      <c r="Z24" s="96"/>
      <c r="AA24" s="96"/>
      <c r="AB24" s="96"/>
      <c r="AC24" s="96"/>
      <c r="AD24" s="96"/>
      <c r="AE24" s="95"/>
      <c r="AF24" s="96"/>
      <c r="AG24" s="96"/>
      <c r="AH24" s="96"/>
      <c r="AI24" s="96"/>
      <c r="AJ24" s="19">
        <f t="shared" si="2"/>
        <v>0</v>
      </c>
      <c r="AK24" s="339">
        <f t="shared" si="3"/>
        <v>0</v>
      </c>
      <c r="AL24" s="339">
        <f t="shared" si="4"/>
        <v>0</v>
      </c>
      <c r="AM24" s="153"/>
      <c r="AN24" s="153"/>
      <c r="AO24" s="153"/>
    </row>
    <row r="25" spans="1:41" s="25" customFormat="1" ht="21" customHeight="1">
      <c r="A25" s="5">
        <v>19</v>
      </c>
      <c r="B25" s="39" t="s">
        <v>2388</v>
      </c>
      <c r="C25" s="40" t="s">
        <v>2389</v>
      </c>
      <c r="D25" s="41" t="s">
        <v>55</v>
      </c>
      <c r="E25" s="97"/>
      <c r="F25" s="96" t="s">
        <v>6</v>
      </c>
      <c r="G25" s="96"/>
      <c r="H25" s="96"/>
      <c r="I25" s="96"/>
      <c r="J25" s="96"/>
      <c r="K25" s="96" t="s">
        <v>6</v>
      </c>
      <c r="L25" s="96"/>
      <c r="M25" s="96" t="s">
        <v>6</v>
      </c>
      <c r="N25" s="96"/>
      <c r="O25" s="95"/>
      <c r="P25" s="96"/>
      <c r="Q25" s="96"/>
      <c r="R25" s="96"/>
      <c r="S25" s="96"/>
      <c r="T25" s="96"/>
      <c r="U25" s="96"/>
      <c r="V25" s="96"/>
      <c r="W25" s="96"/>
      <c r="X25" s="96"/>
      <c r="Y25" s="96"/>
      <c r="Z25" s="96"/>
      <c r="AA25" s="96"/>
      <c r="AB25" s="96"/>
      <c r="AC25" s="96"/>
      <c r="AD25" s="96"/>
      <c r="AE25" s="95"/>
      <c r="AF25" s="96"/>
      <c r="AG25" s="96"/>
      <c r="AH25" s="96"/>
      <c r="AI25" s="96"/>
      <c r="AJ25" s="19">
        <f t="shared" si="2"/>
        <v>3</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t="s">
        <v>7</v>
      </c>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2</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t="s">
        <v>6</v>
      </c>
      <c r="L30" s="96"/>
      <c r="M30" s="96" t="s">
        <v>6</v>
      </c>
      <c r="N30" s="96"/>
      <c r="O30" s="95" t="s">
        <v>7</v>
      </c>
      <c r="P30" s="96"/>
      <c r="Q30" s="96"/>
      <c r="R30" s="96"/>
      <c r="S30" s="96"/>
      <c r="T30" s="96"/>
      <c r="U30" s="96"/>
      <c r="V30" s="96"/>
      <c r="W30" s="96"/>
      <c r="X30" s="96"/>
      <c r="Y30" s="96"/>
      <c r="Z30" s="96"/>
      <c r="AA30" s="96"/>
      <c r="AB30" s="96"/>
      <c r="AC30" s="96"/>
      <c r="AD30" s="96"/>
      <c r="AE30" s="95"/>
      <c r="AF30" s="96"/>
      <c r="AG30" s="96"/>
      <c r="AH30" s="96"/>
      <c r="AI30" s="96"/>
      <c r="AJ30" s="19">
        <f t="shared" si="2"/>
        <v>5</v>
      </c>
      <c r="AK30" s="339">
        <f t="shared" si="3"/>
        <v>1</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t="s">
        <v>7</v>
      </c>
      <c r="U31" s="96"/>
      <c r="V31" s="96"/>
      <c r="W31" s="96"/>
      <c r="X31" s="96"/>
      <c r="Y31" s="96"/>
      <c r="Z31" s="96"/>
      <c r="AA31" s="96"/>
      <c r="AB31" s="96"/>
      <c r="AC31" s="96"/>
      <c r="AD31" s="96"/>
      <c r="AE31" s="95"/>
      <c r="AF31" s="96"/>
      <c r="AG31" s="96"/>
      <c r="AH31" s="96"/>
      <c r="AI31" s="96"/>
      <c r="AJ31" s="19">
        <f t="shared" si="2"/>
        <v>0</v>
      </c>
      <c r="AK31" s="339">
        <f t="shared" si="3"/>
        <v>1</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t="s">
        <v>6</v>
      </c>
      <c r="U32" s="96"/>
      <c r="V32" s="96"/>
      <c r="W32" s="96"/>
      <c r="X32" s="96"/>
      <c r="Y32" s="96"/>
      <c r="Z32" s="96"/>
      <c r="AA32" s="96"/>
      <c r="AB32" s="96"/>
      <c r="AC32" s="96"/>
      <c r="AD32" s="96"/>
      <c r="AE32" s="95"/>
      <c r="AF32" s="96"/>
      <c r="AG32" s="96"/>
      <c r="AH32" s="96"/>
      <c r="AI32" s="96"/>
      <c r="AJ32" s="19">
        <f t="shared" si="2"/>
        <v>1</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t="s">
        <v>6</v>
      </c>
      <c r="N33" s="96"/>
      <c r="O33" s="95"/>
      <c r="P33" s="96"/>
      <c r="Q33" s="96"/>
      <c r="R33" s="96"/>
      <c r="S33" s="96" t="s">
        <v>7</v>
      </c>
      <c r="T33" s="96" t="s">
        <v>7</v>
      </c>
      <c r="U33" s="96"/>
      <c r="V33" s="96"/>
      <c r="W33" s="96"/>
      <c r="X33" s="96"/>
      <c r="Y33" s="96"/>
      <c r="Z33" s="96"/>
      <c r="AA33" s="96"/>
      <c r="AB33" s="96"/>
      <c r="AC33" s="96"/>
      <c r="AD33" s="96"/>
      <c r="AE33" s="95"/>
      <c r="AF33" s="96"/>
      <c r="AG33" s="96"/>
      <c r="AH33" s="96"/>
      <c r="AI33" s="96"/>
      <c r="AJ33" s="19">
        <f t="shared" si="2"/>
        <v>2</v>
      </c>
      <c r="AK33" s="339">
        <f t="shared" si="3"/>
        <v>2</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t="s">
        <v>2805</v>
      </c>
      <c r="L34" s="96"/>
      <c r="M34" s="96" t="s">
        <v>6</v>
      </c>
      <c r="N34" s="96"/>
      <c r="O34" s="95"/>
      <c r="P34" s="96"/>
      <c r="Q34" s="96"/>
      <c r="R34" s="96"/>
      <c r="S34" s="96"/>
      <c r="T34" s="96"/>
      <c r="U34" s="96"/>
      <c r="V34" s="96"/>
      <c r="W34" s="96"/>
      <c r="X34" s="96"/>
      <c r="Y34" s="96"/>
      <c r="Z34" s="96"/>
      <c r="AA34" s="96"/>
      <c r="AB34" s="96"/>
      <c r="AC34" s="96"/>
      <c r="AD34" s="96"/>
      <c r="AE34" s="95"/>
      <c r="AF34" s="96"/>
      <c r="AG34" s="96"/>
      <c r="AH34" s="96"/>
      <c r="AI34" s="96"/>
      <c r="AJ34" s="19">
        <f t="shared" si="2"/>
        <v>2</v>
      </c>
      <c r="AK34" s="339">
        <f t="shared" si="3"/>
        <v>2</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t="s">
        <v>6</v>
      </c>
      <c r="L35" s="96"/>
      <c r="M35" s="96" t="s">
        <v>6</v>
      </c>
      <c r="N35" s="96"/>
      <c r="O35" s="95"/>
      <c r="P35" s="96" t="s">
        <v>7</v>
      </c>
      <c r="Q35" s="96"/>
      <c r="R35" s="96"/>
      <c r="S35" s="96"/>
      <c r="T35" s="96" t="s">
        <v>6</v>
      </c>
      <c r="U35" s="96"/>
      <c r="V35" s="96"/>
      <c r="W35" s="96"/>
      <c r="X35" s="96"/>
      <c r="Y35" s="96"/>
      <c r="Z35" s="96"/>
      <c r="AA35" s="96"/>
      <c r="AB35" s="96"/>
      <c r="AC35" s="96"/>
      <c r="AD35" s="96"/>
      <c r="AE35" s="95"/>
      <c r="AF35" s="96"/>
      <c r="AG35" s="96"/>
      <c r="AH35" s="96"/>
      <c r="AI35" s="96"/>
      <c r="AJ35" s="19">
        <f t="shared" si="2"/>
        <v>5</v>
      </c>
      <c r="AK35" s="339">
        <f t="shared" si="3"/>
        <v>1</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t="s">
        <v>7</v>
      </c>
      <c r="T39" s="96"/>
      <c r="U39" s="96"/>
      <c r="V39" s="96"/>
      <c r="W39" s="96"/>
      <c r="X39" s="96"/>
      <c r="Y39" s="96"/>
      <c r="Z39" s="96"/>
      <c r="AA39" s="96"/>
      <c r="AB39" s="96"/>
      <c r="AC39" s="96"/>
      <c r="AD39" s="96"/>
      <c r="AE39" s="95"/>
      <c r="AF39" s="96"/>
      <c r="AG39" s="96"/>
      <c r="AH39" s="96"/>
      <c r="AI39" s="96"/>
      <c r="AJ39" s="19">
        <f t="shared" si="2"/>
        <v>0</v>
      </c>
      <c r="AK39" s="339">
        <f t="shared" si="3"/>
        <v>1</v>
      </c>
      <c r="AL39" s="339">
        <f t="shared" si="4"/>
        <v>0</v>
      </c>
      <c r="AM39" s="269"/>
      <c r="AN39" s="270"/>
      <c r="AO39" s="270"/>
    </row>
    <row r="40" spans="1:44"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SUM(AJ7:AJ39)</f>
        <v>46</v>
      </c>
      <c r="AK40" s="19">
        <f>SUM(AK7:AK39)</f>
        <v>15</v>
      </c>
      <c r="AL40" s="19">
        <f>SUM(AL7:AL39)</f>
        <v>8</v>
      </c>
      <c r="AM40" s="153"/>
      <c r="AN40" s="153"/>
    </row>
    <row r="41" spans="1:44"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42" spans="1:44">
      <c r="C42" s="425"/>
      <c r="D42" s="425"/>
      <c r="E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25"/>
      <c r="D43" s="425"/>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I4:L4"/>
    <mergeCell ref="M4:N4"/>
    <mergeCell ref="O4:Q4"/>
    <mergeCell ref="R4:T4"/>
    <mergeCell ref="AJ5:AJ6"/>
    <mergeCell ref="AK5:AK6"/>
    <mergeCell ref="AL5:AL6"/>
    <mergeCell ref="A41:AL41"/>
    <mergeCell ref="C43:D43"/>
    <mergeCell ref="AM20:AN20"/>
    <mergeCell ref="A40:AI40"/>
    <mergeCell ref="C42:E42"/>
    <mergeCell ref="A5:A6"/>
    <mergeCell ref="B5:B6"/>
    <mergeCell ref="C5:D6"/>
    <mergeCell ref="E17:AI17"/>
    <mergeCell ref="A1:P1"/>
    <mergeCell ref="Q1:AL1"/>
    <mergeCell ref="A2:P2"/>
    <mergeCell ref="Q2:AL2"/>
    <mergeCell ref="A3:AL3"/>
  </mergeCells>
  <conditionalFormatting sqref="E6:AI16 E18:AI39">
    <cfRule type="expression" dxfId="33" priority="1">
      <formula>IF(E$6="CN",1,0)</formula>
    </cfRule>
  </conditionalFormatting>
  <conditionalFormatting sqref="E17">
    <cfRule type="expression" dxfId="32" priority="275">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6"/>
  <sheetViews>
    <sheetView topLeftCell="A7" zoomScale="98" zoomScaleNormal="98" workbookViewId="0">
      <selection activeCell="T30" sqref="T30"/>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898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t="s">
        <v>6</v>
      </c>
      <c r="P9" s="136"/>
      <c r="Q9" s="136" t="s">
        <v>6</v>
      </c>
      <c r="R9" s="136"/>
      <c r="S9" s="136"/>
      <c r="T9" s="136"/>
      <c r="U9" s="136"/>
      <c r="V9" s="136"/>
      <c r="W9" s="136"/>
      <c r="X9" s="136"/>
      <c r="Y9" s="136"/>
      <c r="Z9" s="136"/>
      <c r="AA9" s="136"/>
      <c r="AB9" s="136"/>
      <c r="AC9" s="136"/>
      <c r="AD9" s="136"/>
      <c r="AE9" s="136"/>
      <c r="AF9" s="136"/>
      <c r="AG9" s="136"/>
      <c r="AH9" s="136"/>
      <c r="AI9" s="136"/>
      <c r="AJ9" s="19">
        <f t="shared" si="2"/>
        <v>2</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t="s">
        <v>6</v>
      </c>
      <c r="P10" s="136"/>
      <c r="Q10" s="136" t="s">
        <v>7</v>
      </c>
      <c r="R10" s="136"/>
      <c r="S10" s="136"/>
      <c r="T10" s="136"/>
      <c r="U10" s="136"/>
      <c r="V10" s="136"/>
      <c r="W10" s="136"/>
      <c r="X10" s="136"/>
      <c r="Y10" s="136"/>
      <c r="Z10" s="136"/>
      <c r="AA10" s="136"/>
      <c r="AB10" s="136"/>
      <c r="AC10" s="136"/>
      <c r="AD10" s="136"/>
      <c r="AE10" s="136"/>
      <c r="AF10" s="136"/>
      <c r="AG10" s="136"/>
      <c r="AH10" s="136"/>
      <c r="AI10" s="136"/>
      <c r="AJ10" s="19">
        <f t="shared" si="2"/>
        <v>1</v>
      </c>
      <c r="AK10" s="335">
        <f t="shared" si="3"/>
        <v>2</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t="s">
        <v>6</v>
      </c>
      <c r="P13" s="136"/>
      <c r="Q13" s="136"/>
      <c r="R13" s="136"/>
      <c r="S13" s="136"/>
      <c r="T13" s="136"/>
      <c r="U13" s="136"/>
      <c r="V13" s="136"/>
      <c r="W13" s="136"/>
      <c r="X13" s="136"/>
      <c r="Y13" s="136"/>
      <c r="Z13" s="136"/>
      <c r="AA13" s="136"/>
      <c r="AB13" s="136"/>
      <c r="AC13" s="136"/>
      <c r="AD13" s="136"/>
      <c r="AE13" s="136"/>
      <c r="AF13" s="136"/>
      <c r="AG13" s="136"/>
      <c r="AH13" s="136"/>
      <c r="AI13" s="136"/>
      <c r="AJ13" s="19">
        <f t="shared" si="2"/>
        <v>2</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t="s">
        <v>8</v>
      </c>
      <c r="Q14" s="138" t="s">
        <v>6</v>
      </c>
      <c r="R14" s="138"/>
      <c r="S14" s="138"/>
      <c r="T14" s="138"/>
      <c r="U14" s="138"/>
      <c r="V14" s="138"/>
      <c r="W14" s="138"/>
      <c r="X14" s="138"/>
      <c r="Y14" s="138"/>
      <c r="Z14" s="138"/>
      <c r="AA14" s="138"/>
      <c r="AB14" s="138"/>
      <c r="AC14" s="138"/>
      <c r="AD14" s="138"/>
      <c r="AE14" s="138"/>
      <c r="AF14" s="138"/>
      <c r="AG14" s="138"/>
      <c r="AH14" s="138"/>
      <c r="AI14" s="138"/>
      <c r="AJ14" s="19">
        <f t="shared" si="2"/>
        <v>1</v>
      </c>
      <c r="AK14" s="335">
        <f t="shared" si="3"/>
        <v>0</v>
      </c>
      <c r="AL14" s="335">
        <f t="shared" si="4"/>
        <v>2</v>
      </c>
    </row>
    <row r="15" spans="1:38" s="1" customFormat="1" ht="21" customHeight="1">
      <c r="A15" s="5">
        <v>9</v>
      </c>
      <c r="B15" s="39" t="s">
        <v>727</v>
      </c>
      <c r="C15" s="40" t="s">
        <v>118</v>
      </c>
      <c r="D15" s="41" t="s">
        <v>48</v>
      </c>
      <c r="E15" s="137"/>
      <c r="F15" s="138"/>
      <c r="G15" s="138"/>
      <c r="H15" s="138"/>
      <c r="I15" s="138"/>
      <c r="J15" s="138" t="s">
        <v>6</v>
      </c>
      <c r="K15" s="138"/>
      <c r="L15" s="138"/>
      <c r="M15" s="138"/>
      <c r="N15" s="138"/>
      <c r="O15" s="138" t="s">
        <v>6</v>
      </c>
      <c r="P15" s="138"/>
      <c r="Q15" s="138" t="s">
        <v>6</v>
      </c>
      <c r="R15" s="138"/>
      <c r="S15" s="138"/>
      <c r="T15" s="138"/>
      <c r="U15" s="138"/>
      <c r="V15" s="138"/>
      <c r="W15" s="138"/>
      <c r="X15" s="138"/>
      <c r="Y15" s="138"/>
      <c r="Z15" s="138"/>
      <c r="AA15" s="138"/>
      <c r="AB15" s="138"/>
      <c r="AC15" s="138"/>
      <c r="AD15" s="138"/>
      <c r="AE15" s="138"/>
      <c r="AF15" s="138"/>
      <c r="AG15" s="138"/>
      <c r="AH15" s="138"/>
      <c r="AI15" s="138"/>
      <c r="AJ15" s="19">
        <f t="shared" si="2"/>
        <v>3</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t="s">
        <v>6</v>
      </c>
      <c r="P17" s="136"/>
      <c r="Q17" s="136"/>
      <c r="R17" s="136"/>
      <c r="S17" s="136"/>
      <c r="T17" s="136"/>
      <c r="U17" s="136"/>
      <c r="V17" s="136"/>
      <c r="W17" s="136"/>
      <c r="X17" s="136"/>
      <c r="Y17" s="136"/>
      <c r="Z17" s="136"/>
      <c r="AA17" s="136"/>
      <c r="AB17" s="136"/>
      <c r="AC17" s="136"/>
      <c r="AD17" s="136"/>
      <c r="AE17" s="136"/>
      <c r="AF17" s="136"/>
      <c r="AG17" s="136"/>
      <c r="AH17" s="136"/>
      <c r="AI17" s="136"/>
      <c r="AJ17" s="19">
        <f t="shared" si="2"/>
        <v>2</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t="s">
        <v>8</v>
      </c>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5">
        <f t="shared" si="3"/>
        <v>0</v>
      </c>
      <c r="AL26" s="335">
        <f t="shared" si="4"/>
        <v>1</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5">
        <f t="shared" si="3"/>
        <v>0</v>
      </c>
      <c r="AL27" s="335">
        <f t="shared" si="4"/>
        <v>0</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t="s">
        <v>6</v>
      </c>
      <c r="K30" s="136"/>
      <c r="L30" s="136"/>
      <c r="M30" s="136"/>
      <c r="N30" s="136"/>
      <c r="O30" s="136" t="s">
        <v>6</v>
      </c>
      <c r="P30" s="136" t="s">
        <v>6</v>
      </c>
      <c r="Q30" s="136" t="s">
        <v>6</v>
      </c>
      <c r="R30" s="136"/>
      <c r="S30" s="136"/>
      <c r="T30" s="136" t="s">
        <v>6</v>
      </c>
      <c r="U30" s="136"/>
      <c r="V30" s="136"/>
      <c r="W30" s="136"/>
      <c r="X30" s="136"/>
      <c r="Y30" s="136"/>
      <c r="Z30" s="136"/>
      <c r="AA30" s="136"/>
      <c r="AB30" s="136"/>
      <c r="AC30" s="136"/>
      <c r="AD30" s="136"/>
      <c r="AE30" s="136"/>
      <c r="AF30" s="136"/>
      <c r="AG30" s="136"/>
      <c r="AH30" s="136"/>
      <c r="AI30" s="136"/>
      <c r="AJ30" s="19">
        <f t="shared" si="2"/>
        <v>8</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t="s">
        <v>6</v>
      </c>
      <c r="Q34" s="136"/>
      <c r="R34" s="136"/>
      <c r="S34" s="136"/>
      <c r="T34" s="136"/>
      <c r="U34" s="136"/>
      <c r="V34" s="136"/>
      <c r="W34" s="136"/>
      <c r="X34" s="136"/>
      <c r="Y34" s="136"/>
      <c r="Z34" s="136"/>
      <c r="AA34" s="136"/>
      <c r="AB34" s="136"/>
      <c r="AC34" s="136"/>
      <c r="AD34" s="136"/>
      <c r="AE34" s="136"/>
      <c r="AF34" s="136"/>
      <c r="AG34" s="136"/>
      <c r="AH34" s="136"/>
      <c r="AI34" s="136"/>
      <c r="AJ34" s="19">
        <f t="shared" si="2"/>
        <v>1</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t="s">
        <v>6</v>
      </c>
      <c r="K36" s="136"/>
      <c r="L36" s="136"/>
      <c r="M36" s="136"/>
      <c r="N36" s="136"/>
      <c r="O36" s="136"/>
      <c r="P36" s="136"/>
      <c r="Q36" s="136" t="s">
        <v>6</v>
      </c>
      <c r="R36" s="136"/>
      <c r="S36" s="136"/>
      <c r="T36" s="136"/>
      <c r="U36" s="136"/>
      <c r="V36" s="136"/>
      <c r="W36" s="136"/>
      <c r="X36" s="136"/>
      <c r="Y36" s="136"/>
      <c r="Z36" s="136"/>
      <c r="AA36" s="136"/>
      <c r="AB36" s="136"/>
      <c r="AC36" s="136"/>
      <c r="AD36" s="136"/>
      <c r="AE36" s="136"/>
      <c r="AF36" s="136"/>
      <c r="AG36" s="136"/>
      <c r="AH36" s="136"/>
      <c r="AI36" s="136"/>
      <c r="AJ36" s="19">
        <f t="shared" si="2"/>
        <v>2</v>
      </c>
      <c r="AK36" s="335">
        <f t="shared" si="3"/>
        <v>0</v>
      </c>
      <c r="AL36" s="335">
        <f t="shared" si="4"/>
        <v>0</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51" t="s">
        <v>10</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114">
        <f>SUM(AJ7:AJ38)</f>
        <v>25</v>
      </c>
      <c r="AK39" s="114">
        <f>SUM(AK7:AK38)</f>
        <v>5</v>
      </c>
      <c r="AL39" s="114">
        <f>SUM(AL7:AL38)</f>
        <v>4</v>
      </c>
      <c r="AM39" s="12"/>
    </row>
    <row r="40" spans="1:39" s="25" customFormat="1" ht="21" customHeight="1">
      <c r="A40" s="429" t="s">
        <v>2804</v>
      </c>
      <c r="B40" s="430"/>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1"/>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25"/>
      <c r="D43" s="425"/>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25"/>
      <c r="D44" s="425"/>
      <c r="E44" s="425"/>
      <c r="F44" s="425"/>
      <c r="G44" s="425"/>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25"/>
      <c r="D45" s="425"/>
      <c r="E45" s="425"/>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25"/>
      <c r="D46" s="425"/>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J5:AJ6"/>
    <mergeCell ref="AK5:AK6"/>
    <mergeCell ref="AL5:AL6"/>
    <mergeCell ref="A1:P1"/>
    <mergeCell ref="Q1:AL1"/>
    <mergeCell ref="A2:P2"/>
    <mergeCell ref="Q2:AL2"/>
    <mergeCell ref="A3:AL3"/>
    <mergeCell ref="A39:AI39"/>
    <mergeCell ref="I4:L4"/>
    <mergeCell ref="M4:N4"/>
    <mergeCell ref="O4:Q4"/>
    <mergeCell ref="R4:T4"/>
    <mergeCell ref="A5:A6"/>
    <mergeCell ref="B5:B6"/>
    <mergeCell ref="C5:D6"/>
    <mergeCell ref="A40:AL40"/>
    <mergeCell ref="C45:E45"/>
    <mergeCell ref="C46:D46"/>
    <mergeCell ref="C44:G44"/>
    <mergeCell ref="C43:D43"/>
  </mergeCells>
  <conditionalFormatting sqref="E6:AI6">
    <cfRule type="expression" dxfId="172" priority="5">
      <formula>IF(E$6="CN",1,0)</formula>
    </cfRule>
  </conditionalFormatting>
  <conditionalFormatting sqref="E6:AI6">
    <cfRule type="expression" dxfId="171" priority="4">
      <formula>IF(E$6="CN",1,0)</formula>
    </cfRule>
  </conditionalFormatting>
  <conditionalFormatting sqref="E6:AI38">
    <cfRule type="expression" dxfId="170" priority="1">
      <formula>IF(E$6="CN",1,0)</formula>
    </cfRule>
    <cfRule type="expression" dxfId="169" priority="3">
      <formula>IF(E$6="CN",1,0)</formula>
    </cfRule>
  </conditionalFormatting>
  <conditionalFormatting sqref="E6:AH38">
    <cfRule type="expression" dxfId="168"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topLeftCell="A9" zoomScale="77" zoomScaleNormal="77" workbookViewId="0">
      <selection activeCell="T30" sqref="T30"/>
    </sheetView>
  </sheetViews>
  <sheetFormatPr defaultColWidth="9.33203125" defaultRowHeight="18"/>
  <cols>
    <col min="1" max="1" width="6.83203125" style="24" customWidth="1"/>
    <col min="2" max="2" width="18.5" style="24" bestFit="1" customWidth="1"/>
    <col min="3" max="3" width="23" style="24" customWidth="1"/>
    <col min="4" max="4" width="10.66406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ht="35.25" customHeight="1">
      <c r="A3" s="443" t="s">
        <v>2725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t="s">
        <v>7</v>
      </c>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1</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t="s">
        <v>7</v>
      </c>
      <c r="M10" s="65"/>
      <c r="N10" s="65"/>
      <c r="O10" s="65"/>
      <c r="P10" s="6"/>
      <c r="Q10" s="6" t="s">
        <v>7</v>
      </c>
      <c r="R10" s="6"/>
      <c r="S10" s="6"/>
      <c r="T10" s="6"/>
      <c r="U10" s="6"/>
      <c r="V10" s="65"/>
      <c r="W10" s="65"/>
      <c r="X10" s="6"/>
      <c r="Y10" s="6"/>
      <c r="Z10" s="6"/>
      <c r="AA10" s="6"/>
      <c r="AB10" s="65"/>
      <c r="AC10" s="65"/>
      <c r="AD10" s="65"/>
      <c r="AE10" s="65"/>
      <c r="AF10" s="6"/>
      <c r="AG10" s="6"/>
      <c r="AH10" s="6"/>
      <c r="AI10" s="6"/>
      <c r="AJ10" s="19">
        <f t="shared" si="2"/>
        <v>0</v>
      </c>
      <c r="AK10" s="339">
        <f t="shared" si="3"/>
        <v>3</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t="s">
        <v>6</v>
      </c>
      <c r="T11" s="6"/>
      <c r="U11" s="6"/>
      <c r="V11" s="65"/>
      <c r="W11" s="65"/>
      <c r="X11" s="6"/>
      <c r="Y11" s="6"/>
      <c r="Z11" s="6"/>
      <c r="AA11" s="6"/>
      <c r="AB11" s="65"/>
      <c r="AC11" s="65"/>
      <c r="AD11" s="65"/>
      <c r="AE11" s="65"/>
      <c r="AF11" s="6"/>
      <c r="AG11" s="6"/>
      <c r="AH11" s="6"/>
      <c r="AI11" s="6"/>
      <c r="AJ11" s="19">
        <f t="shared" si="2"/>
        <v>1</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t="s">
        <v>7</v>
      </c>
      <c r="L12" s="6"/>
      <c r="M12" s="65"/>
      <c r="N12" s="65"/>
      <c r="O12" s="65"/>
      <c r="P12" s="6"/>
      <c r="Q12" s="6"/>
      <c r="R12" s="6" t="s">
        <v>7</v>
      </c>
      <c r="S12" s="6" t="s">
        <v>6</v>
      </c>
      <c r="T12" s="6"/>
      <c r="U12" s="6"/>
      <c r="V12" s="65"/>
      <c r="W12" s="65"/>
      <c r="X12" s="6"/>
      <c r="Y12" s="6"/>
      <c r="Z12" s="6"/>
      <c r="AA12" s="6"/>
      <c r="AB12" s="65"/>
      <c r="AC12" s="65"/>
      <c r="AD12" s="65"/>
      <c r="AE12" s="65"/>
      <c r="AF12" s="6"/>
      <c r="AG12" s="6"/>
      <c r="AH12" s="6"/>
      <c r="AI12" s="6"/>
      <c r="AJ12" s="19">
        <f t="shared" si="2"/>
        <v>1</v>
      </c>
      <c r="AK12" s="339">
        <f t="shared" si="3"/>
        <v>3</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c r="W14" s="65"/>
      <c r="X14" s="20"/>
      <c r="Y14" s="20"/>
      <c r="Z14" s="20"/>
      <c r="AA14" s="20"/>
      <c r="AB14" s="65"/>
      <c r="AC14" s="65"/>
      <c r="AD14" s="65"/>
      <c r="AE14" s="65"/>
      <c r="AF14" s="20"/>
      <c r="AG14" s="20"/>
      <c r="AH14" s="20"/>
      <c r="AI14" s="20"/>
      <c r="AJ14" s="19">
        <f t="shared" si="2"/>
        <v>0</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t="s">
        <v>7</v>
      </c>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1</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t="s">
        <v>7</v>
      </c>
      <c r="L16" s="20"/>
      <c r="M16" s="65"/>
      <c r="N16" s="65"/>
      <c r="O16" s="65"/>
      <c r="P16" s="20"/>
      <c r="Q16" s="20"/>
      <c r="R16" s="20" t="s">
        <v>7</v>
      </c>
      <c r="S16" s="20"/>
      <c r="T16" s="20"/>
      <c r="U16" s="20"/>
      <c r="V16" s="65"/>
      <c r="W16" s="65"/>
      <c r="X16" s="20"/>
      <c r="Y16" s="20"/>
      <c r="Z16" s="20"/>
      <c r="AA16" s="20"/>
      <c r="AB16" s="65"/>
      <c r="AC16" s="65"/>
      <c r="AD16" s="65"/>
      <c r="AE16" s="65"/>
      <c r="AF16" s="20"/>
      <c r="AG16" s="20"/>
      <c r="AH16" s="20"/>
      <c r="AI16" s="20"/>
      <c r="AJ16" s="19">
        <f t="shared" si="2"/>
        <v>0</v>
      </c>
      <c r="AK16" s="339">
        <f t="shared" si="3"/>
        <v>2</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27"/>
      <c r="AN19" s="528"/>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t="s">
        <v>8</v>
      </c>
      <c r="L23" s="6" t="s">
        <v>6</v>
      </c>
      <c r="M23" s="65"/>
      <c r="N23" s="65"/>
      <c r="O23" s="65"/>
      <c r="P23" s="6"/>
      <c r="Q23" s="6" t="s">
        <v>7</v>
      </c>
      <c r="R23" s="6" t="s">
        <v>7</v>
      </c>
      <c r="S23" s="6" t="s">
        <v>6</v>
      </c>
      <c r="T23" s="6" t="s">
        <v>8</v>
      </c>
      <c r="U23" s="6"/>
      <c r="V23" s="65"/>
      <c r="W23" s="65"/>
      <c r="X23" s="6"/>
      <c r="Y23" s="6"/>
      <c r="Z23" s="6"/>
      <c r="AA23" s="6"/>
      <c r="AB23" s="65"/>
      <c r="AC23" s="65"/>
      <c r="AD23" s="65"/>
      <c r="AE23" s="65"/>
      <c r="AF23" s="6"/>
      <c r="AG23" s="6"/>
      <c r="AH23" s="6"/>
      <c r="AI23" s="6"/>
      <c r="AJ23" s="19">
        <f t="shared" si="2"/>
        <v>2</v>
      </c>
      <c r="AK23" s="339">
        <f t="shared" si="3"/>
        <v>3</v>
      </c>
      <c r="AL23" s="339">
        <f t="shared" si="4"/>
        <v>2</v>
      </c>
      <c r="AM23" s="177"/>
      <c r="AN23" s="177"/>
      <c r="AO23" s="177"/>
    </row>
    <row r="24" spans="1:41" s="145" customFormat="1" ht="21" customHeight="1">
      <c r="A24" s="34">
        <v>18</v>
      </c>
      <c r="B24" s="73" t="s">
        <v>2433</v>
      </c>
      <c r="C24" s="74" t="s">
        <v>18</v>
      </c>
      <c r="D24" s="75" t="s">
        <v>43</v>
      </c>
      <c r="E24" s="154"/>
      <c r="F24" s="6"/>
      <c r="G24" s="65"/>
      <c r="H24" s="6"/>
      <c r="I24" s="6"/>
      <c r="J24" s="6"/>
      <c r="K24" s="6"/>
      <c r="L24" s="6"/>
      <c r="M24" s="65" t="s">
        <v>6</v>
      </c>
      <c r="N24" s="65"/>
      <c r="O24" s="65"/>
      <c r="P24" s="6"/>
      <c r="Q24" s="6"/>
      <c r="R24" s="6"/>
      <c r="S24" s="6"/>
      <c r="T24" s="6" t="s">
        <v>7</v>
      </c>
      <c r="U24" s="6"/>
      <c r="V24" s="65"/>
      <c r="W24" s="65"/>
      <c r="X24" s="6"/>
      <c r="Y24" s="6"/>
      <c r="Z24" s="6"/>
      <c r="AA24" s="6"/>
      <c r="AB24" s="65"/>
      <c r="AC24" s="65"/>
      <c r="AD24" s="65"/>
      <c r="AE24" s="65"/>
      <c r="AF24" s="6"/>
      <c r="AG24" s="6"/>
      <c r="AH24" s="6"/>
      <c r="AI24" s="6"/>
      <c r="AJ24" s="19">
        <f t="shared" si="2"/>
        <v>1</v>
      </c>
      <c r="AK24" s="339">
        <f t="shared" si="3"/>
        <v>1</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t="s">
        <v>6</v>
      </c>
      <c r="T25" s="6" t="s">
        <v>7</v>
      </c>
      <c r="U25" s="6"/>
      <c r="V25" s="65"/>
      <c r="W25" s="65"/>
      <c r="X25" s="6"/>
      <c r="Y25" s="6"/>
      <c r="Z25" s="6"/>
      <c r="AA25" s="6"/>
      <c r="AB25" s="65"/>
      <c r="AC25" s="65"/>
      <c r="AD25" s="65"/>
      <c r="AE25" s="65"/>
      <c r="AF25" s="6"/>
      <c r="AG25" s="6"/>
      <c r="AH25" s="6"/>
      <c r="AI25" s="6"/>
      <c r="AJ25" s="19">
        <f t="shared" si="2"/>
        <v>1</v>
      </c>
      <c r="AK25" s="339">
        <f t="shared" si="3"/>
        <v>1</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t="s">
        <v>7</v>
      </c>
      <c r="L27" s="6"/>
      <c r="M27" s="65"/>
      <c r="N27" s="65"/>
      <c r="O27" s="65"/>
      <c r="P27" s="6"/>
      <c r="Q27" s="6" t="s">
        <v>7</v>
      </c>
      <c r="R27" s="6"/>
      <c r="S27" s="6" t="s">
        <v>6</v>
      </c>
      <c r="T27" s="6" t="s">
        <v>7</v>
      </c>
      <c r="U27" s="6"/>
      <c r="V27" s="65"/>
      <c r="W27" s="65"/>
      <c r="X27" s="6"/>
      <c r="Y27" s="6"/>
      <c r="Z27" s="6"/>
      <c r="AA27" s="6"/>
      <c r="AB27" s="65"/>
      <c r="AC27" s="65"/>
      <c r="AD27" s="65"/>
      <c r="AE27" s="65"/>
      <c r="AF27" s="6"/>
      <c r="AG27" s="6"/>
      <c r="AH27" s="6"/>
      <c r="AI27" s="6"/>
      <c r="AJ27" s="19">
        <f t="shared" si="2"/>
        <v>1</v>
      </c>
      <c r="AK27" s="339">
        <f t="shared" si="3"/>
        <v>3</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t="s">
        <v>7</v>
      </c>
      <c r="N28" s="65"/>
      <c r="O28" s="65"/>
      <c r="P28" s="154"/>
      <c r="Q28" s="154" t="s">
        <v>7</v>
      </c>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2</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t="s">
        <v>7</v>
      </c>
      <c r="M29" s="65"/>
      <c r="N29" s="65"/>
      <c r="O29" s="65"/>
      <c r="P29" s="6"/>
      <c r="Q29" s="6"/>
      <c r="R29" s="6"/>
      <c r="S29" s="6" t="s">
        <v>6</v>
      </c>
      <c r="T29" s="6"/>
      <c r="U29" s="6"/>
      <c r="V29" s="65"/>
      <c r="W29" s="65"/>
      <c r="X29" s="6"/>
      <c r="Y29" s="6"/>
      <c r="Z29" s="6"/>
      <c r="AA29" s="6"/>
      <c r="AB29" s="65"/>
      <c r="AC29" s="65"/>
      <c r="AD29" s="65"/>
      <c r="AE29" s="65"/>
      <c r="AF29" s="6"/>
      <c r="AG29" s="6"/>
      <c r="AH29" s="6"/>
      <c r="AI29" s="6"/>
      <c r="AJ29" s="19">
        <f t="shared" si="2"/>
        <v>1</v>
      </c>
      <c r="AK29" s="339">
        <f t="shared" si="3"/>
        <v>2</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t="s">
        <v>8</v>
      </c>
      <c r="U30" s="6"/>
      <c r="V30" s="65"/>
      <c r="W30" s="65"/>
      <c r="X30" s="6"/>
      <c r="Y30" s="6"/>
      <c r="Z30" s="6"/>
      <c r="AA30" s="6"/>
      <c r="AB30" s="65"/>
      <c r="AC30" s="65"/>
      <c r="AD30" s="65"/>
      <c r="AE30" s="65"/>
      <c r="AF30" s="6"/>
      <c r="AG30" s="6"/>
      <c r="AH30" s="6"/>
      <c r="AI30" s="6"/>
      <c r="AJ30" s="19">
        <f t="shared" si="2"/>
        <v>0</v>
      </c>
      <c r="AK30" s="339">
        <f t="shared" si="3"/>
        <v>2</v>
      </c>
      <c r="AL30" s="339">
        <f t="shared" si="4"/>
        <v>1</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t="s">
        <v>7</v>
      </c>
      <c r="S33" s="6" t="s">
        <v>8</v>
      </c>
      <c r="T33" s="6"/>
      <c r="U33" s="6"/>
      <c r="V33" s="65"/>
      <c r="W33" s="65"/>
      <c r="X33" s="6"/>
      <c r="Y33" s="6"/>
      <c r="Z33" s="6"/>
      <c r="AA33" s="6"/>
      <c r="AB33" s="65"/>
      <c r="AC33" s="65"/>
      <c r="AD33" s="65"/>
      <c r="AE33" s="65"/>
      <c r="AF33" s="6"/>
      <c r="AG33" s="6"/>
      <c r="AH33" s="6"/>
      <c r="AI33" s="6"/>
      <c r="AJ33" s="19">
        <f t="shared" si="2"/>
        <v>0</v>
      </c>
      <c r="AK33" s="339">
        <f t="shared" si="3"/>
        <v>3</v>
      </c>
      <c r="AL33" s="339">
        <f t="shared" si="4"/>
        <v>1</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9" t="s">
        <v>10</v>
      </c>
      <c r="B35" s="530"/>
      <c r="C35" s="530"/>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1"/>
      <c r="AJ35" s="19">
        <f>SUM(AJ7:AJ34)</f>
        <v>8</v>
      </c>
      <c r="AK35" s="19">
        <f>SUM(AK7:AK34)</f>
        <v>30</v>
      </c>
      <c r="AL35" s="19">
        <f>SUM(AL7:AL34)</f>
        <v>4</v>
      </c>
    </row>
    <row r="36" spans="1:41" s="25" customFormat="1" ht="21" customHeight="1">
      <c r="A36" s="429" t="s">
        <v>2804</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5"/>
      <c r="D39" s="425"/>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5"/>
      <c r="D40" s="425"/>
      <c r="E40" s="425"/>
      <c r="F40" s="425"/>
      <c r="G40" s="425"/>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5"/>
      <c r="D41" s="425"/>
      <c r="E41" s="425"/>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5"/>
      <c r="D42" s="425"/>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9" zoomScale="85" zoomScaleNormal="85" workbookViewId="0">
      <selection activeCell="T28" sqref="T28"/>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2723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t="s">
        <v>6</v>
      </c>
      <c r="N8" s="96"/>
      <c r="O8" s="95"/>
      <c r="P8" s="96" t="s">
        <v>6</v>
      </c>
      <c r="Q8" s="95" t="s">
        <v>6</v>
      </c>
      <c r="R8" s="96" t="s">
        <v>6</v>
      </c>
      <c r="S8" s="96"/>
      <c r="T8" s="96" t="s">
        <v>6</v>
      </c>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5</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t="s">
        <v>8</v>
      </c>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t="s">
        <v>6</v>
      </c>
      <c r="M14" s="96" t="s">
        <v>6</v>
      </c>
      <c r="N14" s="96"/>
      <c r="O14" s="95"/>
      <c r="P14" s="96" t="s">
        <v>6</v>
      </c>
      <c r="Q14" s="95" t="s">
        <v>6</v>
      </c>
      <c r="R14" s="96" t="s">
        <v>6</v>
      </c>
      <c r="S14" s="96" t="s">
        <v>6</v>
      </c>
      <c r="T14" s="96" t="s">
        <v>6</v>
      </c>
      <c r="U14" s="96"/>
      <c r="V14" s="96"/>
      <c r="W14" s="96"/>
      <c r="X14" s="96"/>
      <c r="Y14" s="96"/>
      <c r="Z14" s="96"/>
      <c r="AA14" s="96"/>
      <c r="AB14" s="96"/>
      <c r="AC14" s="96"/>
      <c r="AD14" s="96"/>
      <c r="AE14" s="96"/>
      <c r="AF14" s="96"/>
      <c r="AG14" s="96"/>
      <c r="AH14" s="96"/>
      <c r="AI14" s="96"/>
      <c r="AJ14" s="19">
        <f t="shared" si="2"/>
        <v>9</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t="s">
        <v>7</v>
      </c>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1</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t="s">
        <v>8</v>
      </c>
      <c r="N19" s="291"/>
      <c r="O19" s="291"/>
      <c r="P19" s="291"/>
      <c r="Q19" s="291"/>
      <c r="R19" s="291"/>
      <c r="S19" s="291" t="s">
        <v>8</v>
      </c>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2</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5">
        <v>15</v>
      </c>
      <c r="B21" s="39" t="s">
        <v>2472</v>
      </c>
      <c r="C21" s="40" t="s">
        <v>2473</v>
      </c>
      <c r="D21" s="41" t="s">
        <v>55</v>
      </c>
      <c r="E21" s="97"/>
      <c r="F21" s="96" t="s">
        <v>7</v>
      </c>
      <c r="G21" s="96"/>
      <c r="H21" s="96"/>
      <c r="I21" s="96"/>
      <c r="J21" s="96"/>
      <c r="K21" s="96"/>
      <c r="L21" s="96"/>
      <c r="M21" s="96" t="s">
        <v>6</v>
      </c>
      <c r="N21" s="96"/>
      <c r="O21" s="95"/>
      <c r="P21" s="96"/>
      <c r="Q21" s="95"/>
      <c r="R21" s="96" t="s">
        <v>8</v>
      </c>
      <c r="S21" s="96" t="s">
        <v>8</v>
      </c>
      <c r="T21" s="96"/>
      <c r="U21" s="96"/>
      <c r="V21" s="96"/>
      <c r="W21" s="96"/>
      <c r="X21" s="96"/>
      <c r="Y21" s="96"/>
      <c r="Z21" s="96"/>
      <c r="AA21" s="96"/>
      <c r="AB21" s="96"/>
      <c r="AC21" s="96"/>
      <c r="AD21" s="96"/>
      <c r="AE21" s="96"/>
      <c r="AF21" s="96"/>
      <c r="AG21" s="96"/>
      <c r="AH21" s="96"/>
      <c r="AI21" s="96"/>
      <c r="AJ21" s="19">
        <f t="shared" si="2"/>
        <v>1</v>
      </c>
      <c r="AK21" s="339">
        <f t="shared" si="3"/>
        <v>1</v>
      </c>
      <c r="AL21" s="339">
        <f t="shared" si="4"/>
        <v>2</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t="s">
        <v>7</v>
      </c>
      <c r="Q22" s="95"/>
      <c r="R22" s="96"/>
      <c r="S22" s="96"/>
      <c r="T22" s="96"/>
      <c r="U22" s="96"/>
      <c r="V22" s="96"/>
      <c r="W22" s="96"/>
      <c r="X22" s="96"/>
      <c r="Y22" s="96"/>
      <c r="Z22" s="96"/>
      <c r="AA22" s="96"/>
      <c r="AB22" s="96"/>
      <c r="AC22" s="96"/>
      <c r="AD22" s="96"/>
      <c r="AE22" s="96"/>
      <c r="AF22" s="96"/>
      <c r="AG22" s="96"/>
      <c r="AH22" s="96"/>
      <c r="AI22" s="96"/>
      <c r="AJ22" s="19">
        <f t="shared" si="2"/>
        <v>0</v>
      </c>
      <c r="AK22" s="339">
        <f t="shared" si="3"/>
        <v>2</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t="s">
        <v>6</v>
      </c>
      <c r="N25" s="96"/>
      <c r="O25" s="95"/>
      <c r="P25" s="96"/>
      <c r="Q25" s="95"/>
      <c r="R25" s="96"/>
      <c r="S25" s="96"/>
      <c r="T25" s="96"/>
      <c r="U25" s="96"/>
      <c r="V25" s="96"/>
      <c r="W25" s="96"/>
      <c r="X25" s="96"/>
      <c r="Y25" s="96"/>
      <c r="Z25" s="96"/>
      <c r="AA25" s="96"/>
      <c r="AB25" s="96"/>
      <c r="AC25" s="96"/>
      <c r="AD25" s="96"/>
      <c r="AE25" s="96"/>
      <c r="AF25" s="96"/>
      <c r="AG25" s="96"/>
      <c r="AH25" s="96"/>
      <c r="AI25" s="96"/>
      <c r="AJ25" s="19">
        <f t="shared" si="2"/>
        <v>1</v>
      </c>
      <c r="AK25" s="339">
        <f t="shared" si="3"/>
        <v>1</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t="s">
        <v>6</v>
      </c>
      <c r="N28" s="96"/>
      <c r="O28" s="95"/>
      <c r="P28" s="96"/>
      <c r="Q28" s="95" t="s">
        <v>7</v>
      </c>
      <c r="R28" s="96" t="s">
        <v>6</v>
      </c>
      <c r="S28" s="96"/>
      <c r="T28" s="96" t="s">
        <v>6</v>
      </c>
      <c r="U28" s="96"/>
      <c r="V28" s="96"/>
      <c r="W28" s="96"/>
      <c r="X28" s="96"/>
      <c r="Y28" s="96"/>
      <c r="Z28" s="96"/>
      <c r="AA28" s="96"/>
      <c r="AB28" s="96"/>
      <c r="AC28" s="96"/>
      <c r="AD28" s="96"/>
      <c r="AE28" s="96"/>
      <c r="AF28" s="96"/>
      <c r="AG28" s="96"/>
      <c r="AH28" s="96"/>
      <c r="AI28" s="96"/>
      <c r="AJ28" s="19">
        <f t="shared" si="2"/>
        <v>4</v>
      </c>
      <c r="AK28" s="339">
        <f t="shared" si="3"/>
        <v>1</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t="s">
        <v>8</v>
      </c>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1</v>
      </c>
      <c r="AM34" s="16"/>
      <c r="AN34"/>
      <c r="AO34"/>
    </row>
    <row r="35" spans="1:41" s="1" customFormat="1" ht="21" customHeight="1">
      <c r="A35" s="5">
        <v>29</v>
      </c>
      <c r="B35" s="39" t="s">
        <v>2497</v>
      </c>
      <c r="C35" s="40" t="s">
        <v>2498</v>
      </c>
      <c r="D35" s="41" t="s">
        <v>59</v>
      </c>
      <c r="E35" s="97"/>
      <c r="F35" s="96" t="s">
        <v>6</v>
      </c>
      <c r="G35" s="96"/>
      <c r="H35" s="96"/>
      <c r="I35" s="96"/>
      <c r="J35" s="96"/>
      <c r="K35" s="96" t="s">
        <v>8</v>
      </c>
      <c r="L35" s="96"/>
      <c r="M35" s="96"/>
      <c r="N35" s="96"/>
      <c r="O35" s="95"/>
      <c r="P35" s="96" t="s">
        <v>8</v>
      </c>
      <c r="Q35" s="95" t="s">
        <v>8</v>
      </c>
      <c r="R35" s="96" t="s">
        <v>8</v>
      </c>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4</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t="s">
        <v>8</v>
      </c>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1</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502"/>
      <c r="AN38" s="503"/>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45" t="s">
        <v>2799</v>
      </c>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7"/>
      <c r="AJ40" s="19">
        <f t="shared" si="2"/>
        <v>0</v>
      </c>
      <c r="AK40" s="339">
        <f t="shared" si="3"/>
        <v>0</v>
      </c>
      <c r="AL40" s="339">
        <f t="shared" si="4"/>
        <v>0</v>
      </c>
    </row>
    <row r="41" spans="1:41" s="1" customFormat="1" ht="21" customHeight="1">
      <c r="A41" s="451" t="s">
        <v>10</v>
      </c>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114">
        <f>SUM(AJ7:AJ39)</f>
        <v>26</v>
      </c>
      <c r="AK41" s="114">
        <f>SUM(AK7:AK39)</f>
        <v>7</v>
      </c>
      <c r="AL41" s="114">
        <f>SUM(AL7:AL39)</f>
        <v>13</v>
      </c>
      <c r="AM41" s="12"/>
      <c r="AN41" s="12"/>
    </row>
    <row r="42" spans="1:41" s="25" customFormat="1" ht="21" customHeight="1">
      <c r="A42" s="429" t="s">
        <v>2804</v>
      </c>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1"/>
      <c r="AM42" s="338"/>
      <c r="AN42" s="338"/>
    </row>
    <row r="43" spans="1:41" ht="19.5">
      <c r="C43" s="425"/>
      <c r="D43" s="425"/>
      <c r="E43" s="425"/>
      <c r="F43" s="425"/>
      <c r="G43" s="425"/>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25"/>
      <c r="D44" s="425"/>
      <c r="E44" s="425"/>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25"/>
      <c r="D45" s="425"/>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1:P1"/>
    <mergeCell ref="Q1:AL1"/>
    <mergeCell ref="A2:P2"/>
    <mergeCell ref="Q2:AL2"/>
    <mergeCell ref="A3:AL3"/>
    <mergeCell ref="C45:D45"/>
    <mergeCell ref="C43:G43"/>
    <mergeCell ref="C44:E44"/>
    <mergeCell ref="E40:AI40"/>
    <mergeCell ref="M4:N4"/>
    <mergeCell ref="I4:L4"/>
    <mergeCell ref="C5:D6"/>
    <mergeCell ref="O4:Q4"/>
    <mergeCell ref="R4:T4"/>
    <mergeCell ref="A42:AL42"/>
    <mergeCell ref="A5:A6"/>
    <mergeCell ref="B5:B6"/>
    <mergeCell ref="AM20:AN20"/>
    <mergeCell ref="A41:AI41"/>
    <mergeCell ref="AM38:AN38"/>
    <mergeCell ref="AJ5:AJ6"/>
    <mergeCell ref="AK5:AK6"/>
    <mergeCell ref="AL5:AL6"/>
  </mergeCells>
  <conditionalFormatting sqref="E6:AI39 E40">
    <cfRule type="expression" dxfId="2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B10" zoomScale="80" zoomScaleNormal="80" workbookViewId="0">
      <selection activeCell="T32" sqref="T32"/>
    </sheetView>
  </sheetViews>
  <sheetFormatPr defaultRowHeight="15.75"/>
  <cols>
    <col min="1" max="1" width="6.5" customWidth="1"/>
    <col min="2" max="2" width="17.6640625" customWidth="1"/>
    <col min="3" max="3" width="25.83203125" customWidth="1"/>
    <col min="4" max="4" width="11.6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2722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t="s">
        <v>7</v>
      </c>
      <c r="L8" s="96"/>
      <c r="M8" s="96"/>
      <c r="N8" s="96"/>
      <c r="O8" s="96" t="s">
        <v>7</v>
      </c>
      <c r="P8" s="96" t="s">
        <v>7</v>
      </c>
      <c r="Q8" s="96"/>
      <c r="R8" s="96"/>
      <c r="S8" s="96" t="s">
        <v>7</v>
      </c>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4</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t="s">
        <v>6</v>
      </c>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1</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t="s">
        <v>7</v>
      </c>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1</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t="s">
        <v>6</v>
      </c>
      <c r="K18" s="96" t="s">
        <v>6</v>
      </c>
      <c r="L18" s="96"/>
      <c r="M18" s="96"/>
      <c r="N18" s="96"/>
      <c r="O18" s="96" t="s">
        <v>6</v>
      </c>
      <c r="P18" s="96" t="s">
        <v>6</v>
      </c>
      <c r="Q18" s="96"/>
      <c r="R18" s="96"/>
      <c r="S18" s="96" t="s">
        <v>6</v>
      </c>
      <c r="T18" s="96"/>
      <c r="U18" s="96"/>
      <c r="V18" s="96"/>
      <c r="W18" s="96"/>
      <c r="X18" s="96"/>
      <c r="Y18" s="96"/>
      <c r="Z18" s="96"/>
      <c r="AA18" s="96"/>
      <c r="AB18" s="96"/>
      <c r="AC18" s="95"/>
      <c r="AD18" s="96"/>
      <c r="AE18" s="96"/>
      <c r="AF18" s="96"/>
      <c r="AG18" s="96"/>
      <c r="AH18" s="96"/>
      <c r="AI18" s="96"/>
      <c r="AJ18" s="19">
        <f t="shared" si="2"/>
        <v>5</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t="s">
        <v>6</v>
      </c>
      <c r="K20" s="96"/>
      <c r="L20" s="96"/>
      <c r="M20" s="96"/>
      <c r="N20" s="96"/>
      <c r="O20" s="96"/>
      <c r="P20" s="96" t="s">
        <v>6</v>
      </c>
      <c r="Q20" s="96"/>
      <c r="R20" s="96"/>
      <c r="S20" s="96"/>
      <c r="T20" s="96"/>
      <c r="U20" s="96"/>
      <c r="V20" s="96"/>
      <c r="W20" s="96"/>
      <c r="X20" s="96"/>
      <c r="Y20" s="96"/>
      <c r="Z20" s="96"/>
      <c r="AA20" s="96"/>
      <c r="AB20" s="96"/>
      <c r="AC20" s="95"/>
      <c r="AD20" s="96"/>
      <c r="AE20" s="96"/>
      <c r="AF20" s="96"/>
      <c r="AG20" s="96"/>
      <c r="AH20" s="96"/>
      <c r="AI20" s="96"/>
      <c r="AJ20" s="19">
        <f t="shared" si="2"/>
        <v>2</v>
      </c>
      <c r="AK20" s="339">
        <f t="shared" si="3"/>
        <v>0</v>
      </c>
      <c r="AL20" s="339">
        <f t="shared" si="4"/>
        <v>0</v>
      </c>
      <c r="AM20" s="502"/>
      <c r="AN20" s="503"/>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t="s">
        <v>8</v>
      </c>
      <c r="T21" s="96"/>
      <c r="U21" s="96"/>
      <c r="V21" s="96"/>
      <c r="W21" s="96"/>
      <c r="X21" s="96"/>
      <c r="Y21" s="96"/>
      <c r="Z21" s="96"/>
      <c r="AA21" s="96"/>
      <c r="AB21" s="96"/>
      <c r="AC21" s="95"/>
      <c r="AD21" s="96"/>
      <c r="AE21" s="96"/>
      <c r="AF21" s="96"/>
      <c r="AG21" s="96"/>
      <c r="AH21" s="96"/>
      <c r="AI21" s="96"/>
      <c r="AJ21" s="19">
        <f t="shared" si="2"/>
        <v>0</v>
      </c>
      <c r="AK21" s="339">
        <f t="shared" si="3"/>
        <v>0</v>
      </c>
      <c r="AL21" s="339">
        <f t="shared" si="4"/>
        <v>1</v>
      </c>
      <c r="AM21" s="12"/>
      <c r="AN21" s="12"/>
      <c r="AO21" s="12"/>
    </row>
    <row r="22" spans="1:41" s="1" customFormat="1" ht="21" customHeight="1">
      <c r="A22" s="34">
        <v>16</v>
      </c>
      <c r="B22" s="292" t="s">
        <v>2532</v>
      </c>
      <c r="C22" s="293" t="s">
        <v>2533</v>
      </c>
      <c r="D22" s="294" t="s">
        <v>78</v>
      </c>
      <c r="E22" s="97"/>
      <c r="F22" s="96"/>
      <c r="G22" s="96"/>
      <c r="H22" s="96"/>
      <c r="I22" s="96"/>
      <c r="J22" s="96"/>
      <c r="K22" s="96" t="s">
        <v>6</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t="s">
        <v>6</v>
      </c>
      <c r="L23" s="96"/>
      <c r="M23" s="96"/>
      <c r="N23" s="96"/>
      <c r="O23" s="96"/>
      <c r="P23" s="96" t="s">
        <v>7</v>
      </c>
      <c r="Q23" s="96"/>
      <c r="R23" s="96"/>
      <c r="S23" s="96"/>
      <c r="T23" s="96"/>
      <c r="U23" s="96"/>
      <c r="V23" s="96"/>
      <c r="W23" s="96"/>
      <c r="X23" s="96"/>
      <c r="Y23" s="96"/>
      <c r="Z23" s="96"/>
      <c r="AA23" s="96"/>
      <c r="AB23" s="96"/>
      <c r="AC23" s="95"/>
      <c r="AD23" s="96"/>
      <c r="AE23" s="96"/>
      <c r="AF23" s="96"/>
      <c r="AG23" s="96"/>
      <c r="AH23" s="96"/>
      <c r="AI23" s="96"/>
      <c r="AJ23" s="19">
        <f t="shared" si="2"/>
        <v>1</v>
      </c>
      <c r="AK23" s="339">
        <f t="shared" si="3"/>
        <v>1</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t="s">
        <v>6</v>
      </c>
      <c r="U24" s="96"/>
      <c r="V24" s="96"/>
      <c r="W24" s="96"/>
      <c r="X24" s="96"/>
      <c r="Y24" s="96"/>
      <c r="Z24" s="96"/>
      <c r="AA24" s="96"/>
      <c r="AB24" s="96"/>
      <c r="AC24" s="95"/>
      <c r="AD24" s="96"/>
      <c r="AE24" s="96"/>
      <c r="AF24" s="96"/>
      <c r="AG24" s="96"/>
      <c r="AH24" s="96"/>
      <c r="AI24" s="96"/>
      <c r="AJ24" s="19">
        <f t="shared" si="2"/>
        <v>1</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t="s">
        <v>7</v>
      </c>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t="s">
        <v>6</v>
      </c>
      <c r="K29" s="96" t="s">
        <v>6</v>
      </c>
      <c r="L29" s="96"/>
      <c r="M29" s="96" t="s">
        <v>2806</v>
      </c>
      <c r="N29" s="96"/>
      <c r="O29" s="96"/>
      <c r="P29" s="96"/>
      <c r="Q29" s="96"/>
      <c r="R29" s="96"/>
      <c r="S29" s="96"/>
      <c r="T29" s="96"/>
      <c r="U29" s="96"/>
      <c r="V29" s="96"/>
      <c r="W29" s="96"/>
      <c r="X29" s="96"/>
      <c r="Y29" s="96"/>
      <c r="Z29" s="96"/>
      <c r="AA29" s="96"/>
      <c r="AB29" s="96"/>
      <c r="AC29" s="95"/>
      <c r="AD29" s="96"/>
      <c r="AE29" s="96"/>
      <c r="AF29" s="96"/>
      <c r="AG29" s="96"/>
      <c r="AH29" s="96"/>
      <c r="AI29" s="96"/>
      <c r="AJ29" s="19">
        <f t="shared" si="2"/>
        <v>6</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t="s">
        <v>7</v>
      </c>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1</v>
      </c>
      <c r="AL30" s="339">
        <f t="shared" si="4"/>
        <v>0</v>
      </c>
      <c r="AM30" s="12"/>
      <c r="AN30" s="12"/>
      <c r="AO30" s="12"/>
    </row>
    <row r="31" spans="1:41" s="1" customFormat="1" ht="21" customHeight="1">
      <c r="A31" s="34">
        <v>25</v>
      </c>
      <c r="B31" s="292" t="s">
        <v>2545</v>
      </c>
      <c r="C31" s="293" t="s">
        <v>349</v>
      </c>
      <c r="D31" s="294" t="s">
        <v>68</v>
      </c>
      <c r="E31" s="548" t="s">
        <v>2862</v>
      </c>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50"/>
      <c r="AI31" s="96"/>
      <c r="AJ31" s="19">
        <f t="shared" si="2"/>
        <v>0</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51" t="s">
        <v>10</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114">
        <f>SUM(AJ7:AJ32)</f>
        <v>17</v>
      </c>
      <c r="AK33" s="114">
        <f>SUM(AK7:AK32)</f>
        <v>9</v>
      </c>
      <c r="AL33" s="114">
        <f>SUM(AL7:AL32)</f>
        <v>2</v>
      </c>
      <c r="AM33" s="14"/>
      <c r="AN33" s="13"/>
      <c r="AO33" s="13"/>
      <c r="AP33" s="16"/>
      <c r="AQ33"/>
      <c r="AR33"/>
    </row>
    <row r="34" spans="1:44" s="25" customFormat="1" ht="21" customHeight="1">
      <c r="A34" s="429" t="s">
        <v>2804</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M34" s="148"/>
      <c r="AN34" s="148"/>
      <c r="AO34" s="148"/>
      <c r="AP34" s="338"/>
      <c r="AQ34" s="338"/>
    </row>
    <row r="35" spans="1:44" ht="19.5">
      <c r="C35" s="425"/>
      <c r="D35" s="425"/>
      <c r="E35" s="425"/>
      <c r="F35" s="425"/>
      <c r="G35" s="425"/>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25"/>
      <c r="D36" s="425"/>
      <c r="E36" s="4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25"/>
      <c r="D37" s="425"/>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2">
    <mergeCell ref="AL5:AL6"/>
    <mergeCell ref="AM20:AN20"/>
    <mergeCell ref="A33:AI33"/>
    <mergeCell ref="AJ5:AJ6"/>
    <mergeCell ref="AK5:AK6"/>
    <mergeCell ref="E31:AH31"/>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s>
  <conditionalFormatting sqref="E6:AI30 E32:AI32 AI31">
    <cfRule type="expression" dxfId="23" priority="2">
      <formula>IF(E$6="CN",1,0)</formula>
    </cfRule>
  </conditionalFormatting>
  <conditionalFormatting sqref="E31">
    <cfRule type="expression" dxfId="2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C1" workbookViewId="0">
      <selection activeCell="T5" sqref="T5"/>
    </sheetView>
  </sheetViews>
  <sheetFormatPr defaultColWidth="11.33203125" defaultRowHeight="15.75"/>
  <cols>
    <col min="1" max="1" width="6.1640625" customWidth="1"/>
    <col min="2" max="2" width="16.6640625" bestFit="1" customWidth="1"/>
    <col min="3" max="3" width="25.33203125" customWidth="1"/>
    <col min="5" max="35" width="4" customWidth="1"/>
    <col min="36" max="38" width="6.5" customWidth="1"/>
  </cols>
  <sheetData>
    <row r="1" spans="1:47"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7"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7" s="24" customFormat="1" ht="35.25" customHeight="1">
      <c r="A3" s="443" t="s">
        <v>2721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7"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7"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7"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51"/>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t="s">
        <v>6</v>
      </c>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2</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51"/>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51"/>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t="s">
        <v>6</v>
      </c>
      <c r="P10" s="96"/>
      <c r="Q10" s="96"/>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551"/>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t="s">
        <v>6</v>
      </c>
      <c r="S11" s="96"/>
      <c r="T11" s="96"/>
      <c r="U11" s="96"/>
      <c r="V11" s="96"/>
      <c r="W11" s="96"/>
      <c r="X11" s="96"/>
      <c r="Y11" s="96"/>
      <c r="Z11" s="96"/>
      <c r="AA11" s="96"/>
      <c r="AB11" s="96"/>
      <c r="AC11" s="96"/>
      <c r="AD11" s="96"/>
      <c r="AE11" s="96"/>
      <c r="AF11" s="96"/>
      <c r="AG11" s="96"/>
      <c r="AH11" s="96"/>
      <c r="AI11" s="96"/>
      <c r="AJ11" s="19">
        <f t="shared" si="2"/>
        <v>1</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t="s">
        <v>6</v>
      </c>
      <c r="P12" s="96"/>
      <c r="Q12" s="96"/>
      <c r="R12" s="96" t="s">
        <v>6</v>
      </c>
      <c r="S12" s="96"/>
      <c r="T12" s="96"/>
      <c r="U12" s="96"/>
      <c r="V12" s="96"/>
      <c r="W12" s="96"/>
      <c r="X12" s="96"/>
      <c r="Y12" s="96"/>
      <c r="Z12" s="96"/>
      <c r="AA12" s="96"/>
      <c r="AB12" s="96"/>
      <c r="AC12" s="96"/>
      <c r="AD12" s="96"/>
      <c r="AE12" s="96"/>
      <c r="AF12" s="96"/>
      <c r="AG12" s="96"/>
      <c r="AH12" s="96"/>
      <c r="AI12" s="96"/>
      <c r="AJ12" s="19">
        <f t="shared" si="2"/>
        <v>2</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t="s">
        <v>6</v>
      </c>
      <c r="K14" s="95"/>
      <c r="L14" s="96" t="s">
        <v>6</v>
      </c>
      <c r="M14" s="96"/>
      <c r="N14" s="95"/>
      <c r="O14" s="290"/>
      <c r="P14" s="96"/>
      <c r="Q14" s="96" t="s">
        <v>6</v>
      </c>
      <c r="R14" s="96" t="s">
        <v>6</v>
      </c>
      <c r="S14" s="96"/>
      <c r="T14" s="96"/>
      <c r="U14" s="96"/>
      <c r="V14" s="96"/>
      <c r="W14" s="96"/>
      <c r="X14" s="96"/>
      <c r="Y14" s="96"/>
      <c r="Z14" s="96"/>
      <c r="AA14" s="96"/>
      <c r="AB14" s="96"/>
      <c r="AC14" s="96"/>
      <c r="AD14" s="96"/>
      <c r="AE14" s="96"/>
      <c r="AF14" s="96"/>
      <c r="AG14" s="96"/>
      <c r="AH14" s="96"/>
      <c r="AI14" s="96"/>
      <c r="AJ14" s="19">
        <f t="shared" si="2"/>
        <v>4</v>
      </c>
      <c r="AK14" s="339">
        <f t="shared" si="3"/>
        <v>0</v>
      </c>
      <c r="AL14" s="339">
        <f t="shared" si="4"/>
        <v>0</v>
      </c>
      <c r="AM14" s="12"/>
      <c r="AN14" s="12"/>
      <c r="AO14" s="551"/>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t="s">
        <v>6</v>
      </c>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551"/>
      <c r="AP15" s="281"/>
      <c r="AQ15" s="281"/>
      <c r="AR15" s="8"/>
      <c r="AS15" s="9"/>
      <c r="AT15" s="9"/>
      <c r="AU15" s="9"/>
    </row>
    <row r="16" spans="1:47" s="1" customFormat="1" ht="21" customHeight="1">
      <c r="A16" s="34">
        <v>10</v>
      </c>
      <c r="B16" s="227" t="s">
        <v>2562</v>
      </c>
      <c r="C16" s="273" t="s">
        <v>658</v>
      </c>
      <c r="D16" s="274" t="s">
        <v>14</v>
      </c>
      <c r="E16" s="473" t="s">
        <v>2864</v>
      </c>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c r="AJ16" s="19">
        <f>COUNTIF(E16:AI16,"K")+2*COUNTIF(E16:AI16,"2K")+COUNTIF(E16:AI16,"TK")+COUNTIF(E16:AI16,"KT")+COUNTIF(E16:AI16,"PK")+COUNTIF(E16:AI16,"KP")+2*COUNTIF(E16:AI16,"K2")</f>
        <v>0</v>
      </c>
      <c r="AK16" s="339">
        <f t="shared" si="3"/>
        <v>0</v>
      </c>
      <c r="AL16" s="339">
        <f>COUNTIF(E16:AI16,"T")+2*COUNTIF(E16:AI16,"2T")+2*COUNTIF(E16:AI16,"T2")+COUNTIF(E16:AI16,"PT")+COUNTIF(E16:AI16,"TP")</f>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t="s">
        <v>6</v>
      </c>
      <c r="P17" s="96"/>
      <c r="Q17" s="96"/>
      <c r="R17" s="96"/>
      <c r="S17" s="96"/>
      <c r="T17" s="96"/>
      <c r="U17" s="96"/>
      <c r="V17" s="96"/>
      <c r="W17" s="96"/>
      <c r="X17" s="96"/>
      <c r="Y17" s="96"/>
      <c r="Z17" s="96"/>
      <c r="AA17" s="96"/>
      <c r="AB17" s="96"/>
      <c r="AC17" s="96"/>
      <c r="AD17" s="96"/>
      <c r="AE17" s="96"/>
      <c r="AF17" s="96"/>
      <c r="AG17" s="96"/>
      <c r="AH17" s="96"/>
      <c r="AI17" s="96"/>
      <c r="AJ17" s="19">
        <f t="shared" si="2"/>
        <v>1</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t="s">
        <v>6</v>
      </c>
      <c r="R19" s="97"/>
      <c r="S19" s="97"/>
      <c r="T19" s="97"/>
      <c r="U19" s="97"/>
      <c r="V19" s="97"/>
      <c r="W19" s="97"/>
      <c r="X19" s="97"/>
      <c r="Y19" s="97"/>
      <c r="Z19" s="97"/>
      <c r="AA19" s="97"/>
      <c r="AB19" s="97"/>
      <c r="AC19" s="97"/>
      <c r="AD19" s="97"/>
      <c r="AE19" s="97"/>
      <c r="AF19" s="97"/>
      <c r="AG19" s="97"/>
      <c r="AH19" s="97"/>
      <c r="AI19" s="97"/>
      <c r="AJ19" s="19">
        <f t="shared" si="2"/>
        <v>1</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t="s">
        <v>6</v>
      </c>
      <c r="K20" s="95"/>
      <c r="L20" s="96" t="s">
        <v>6</v>
      </c>
      <c r="M20" s="96"/>
      <c r="N20" s="95"/>
      <c r="O20" s="290" t="s">
        <v>6</v>
      </c>
      <c r="P20" s="96" t="s">
        <v>6</v>
      </c>
      <c r="Q20" s="96" t="s">
        <v>6</v>
      </c>
      <c r="R20" s="96" t="s">
        <v>6</v>
      </c>
      <c r="S20" s="96"/>
      <c r="T20" s="96"/>
      <c r="U20" s="96"/>
      <c r="V20" s="96"/>
      <c r="W20" s="96"/>
      <c r="X20" s="96"/>
      <c r="Y20" s="96"/>
      <c r="Z20" s="96"/>
      <c r="AA20" s="96"/>
      <c r="AB20" s="96"/>
      <c r="AC20" s="96"/>
      <c r="AD20" s="96"/>
      <c r="AE20" s="96"/>
      <c r="AF20" s="96"/>
      <c r="AG20" s="96"/>
      <c r="AH20" s="96"/>
      <c r="AI20" s="96"/>
      <c r="AJ20" s="19">
        <f t="shared" si="2"/>
        <v>7</v>
      </c>
      <c r="AK20" s="339">
        <f t="shared" si="3"/>
        <v>0</v>
      </c>
      <c r="AL20" s="339">
        <f t="shared" si="4"/>
        <v>0</v>
      </c>
      <c r="AM20" s="502"/>
      <c r="AN20" s="551"/>
      <c r="AO20" s="12"/>
    </row>
    <row r="21" spans="1:41" s="1" customFormat="1" ht="21" customHeight="1">
      <c r="A21" s="34">
        <v>15</v>
      </c>
      <c r="B21" s="227" t="s">
        <v>2569</v>
      </c>
      <c r="C21" s="273" t="s">
        <v>2570</v>
      </c>
      <c r="D21" s="274" t="s">
        <v>53</v>
      </c>
      <c r="E21" s="97"/>
      <c r="F21" s="96"/>
      <c r="G21" s="96"/>
      <c r="H21" s="96"/>
      <c r="I21" s="96"/>
      <c r="J21" s="96" t="s">
        <v>6</v>
      </c>
      <c r="K21" s="95"/>
      <c r="L21" s="96" t="s">
        <v>6</v>
      </c>
      <c r="M21" s="96"/>
      <c r="N21" s="95"/>
      <c r="O21" s="290"/>
      <c r="P21" s="96"/>
      <c r="Q21" s="96" t="s">
        <v>6</v>
      </c>
      <c r="R21" s="96" t="s">
        <v>6</v>
      </c>
      <c r="S21" s="96"/>
      <c r="T21" s="96"/>
      <c r="U21" s="96"/>
      <c r="V21" s="96"/>
      <c r="W21" s="96"/>
      <c r="X21" s="96"/>
      <c r="Y21" s="96"/>
      <c r="Z21" s="96"/>
      <c r="AA21" s="96"/>
      <c r="AB21" s="96"/>
      <c r="AC21" s="96"/>
      <c r="AD21" s="96"/>
      <c r="AE21" s="96"/>
      <c r="AF21" s="96"/>
      <c r="AG21" s="96"/>
      <c r="AH21" s="96"/>
      <c r="AI21" s="96"/>
      <c r="AJ21" s="19">
        <f t="shared" si="2"/>
        <v>4</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t="s">
        <v>7</v>
      </c>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1</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t="s">
        <v>6</v>
      </c>
      <c r="K24" s="95"/>
      <c r="L24" s="96" t="s">
        <v>6</v>
      </c>
      <c r="M24" s="96"/>
      <c r="N24" s="95"/>
      <c r="O24" s="290"/>
      <c r="P24" s="96"/>
      <c r="Q24" s="96" t="s">
        <v>6</v>
      </c>
      <c r="R24" s="96" t="s">
        <v>6</v>
      </c>
      <c r="S24" s="96"/>
      <c r="T24" s="96"/>
      <c r="U24" s="96"/>
      <c r="V24" s="96"/>
      <c r="W24" s="96"/>
      <c r="X24" s="96"/>
      <c r="Y24" s="96"/>
      <c r="Z24" s="96"/>
      <c r="AA24" s="96"/>
      <c r="AB24" s="96"/>
      <c r="AC24" s="96"/>
      <c r="AD24" s="96"/>
      <c r="AE24" s="96"/>
      <c r="AF24" s="96"/>
      <c r="AG24" s="96"/>
      <c r="AH24" s="96"/>
      <c r="AI24" s="96"/>
      <c r="AJ24" s="19">
        <f t="shared" si="2"/>
        <v>4</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t="s">
        <v>6</v>
      </c>
      <c r="S25" s="96"/>
      <c r="T25" s="96"/>
      <c r="U25" s="96"/>
      <c r="V25" s="96"/>
      <c r="W25" s="96"/>
      <c r="X25" s="96"/>
      <c r="Y25" s="96"/>
      <c r="Z25" s="96"/>
      <c r="AA25" s="96"/>
      <c r="AB25" s="96"/>
      <c r="AC25" s="96"/>
      <c r="AD25" s="96"/>
      <c r="AE25" s="96"/>
      <c r="AF25" s="96"/>
      <c r="AG25" s="96"/>
      <c r="AH25" s="96"/>
      <c r="AI25" s="96"/>
      <c r="AJ25" s="19">
        <f t="shared" si="2"/>
        <v>2</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t="s">
        <v>6</v>
      </c>
      <c r="P29" s="96"/>
      <c r="Q29" s="96"/>
      <c r="R29" s="96"/>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51" t="s">
        <v>10</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114">
        <f>SUM(AJ7:AJ34)</f>
        <v>37</v>
      </c>
      <c r="AK35" s="114">
        <f>SUM(AK7:AK34)</f>
        <v>4</v>
      </c>
      <c r="AL35" s="114">
        <f>SUM(AL7:AL34)</f>
        <v>0</v>
      </c>
      <c r="AM35" s="16"/>
      <c r="AN35"/>
      <c r="AO35"/>
    </row>
    <row r="36" spans="1:41" s="25" customFormat="1" ht="21" customHeight="1">
      <c r="A36" s="429" t="s">
        <v>2804</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25"/>
      <c r="D38" s="425"/>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F39" s="425"/>
      <c r="G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425"/>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25"/>
      <c r="D41" s="425"/>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5">
    <mergeCell ref="AO7:AO10"/>
    <mergeCell ref="AO14:AO15"/>
    <mergeCell ref="AM20:AN20"/>
    <mergeCell ref="A35:AI35"/>
    <mergeCell ref="A36:AL36"/>
    <mergeCell ref="E16:AI16"/>
    <mergeCell ref="C38:D38"/>
    <mergeCell ref="C39:G39"/>
    <mergeCell ref="C40:E40"/>
    <mergeCell ref="C41:D41"/>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15 E17:AI34">
    <cfRule type="expression" dxfId="19" priority="1">
      <formula>IF(E$6="CN",1,0)</formula>
    </cfRule>
  </conditionalFormatting>
  <conditionalFormatting sqref="E16">
    <cfRule type="expression" dxfId="18" priority="371">
      <formula>IF(H$6="CN",1,0)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3" zoomScale="79" zoomScaleNormal="79" workbookViewId="0">
      <selection activeCell="S32" sqref="S32"/>
    </sheetView>
  </sheetViews>
  <sheetFormatPr defaultRowHeight="15.75"/>
  <cols>
    <col min="1" max="1" width="7" customWidth="1"/>
    <col min="2" max="2" width="17" customWidth="1"/>
    <col min="3" max="3" width="27.1640625" customWidth="1"/>
    <col min="4" max="4" width="10.1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2720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t="s">
        <v>6</v>
      </c>
      <c r="L9" s="136"/>
      <c r="M9" s="136" t="s">
        <v>6</v>
      </c>
      <c r="N9" s="136"/>
      <c r="O9" s="136"/>
      <c r="P9" s="138"/>
      <c r="Q9" s="136" t="s">
        <v>6</v>
      </c>
      <c r="R9" s="136"/>
      <c r="S9" s="136"/>
      <c r="T9" s="136"/>
      <c r="U9" s="136"/>
      <c r="V9" s="136"/>
      <c r="W9" s="136"/>
      <c r="X9" s="136"/>
      <c r="Y9" s="136"/>
      <c r="Z9" s="136"/>
      <c r="AA9" s="136"/>
      <c r="AB9" s="136"/>
      <c r="AC9" s="136"/>
      <c r="AD9" s="136"/>
      <c r="AE9" s="136"/>
      <c r="AF9" s="136"/>
      <c r="AG9" s="136"/>
      <c r="AH9" s="136"/>
      <c r="AI9" s="96"/>
      <c r="AJ9" s="19">
        <f t="shared" si="2"/>
        <v>3</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t="s">
        <v>6</v>
      </c>
      <c r="N11" s="136"/>
      <c r="O11" s="136" t="s">
        <v>6</v>
      </c>
      <c r="P11" s="138" t="s">
        <v>6</v>
      </c>
      <c r="Q11" s="136"/>
      <c r="R11" s="136"/>
      <c r="S11" s="136"/>
      <c r="T11" s="136"/>
      <c r="U11" s="136"/>
      <c r="V11" s="136"/>
      <c r="W11" s="136"/>
      <c r="X11" s="136"/>
      <c r="Y11" s="136"/>
      <c r="Z11" s="136"/>
      <c r="AA11" s="136"/>
      <c r="AB11" s="136"/>
      <c r="AC11" s="136"/>
      <c r="AD11" s="136"/>
      <c r="AE11" s="136"/>
      <c r="AF11" s="136"/>
      <c r="AG11" s="136"/>
      <c r="AH11" s="136"/>
      <c r="AI11" s="96"/>
      <c r="AJ11" s="19">
        <f t="shared" si="2"/>
        <v>3</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t="s">
        <v>6</v>
      </c>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1</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t="s">
        <v>6</v>
      </c>
      <c r="P14" s="138"/>
      <c r="Q14" s="136"/>
      <c r="R14" s="136"/>
      <c r="S14" s="136"/>
      <c r="T14" s="136"/>
      <c r="U14" s="136"/>
      <c r="V14" s="136"/>
      <c r="W14" s="136"/>
      <c r="X14" s="136"/>
      <c r="Y14" s="136"/>
      <c r="Z14" s="136"/>
      <c r="AA14" s="136"/>
      <c r="AB14" s="136"/>
      <c r="AC14" s="136"/>
      <c r="AD14" s="136"/>
      <c r="AE14" s="136"/>
      <c r="AF14" s="136"/>
      <c r="AG14" s="136"/>
      <c r="AH14" s="136"/>
      <c r="AI14" s="96"/>
      <c r="AJ14" s="19">
        <f t="shared" si="2"/>
        <v>1</v>
      </c>
      <c r="AK14" s="339">
        <f t="shared" si="3"/>
        <v>0</v>
      </c>
      <c r="AL14" s="339">
        <f t="shared" si="4"/>
        <v>0</v>
      </c>
      <c r="AM14" s="12"/>
      <c r="AN14" s="12"/>
      <c r="AO14" s="12"/>
    </row>
    <row r="15" spans="1:41" s="1" customFormat="1" ht="21" customHeight="1">
      <c r="A15" s="34">
        <v>9</v>
      </c>
      <c r="B15" s="219" t="s">
        <v>2608</v>
      </c>
      <c r="C15" s="220" t="s">
        <v>2609</v>
      </c>
      <c r="D15" s="171" t="s">
        <v>14</v>
      </c>
      <c r="E15" s="548" t="s">
        <v>2862</v>
      </c>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50"/>
      <c r="AI15" s="96"/>
      <c r="AJ15" s="19">
        <f>COUNTIF(E15:AI15,"K")+2*COUNTIF(E15:AI15,"2K")+COUNTIF(E15:AI15,"TK")+COUNTIF(E15:AI15,"KT")+COUNTIF(E15:AI15,"PK")+COUNTIF(E15:AI15,"KP")+2*COUNTIF(E15:AI15,"K2")</f>
        <v>0</v>
      </c>
      <c r="AK15" s="339">
        <f t="shared" si="3"/>
        <v>0</v>
      </c>
      <c r="AL15" s="339">
        <f>COUNTIF(E15:AI15,"T")+2*COUNTIF(E15:AI15,"2T")+2*COUNTIF(E15:AI15,"T2")+COUNTIF(E15:AI15,"PT")+COUNTIF(E15:AI15,"TP")</f>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t="s">
        <v>6</v>
      </c>
      <c r="N16" s="136"/>
      <c r="O16" s="136" t="s">
        <v>6</v>
      </c>
      <c r="P16" s="138"/>
      <c r="Q16" s="136"/>
      <c r="R16" s="136"/>
      <c r="S16" s="136"/>
      <c r="T16" s="136"/>
      <c r="U16" s="136"/>
      <c r="V16" s="136"/>
      <c r="W16" s="136"/>
      <c r="X16" s="136"/>
      <c r="Y16" s="136"/>
      <c r="Z16" s="136"/>
      <c r="AA16" s="136"/>
      <c r="AB16" s="136"/>
      <c r="AC16" s="136"/>
      <c r="AD16" s="136"/>
      <c r="AE16" s="136"/>
      <c r="AF16" s="136"/>
      <c r="AG16" s="136"/>
      <c r="AH16" s="136"/>
      <c r="AI16" s="96"/>
      <c r="AJ16" s="19">
        <f t="shared" si="2"/>
        <v>2</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t="s">
        <v>6</v>
      </c>
      <c r="N19" s="288"/>
      <c r="O19" s="288"/>
      <c r="P19" s="289"/>
      <c r="Q19" s="288"/>
      <c r="R19" s="288"/>
      <c r="S19" s="288" t="s">
        <v>6</v>
      </c>
      <c r="T19" s="288"/>
      <c r="U19" s="288"/>
      <c r="V19" s="288"/>
      <c r="W19" s="288"/>
      <c r="X19" s="288"/>
      <c r="Y19" s="288"/>
      <c r="Z19" s="288"/>
      <c r="AA19" s="288"/>
      <c r="AB19" s="288"/>
      <c r="AC19" s="288"/>
      <c r="AD19" s="288"/>
      <c r="AE19" s="288"/>
      <c r="AF19" s="288"/>
      <c r="AG19" s="288"/>
      <c r="AH19" s="288"/>
      <c r="AI19" s="308"/>
      <c r="AJ19" s="19">
        <f t="shared" si="2"/>
        <v>3</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2617</v>
      </c>
      <c r="C21" s="220" t="s">
        <v>2618</v>
      </c>
      <c r="D21" s="171" t="s">
        <v>1862</v>
      </c>
      <c r="E21" s="288"/>
      <c r="F21" s="136"/>
      <c r="G21" s="136"/>
      <c r="H21" s="136" t="s">
        <v>6</v>
      </c>
      <c r="I21" s="136" t="s">
        <v>6</v>
      </c>
      <c r="J21" s="136" t="s">
        <v>6</v>
      </c>
      <c r="K21" s="136"/>
      <c r="L21" s="136"/>
      <c r="M21" s="136" t="s">
        <v>6</v>
      </c>
      <c r="N21" s="136"/>
      <c r="O21" s="136" t="s">
        <v>7</v>
      </c>
      <c r="P21" s="138"/>
      <c r="Q21" s="136" t="s">
        <v>6</v>
      </c>
      <c r="R21" s="136" t="s">
        <v>6</v>
      </c>
      <c r="S21" s="136" t="s">
        <v>6</v>
      </c>
      <c r="T21" s="136"/>
      <c r="U21" s="136"/>
      <c r="V21" s="136"/>
      <c r="W21" s="136"/>
      <c r="X21" s="136"/>
      <c r="Y21" s="136"/>
      <c r="Z21" s="136"/>
      <c r="AA21" s="136"/>
      <c r="AB21" s="136"/>
      <c r="AC21" s="136"/>
      <c r="AD21" s="136"/>
      <c r="AE21" s="136"/>
      <c r="AF21" s="136"/>
      <c r="AG21" s="136"/>
      <c r="AH21" s="136"/>
      <c r="AI21" s="96"/>
      <c r="AJ21" s="19">
        <f t="shared" si="2"/>
        <v>7</v>
      </c>
      <c r="AK21" s="339">
        <f t="shared" si="3"/>
        <v>1</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t="s">
        <v>6</v>
      </c>
      <c r="N22" s="136"/>
      <c r="O22" s="136"/>
      <c r="P22" s="138"/>
      <c r="Q22" s="136"/>
      <c r="R22" s="136" t="s">
        <v>6</v>
      </c>
      <c r="S22" s="136"/>
      <c r="T22" s="136"/>
      <c r="U22" s="136"/>
      <c r="V22" s="136"/>
      <c r="W22" s="136"/>
      <c r="X22" s="136"/>
      <c r="Y22" s="136"/>
      <c r="Z22" s="136"/>
      <c r="AA22" s="136"/>
      <c r="AB22" s="136"/>
      <c r="AC22" s="136"/>
      <c r="AD22" s="136"/>
      <c r="AE22" s="136"/>
      <c r="AF22" s="136"/>
      <c r="AG22" s="136"/>
      <c r="AH22" s="136"/>
      <c r="AI22" s="96"/>
      <c r="AJ22" s="19">
        <f t="shared" si="2"/>
        <v>3</v>
      </c>
      <c r="AK22" s="339">
        <f t="shared" si="3"/>
        <v>0</v>
      </c>
      <c r="AL22" s="339">
        <f t="shared" si="4"/>
        <v>0</v>
      </c>
      <c r="AM22" s="12"/>
      <c r="AN22" s="12"/>
      <c r="AO22" s="12"/>
    </row>
    <row r="23" spans="1:41" s="1" customFormat="1" ht="21" customHeight="1">
      <c r="A23" s="34">
        <v>17</v>
      </c>
      <c r="B23" s="219" t="s">
        <v>2622</v>
      </c>
      <c r="C23" s="220" t="s">
        <v>2623</v>
      </c>
      <c r="D23" s="171" t="s">
        <v>26</v>
      </c>
      <c r="E23" s="548" t="s">
        <v>2862</v>
      </c>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50"/>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t="s">
        <v>8</v>
      </c>
      <c r="L24" s="136" t="s">
        <v>8</v>
      </c>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2</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t="s">
        <v>6</v>
      </c>
      <c r="N25" s="136"/>
      <c r="O25" s="136" t="s">
        <v>6</v>
      </c>
      <c r="P25" s="138"/>
      <c r="Q25" s="136"/>
      <c r="R25" s="136"/>
      <c r="S25" s="136"/>
      <c r="T25" s="136"/>
      <c r="U25" s="136"/>
      <c r="V25" s="136"/>
      <c r="W25" s="136"/>
      <c r="X25" s="136"/>
      <c r="Y25" s="136"/>
      <c r="Z25" s="136"/>
      <c r="AA25" s="136"/>
      <c r="AB25" s="136"/>
      <c r="AC25" s="136"/>
      <c r="AD25" s="136"/>
      <c r="AE25" s="136"/>
      <c r="AF25" s="136"/>
      <c r="AG25" s="136"/>
      <c r="AH25" s="136"/>
      <c r="AI25" s="96"/>
      <c r="AJ25" s="19">
        <f t="shared" si="2"/>
        <v>2</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t="s">
        <v>6</v>
      </c>
      <c r="N29" s="136"/>
      <c r="O29" s="136" t="s">
        <v>6</v>
      </c>
      <c r="P29" s="138"/>
      <c r="Q29" s="136"/>
      <c r="R29" s="136"/>
      <c r="S29" s="136" t="s">
        <v>6</v>
      </c>
      <c r="T29" s="136"/>
      <c r="U29" s="136"/>
      <c r="V29" s="136"/>
      <c r="W29" s="136"/>
      <c r="X29" s="136"/>
      <c r="Y29" s="136"/>
      <c r="Z29" s="136"/>
      <c r="AA29" s="136"/>
      <c r="AB29" s="136"/>
      <c r="AC29" s="136"/>
      <c r="AD29" s="136"/>
      <c r="AE29" s="136"/>
      <c r="AF29" s="136"/>
      <c r="AG29" s="136"/>
      <c r="AH29" s="136"/>
      <c r="AI29" s="96"/>
      <c r="AJ29" s="19">
        <f t="shared" si="2"/>
        <v>3</v>
      </c>
      <c r="AK29" s="339">
        <f t="shared" si="3"/>
        <v>0</v>
      </c>
      <c r="AL29" s="339">
        <f t="shared" si="4"/>
        <v>0</v>
      </c>
      <c r="AM29" s="12"/>
      <c r="AN29" s="12"/>
      <c r="AO29" s="12"/>
    </row>
    <row r="30" spans="1:41" s="1" customFormat="1" ht="21" customHeight="1">
      <c r="A30" s="34">
        <v>24</v>
      </c>
      <c r="B30" s="282" t="s">
        <v>2634</v>
      </c>
      <c r="C30" s="284" t="s">
        <v>2635</v>
      </c>
      <c r="D30" s="285" t="s">
        <v>2636</v>
      </c>
      <c r="E30" s="548" t="s">
        <v>2862</v>
      </c>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50"/>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t="s">
        <v>7</v>
      </c>
      <c r="P32" s="138"/>
      <c r="Q32" s="136"/>
      <c r="R32" s="136"/>
      <c r="S32" s="136" t="s">
        <v>8</v>
      </c>
      <c r="T32" s="136"/>
      <c r="U32" s="136"/>
      <c r="V32" s="136"/>
      <c r="W32" s="136"/>
      <c r="X32" s="136"/>
      <c r="Y32" s="136"/>
      <c r="Z32" s="136"/>
      <c r="AA32" s="136"/>
      <c r="AB32" s="136"/>
      <c r="AC32" s="136"/>
      <c r="AD32" s="136"/>
      <c r="AE32" s="136"/>
      <c r="AF32" s="136"/>
      <c r="AG32" s="136"/>
      <c r="AH32" s="136"/>
      <c r="AI32" s="96"/>
      <c r="AJ32" s="19">
        <f t="shared" si="2"/>
        <v>1</v>
      </c>
      <c r="AK32" s="339">
        <f t="shared" si="3"/>
        <v>1</v>
      </c>
      <c r="AL32" s="339">
        <f t="shared" si="4"/>
        <v>1</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t="s">
        <v>8</v>
      </c>
      <c r="M33" s="136" t="s">
        <v>6</v>
      </c>
      <c r="N33" s="136"/>
      <c r="O33" s="136" t="s">
        <v>6</v>
      </c>
      <c r="P33" s="138" t="s">
        <v>6</v>
      </c>
      <c r="Q33" s="136"/>
      <c r="R33" s="136"/>
      <c r="S33" s="136" t="s">
        <v>6</v>
      </c>
      <c r="T33" s="136"/>
      <c r="U33" s="136"/>
      <c r="V33" s="136"/>
      <c r="W33" s="136"/>
      <c r="X33" s="136"/>
      <c r="Y33" s="136"/>
      <c r="Z33" s="136"/>
      <c r="AA33" s="136"/>
      <c r="AB33" s="136"/>
      <c r="AC33" s="136"/>
      <c r="AD33" s="136"/>
      <c r="AE33" s="136"/>
      <c r="AF33" s="136"/>
      <c r="AG33" s="136"/>
      <c r="AH33" s="136"/>
      <c r="AI33" s="96"/>
      <c r="AJ33" s="19">
        <f t="shared" si="2"/>
        <v>4</v>
      </c>
      <c r="AK33" s="339">
        <f t="shared" si="3"/>
        <v>0</v>
      </c>
      <c r="AL33" s="339">
        <f t="shared" si="4"/>
        <v>1</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t="s">
        <v>8</v>
      </c>
      <c r="L35" s="136" t="s">
        <v>6</v>
      </c>
      <c r="M35" s="136" t="s">
        <v>6</v>
      </c>
      <c r="N35" s="136"/>
      <c r="O35" s="136" t="s">
        <v>6</v>
      </c>
      <c r="P35" s="138"/>
      <c r="Q35" s="136"/>
      <c r="R35" s="136" t="s">
        <v>6</v>
      </c>
      <c r="S35" s="136" t="s">
        <v>6</v>
      </c>
      <c r="T35" s="136"/>
      <c r="U35" s="136"/>
      <c r="V35" s="136"/>
      <c r="W35" s="136"/>
      <c r="X35" s="136"/>
      <c r="Y35" s="136"/>
      <c r="Z35" s="136"/>
      <c r="AA35" s="136"/>
      <c r="AB35" s="136"/>
      <c r="AC35" s="136"/>
      <c r="AD35" s="136"/>
      <c r="AE35" s="136"/>
      <c r="AF35" s="136"/>
      <c r="AG35" s="136"/>
      <c r="AH35" s="136"/>
      <c r="AI35" s="96"/>
      <c r="AJ35" s="19">
        <f t="shared" si="2"/>
        <v>6</v>
      </c>
      <c r="AK35" s="339">
        <f t="shared" si="3"/>
        <v>0</v>
      </c>
      <c r="AL35" s="339">
        <f t="shared" si="4"/>
        <v>1</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39</v>
      </c>
      <c r="AK36" s="130">
        <f>SUM(AK7:AK35)</f>
        <v>2</v>
      </c>
      <c r="AL36" s="130">
        <f>SUM(AL7:AL35)</f>
        <v>5</v>
      </c>
      <c r="AM36" s="16"/>
      <c r="AN36"/>
      <c r="AO36"/>
    </row>
    <row r="37" spans="1:41" s="25" customFormat="1" ht="21" customHeight="1">
      <c r="A37" s="429" t="s">
        <v>2804</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c r="AM37" s="338"/>
      <c r="AN37" s="338"/>
    </row>
    <row r="38" spans="1:41" ht="19.5">
      <c r="C38" s="425"/>
      <c r="D38" s="425"/>
      <c r="E38" s="425"/>
      <c r="F38" s="425"/>
      <c r="G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4">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 ref="E15:AH15"/>
    <mergeCell ref="E23:AH23"/>
    <mergeCell ref="E30:AH30"/>
  </mergeCells>
  <conditionalFormatting sqref="E6:AI14 E16:AI22 AI15 E24:AI29 AI23 E31:AI35 AI30">
    <cfRule type="expression" dxfId="15" priority="3">
      <formula>IF(E$6="CN",1,0)</formula>
    </cfRule>
  </conditionalFormatting>
  <conditionalFormatting sqref="E15">
    <cfRule type="expression" dxfId="14" priority="187">
      <formula>IF(H$6="CN",1,0)</formula>
    </cfRule>
  </conditionalFormatting>
  <conditionalFormatting sqref="E23">
    <cfRule type="expression" dxfId="13" priority="2">
      <formula>IF(H$6="CN",1,0)</formula>
    </cfRule>
  </conditionalFormatting>
  <conditionalFormatting sqref="E30">
    <cfRule type="expression" dxfId="1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22" workbookViewId="0">
      <selection activeCell="R34" sqref="R34"/>
    </sheetView>
  </sheetViews>
  <sheetFormatPr defaultRowHeight="15.75"/>
  <cols>
    <col min="1" max="1" width="8.6640625" customWidth="1"/>
    <col min="2" max="2" width="17.1640625" customWidth="1"/>
    <col min="3" max="3" width="24.6640625" customWidth="1"/>
    <col min="4" max="4" width="10.1640625" customWidth="1"/>
    <col min="5" max="35" width="4" customWidth="1"/>
    <col min="36" max="38" width="5.6640625" customWidth="1"/>
    <col min="39" max="39" width="10.83203125" customWidth="1"/>
    <col min="40" max="40" width="12.1640625" customWidth="1"/>
    <col min="41" max="41" width="10.83203125" customWidth="1"/>
  </cols>
  <sheetData>
    <row r="1" spans="1:41" s="24" customFormat="1" ht="22.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2.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2.5" customHeight="1">
      <c r="A3" s="443" t="s">
        <v>2719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2815</v>
      </c>
      <c r="C7" s="284" t="s">
        <v>2816</v>
      </c>
      <c r="D7" s="285" t="s">
        <v>61</v>
      </c>
      <c r="E7" s="288"/>
      <c r="F7" s="136"/>
      <c r="G7" s="136"/>
      <c r="H7" s="136"/>
      <c r="I7" s="136"/>
      <c r="J7" s="136" t="s">
        <v>8</v>
      </c>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34">
        <v>2</v>
      </c>
      <c r="B8" s="219" t="s">
        <v>2817</v>
      </c>
      <c r="C8" s="220" t="s">
        <v>38</v>
      </c>
      <c r="D8" s="171" t="s">
        <v>39</v>
      </c>
      <c r="E8" s="288"/>
      <c r="F8" s="136"/>
      <c r="G8" s="136"/>
      <c r="H8" s="136"/>
      <c r="I8" s="136"/>
      <c r="J8" s="136" t="s">
        <v>8</v>
      </c>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1</v>
      </c>
      <c r="AM8" s="12"/>
      <c r="AN8" s="12"/>
      <c r="AO8" s="12"/>
    </row>
    <row r="9" spans="1:41" s="1" customFormat="1" ht="21" customHeight="1">
      <c r="A9" s="34">
        <v>3</v>
      </c>
      <c r="B9" s="219" t="s">
        <v>2818</v>
      </c>
      <c r="C9" s="220" t="s">
        <v>38</v>
      </c>
      <c r="D9" s="171" t="s">
        <v>39</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2819</v>
      </c>
      <c r="C10" s="284" t="s">
        <v>2820</v>
      </c>
      <c r="D10" s="285" t="s">
        <v>27</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2821</v>
      </c>
      <c r="C11" s="220" t="s">
        <v>1513</v>
      </c>
      <c r="D11" s="171" t="s">
        <v>136</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2822</v>
      </c>
      <c r="C12" s="284" t="s">
        <v>2823</v>
      </c>
      <c r="D12" s="285" t="s">
        <v>1665</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2824</v>
      </c>
      <c r="C13" s="220" t="s">
        <v>2825</v>
      </c>
      <c r="D13" s="171" t="s">
        <v>2826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2827</v>
      </c>
      <c r="C14" s="220" t="s">
        <v>249</v>
      </c>
      <c r="D14" s="171" t="s">
        <v>2828</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2829</v>
      </c>
      <c r="C15" s="220" t="s">
        <v>2830</v>
      </c>
      <c r="D15" s="171" t="s">
        <v>1183</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2831</v>
      </c>
      <c r="C16" s="220" t="s">
        <v>2128</v>
      </c>
      <c r="D16" s="171" t="s">
        <v>1183</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2832</v>
      </c>
      <c r="C17" s="284" t="s">
        <v>1316</v>
      </c>
      <c r="D17" s="285" t="s">
        <v>1862</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2833</v>
      </c>
      <c r="C18" s="220" t="s">
        <v>2834</v>
      </c>
      <c r="D18" s="171" t="s">
        <v>52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2835</v>
      </c>
      <c r="C19" s="220" t="s">
        <v>2836</v>
      </c>
      <c r="D19" s="171" t="s">
        <v>52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2837</v>
      </c>
      <c r="C20" s="220" t="s">
        <v>2838</v>
      </c>
      <c r="D20" s="171" t="s">
        <v>86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2839</v>
      </c>
      <c r="C21" s="220" t="s">
        <v>111</v>
      </c>
      <c r="D21" s="171" t="s">
        <v>28</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2840</v>
      </c>
      <c r="C22" s="220" t="s">
        <v>837</v>
      </c>
      <c r="D22" s="171" t="s">
        <v>56</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2841</v>
      </c>
      <c r="C23" s="220" t="s">
        <v>119</v>
      </c>
      <c r="D23" s="171" t="s">
        <v>363</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2842</v>
      </c>
      <c r="C24" s="220" t="s">
        <v>2843</v>
      </c>
      <c r="D24" s="171" t="s">
        <v>79</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2844</v>
      </c>
      <c r="C25" s="220" t="s">
        <v>2845</v>
      </c>
      <c r="D25" s="171" t="s">
        <v>43</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2846</v>
      </c>
      <c r="C26" s="284" t="s">
        <v>2847</v>
      </c>
      <c r="D26" s="285" t="s">
        <v>98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2848</v>
      </c>
      <c r="C27" s="220" t="s">
        <v>211</v>
      </c>
      <c r="D27" s="171" t="s">
        <v>17</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2849</v>
      </c>
      <c r="C28" s="220" t="s">
        <v>2850</v>
      </c>
      <c r="D28" s="171" t="s">
        <v>17</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2851</v>
      </c>
      <c r="C29" s="220" t="s">
        <v>2852</v>
      </c>
      <c r="D29" s="171" t="s">
        <v>66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2853</v>
      </c>
      <c r="C30" s="284" t="s">
        <v>2854</v>
      </c>
      <c r="D30" s="285" t="s">
        <v>81</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2855</v>
      </c>
      <c r="C31" s="284" t="s">
        <v>2856</v>
      </c>
      <c r="D31" s="285" t="s">
        <v>2857</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v>1910020169</v>
      </c>
      <c r="C32" s="284" t="s">
        <v>2716</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2858</v>
      </c>
      <c r="C33" s="220" t="s">
        <v>2859</v>
      </c>
      <c r="D33" s="171" t="s">
        <v>23</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2860</v>
      </c>
      <c r="C34" s="284" t="s">
        <v>2861</v>
      </c>
      <c r="D34" s="285" t="s">
        <v>60</v>
      </c>
      <c r="E34" s="135"/>
      <c r="F34" s="136"/>
      <c r="G34" s="136"/>
      <c r="H34" s="136"/>
      <c r="I34" s="136"/>
      <c r="J34" s="136" t="s">
        <v>7</v>
      </c>
      <c r="K34" s="136" t="s">
        <v>7</v>
      </c>
      <c r="L34" s="136" t="s">
        <v>7</v>
      </c>
      <c r="M34" s="136"/>
      <c r="N34" s="136"/>
      <c r="O34" s="136"/>
      <c r="P34" s="138"/>
      <c r="Q34" s="136"/>
      <c r="R34" s="136" t="s">
        <v>7</v>
      </c>
      <c r="S34" s="136"/>
      <c r="T34" s="136"/>
      <c r="U34" s="136"/>
      <c r="V34" s="136"/>
      <c r="W34" s="136"/>
      <c r="X34" s="136"/>
      <c r="Y34" s="136"/>
      <c r="Z34" s="136"/>
      <c r="AA34" s="136"/>
      <c r="AB34" s="136"/>
      <c r="AC34" s="136"/>
      <c r="AD34" s="136"/>
      <c r="AE34" s="136"/>
      <c r="AF34" s="136"/>
      <c r="AG34" s="136"/>
      <c r="AH34" s="136"/>
      <c r="AI34" s="96"/>
      <c r="AJ34" s="19">
        <f t="shared" si="2"/>
        <v>0</v>
      </c>
      <c r="AK34" s="339">
        <f t="shared" si="3"/>
        <v>4</v>
      </c>
      <c r="AL34" s="339">
        <f t="shared" si="4"/>
        <v>0</v>
      </c>
      <c r="AM34" s="12"/>
      <c r="AN34" s="12"/>
      <c r="AO34" s="12"/>
    </row>
    <row r="35" spans="1:41" s="1" customFormat="1" ht="21" customHeight="1">
      <c r="A35" s="34">
        <v>29</v>
      </c>
      <c r="B35" s="219"/>
      <c r="C35" s="220"/>
      <c r="D35" s="171"/>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0</v>
      </c>
      <c r="AK36" s="130">
        <f>SUM(AK7:AK35)</f>
        <v>4</v>
      </c>
      <c r="AL36" s="130">
        <f>SUM(AL7:AL35)</f>
        <v>2</v>
      </c>
      <c r="AM36" s="16"/>
      <c r="AN36"/>
      <c r="AO36"/>
    </row>
    <row r="37" spans="1:41" s="25" customFormat="1" ht="21" customHeight="1">
      <c r="A37" s="429" t="s">
        <v>2804</v>
      </c>
      <c r="B37" s="430"/>
      <c r="C37" s="430"/>
      <c r="D37" s="430"/>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c r="AM37" s="338"/>
      <c r="AN37" s="338"/>
    </row>
    <row r="38" spans="1:41" ht="19.5">
      <c r="C38" s="425"/>
      <c r="D38" s="425"/>
      <c r="E38" s="425"/>
      <c r="F38" s="425"/>
      <c r="G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5"/>
      <c r="D39" s="425"/>
      <c r="E39" s="425"/>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5"/>
      <c r="D40" s="425"/>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abSelected="1" zoomScale="80" zoomScaleNormal="80" workbookViewId="0">
      <selection activeCell="T16" sqref="T16"/>
    </sheetView>
  </sheetViews>
  <sheetFormatPr defaultRowHeight="15.75"/>
  <cols>
    <col min="1" max="1" width="7" customWidth="1"/>
    <col min="2" max="2" width="17.1640625" customWidth="1"/>
    <col min="3" max="3" width="24.1640625" customWidth="1"/>
    <col min="4" max="4" width="10.33203125" customWidth="1"/>
    <col min="5" max="35" width="4" style="237" customWidth="1"/>
    <col min="36" max="36" width="4.6640625" style="237" bestFit="1" customWidth="1"/>
    <col min="37" max="37" width="4" style="237" bestFit="1" customWidth="1"/>
    <col min="38" max="38" width="3.83203125" style="237" bestFit="1" customWidth="1"/>
    <col min="39" max="39" width="10.83203125" customWidth="1"/>
    <col min="40" max="40" width="12.1640625" customWidth="1"/>
    <col min="41" max="41" width="10.83203125" customWidth="1"/>
  </cols>
  <sheetData>
    <row r="1" spans="1:41" s="24" customFormat="1" ht="22.5"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22.5"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22.5" customHeight="1">
      <c r="A3" s="443" t="s">
        <v>2718</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82">
        <v>1</v>
      </c>
      <c r="B7" s="219" t="s">
        <v>2645</v>
      </c>
      <c r="C7" s="220" t="s">
        <v>54</v>
      </c>
      <c r="D7" s="171" t="s">
        <v>1166</v>
      </c>
      <c r="E7" s="97"/>
      <c r="F7" s="96"/>
      <c r="G7" s="96"/>
      <c r="H7" s="96"/>
      <c r="I7" s="96"/>
      <c r="J7" s="96"/>
      <c r="K7" s="96"/>
      <c r="L7" s="96"/>
      <c r="M7" s="96"/>
      <c r="N7" s="96"/>
      <c r="O7" s="96" t="s">
        <v>7</v>
      </c>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t="s">
        <v>8</v>
      </c>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1</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t="s">
        <v>7</v>
      </c>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1</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t="s">
        <v>7</v>
      </c>
      <c r="Q15" s="99"/>
      <c r="R15" s="99"/>
      <c r="S15" s="99"/>
      <c r="T15" s="99"/>
      <c r="U15" s="99"/>
      <c r="V15" s="99"/>
      <c r="W15" s="99"/>
      <c r="X15" s="99"/>
      <c r="Y15" s="99"/>
      <c r="Z15" s="99"/>
      <c r="AA15" s="99"/>
      <c r="AB15" s="99"/>
      <c r="AC15" s="99"/>
      <c r="AD15" s="99"/>
      <c r="AE15" s="99"/>
      <c r="AF15" s="99"/>
      <c r="AG15" s="99"/>
      <c r="AH15" s="99"/>
      <c r="AI15" s="99"/>
      <c r="AJ15" s="19">
        <f t="shared" si="2"/>
        <v>0</v>
      </c>
      <c r="AK15" s="339">
        <f t="shared" si="3"/>
        <v>1</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t="s">
        <v>8</v>
      </c>
      <c r="U16" s="99"/>
      <c r="V16" s="99"/>
      <c r="W16" s="99"/>
      <c r="X16" s="99"/>
      <c r="Y16" s="99"/>
      <c r="Z16" s="99"/>
      <c r="AA16" s="99"/>
      <c r="AB16" s="99"/>
      <c r="AC16" s="99"/>
      <c r="AD16" s="99"/>
      <c r="AE16" s="99"/>
      <c r="AF16" s="99"/>
      <c r="AG16" s="99"/>
      <c r="AH16" s="99"/>
      <c r="AI16" s="99"/>
      <c r="AJ16" s="19">
        <f t="shared" si="2"/>
        <v>0</v>
      </c>
      <c r="AK16" s="339">
        <f t="shared" si="3"/>
        <v>0</v>
      </c>
      <c r="AL16" s="339">
        <f t="shared" si="4"/>
        <v>1</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1</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t="s">
        <v>6</v>
      </c>
      <c r="M19" s="202" t="s">
        <v>6</v>
      </c>
      <c r="N19" s="202"/>
      <c r="O19" s="202" t="s">
        <v>6</v>
      </c>
      <c r="P19" s="202"/>
      <c r="Q19" s="202"/>
      <c r="R19" s="202"/>
      <c r="S19" s="202"/>
      <c r="T19" s="202" t="s">
        <v>6</v>
      </c>
      <c r="U19" s="202"/>
      <c r="V19" s="202"/>
      <c r="W19" s="202"/>
      <c r="X19" s="202"/>
      <c r="Y19" s="202"/>
      <c r="Z19" s="202"/>
      <c r="AA19" s="202"/>
      <c r="AB19" s="202"/>
      <c r="AC19" s="202"/>
      <c r="AD19" s="202"/>
      <c r="AE19" s="202"/>
      <c r="AF19" s="202"/>
      <c r="AG19" s="202"/>
      <c r="AH19" s="202"/>
      <c r="AI19" s="202"/>
      <c r="AJ19" s="19">
        <f t="shared" si="2"/>
        <v>5</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t="s">
        <v>8</v>
      </c>
      <c r="M20" s="99"/>
      <c r="N20" s="99"/>
      <c r="O20" s="99" t="s">
        <v>7</v>
      </c>
      <c r="P20" s="99"/>
      <c r="Q20" s="99"/>
      <c r="R20" s="99" t="s">
        <v>7</v>
      </c>
      <c r="S20" s="99"/>
      <c r="T20" s="99"/>
      <c r="U20" s="99"/>
      <c r="V20" s="99"/>
      <c r="W20" s="99"/>
      <c r="X20" s="99"/>
      <c r="Y20" s="99"/>
      <c r="Z20" s="99"/>
      <c r="AA20" s="99"/>
      <c r="AB20" s="99"/>
      <c r="AC20" s="99"/>
      <c r="AD20" s="99"/>
      <c r="AE20" s="99"/>
      <c r="AF20" s="99"/>
      <c r="AG20" s="99"/>
      <c r="AH20" s="99"/>
      <c r="AI20" s="99"/>
      <c r="AJ20" s="19">
        <f t="shared" si="2"/>
        <v>0</v>
      </c>
      <c r="AK20" s="339">
        <f t="shared" si="3"/>
        <v>2</v>
      </c>
      <c r="AL20" s="339">
        <f t="shared" si="4"/>
        <v>1</v>
      </c>
      <c r="AM20" s="502"/>
      <c r="AN20" s="503"/>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t="s">
        <v>7</v>
      </c>
      <c r="P21" s="99" t="s">
        <v>7</v>
      </c>
      <c r="Q21" s="99"/>
      <c r="R21" s="99"/>
      <c r="S21" s="99"/>
      <c r="T21" s="99"/>
      <c r="U21" s="99"/>
      <c r="V21" s="99"/>
      <c r="W21" s="99"/>
      <c r="X21" s="99"/>
      <c r="Y21" s="99"/>
      <c r="Z21" s="99"/>
      <c r="AA21" s="99"/>
      <c r="AB21" s="99"/>
      <c r="AC21" s="99"/>
      <c r="AD21" s="99"/>
      <c r="AE21" s="99"/>
      <c r="AF21" s="99"/>
      <c r="AG21" s="99"/>
      <c r="AH21" s="99"/>
      <c r="AI21" s="99"/>
      <c r="AJ21" s="19">
        <f t="shared" si="2"/>
        <v>0</v>
      </c>
      <c r="AK21" s="339">
        <f t="shared" si="3"/>
        <v>2</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t="s">
        <v>7</v>
      </c>
      <c r="P22" s="99"/>
      <c r="Q22" s="99"/>
      <c r="R22" s="99" t="s">
        <v>6</v>
      </c>
      <c r="S22" s="99" t="s">
        <v>8</v>
      </c>
      <c r="T22" s="99"/>
      <c r="U22" s="99"/>
      <c r="V22" s="99"/>
      <c r="W22" s="99"/>
      <c r="X22" s="99"/>
      <c r="Y22" s="99"/>
      <c r="Z22" s="99"/>
      <c r="AA22" s="99"/>
      <c r="AB22" s="99"/>
      <c r="AC22" s="99"/>
      <c r="AD22" s="99"/>
      <c r="AE22" s="99"/>
      <c r="AF22" s="99"/>
      <c r="AG22" s="99"/>
      <c r="AH22" s="99"/>
      <c r="AI22" s="99"/>
      <c r="AJ22" s="19">
        <f t="shared" si="2"/>
        <v>1</v>
      </c>
      <c r="AK22" s="339">
        <f t="shared" si="3"/>
        <v>1</v>
      </c>
      <c r="AL22" s="339">
        <f t="shared" si="4"/>
        <v>1</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t="s">
        <v>6</v>
      </c>
      <c r="Q23" s="99"/>
      <c r="R23" s="99" t="s">
        <v>6</v>
      </c>
      <c r="S23" s="99"/>
      <c r="T23" s="99"/>
      <c r="U23" s="99"/>
      <c r="V23" s="99"/>
      <c r="W23" s="99"/>
      <c r="X23" s="99"/>
      <c r="Y23" s="99"/>
      <c r="Z23" s="99"/>
      <c r="AA23" s="99"/>
      <c r="AB23" s="99"/>
      <c r="AC23" s="99"/>
      <c r="AD23" s="99"/>
      <c r="AE23" s="99"/>
      <c r="AF23" s="99"/>
      <c r="AG23" s="99"/>
      <c r="AH23" s="99"/>
      <c r="AI23" s="99"/>
      <c r="AJ23" s="19">
        <f t="shared" si="2"/>
        <v>2</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t="s">
        <v>8</v>
      </c>
      <c r="L25" s="99"/>
      <c r="M25" s="99" t="s">
        <v>6</v>
      </c>
      <c r="N25" s="99"/>
      <c r="O25" s="99"/>
      <c r="P25" s="99"/>
      <c r="Q25" s="99"/>
      <c r="R25" s="99"/>
      <c r="S25" s="99"/>
      <c r="T25" s="99" t="s">
        <v>8</v>
      </c>
      <c r="U25" s="99"/>
      <c r="V25" s="99"/>
      <c r="W25" s="99"/>
      <c r="X25" s="99"/>
      <c r="Y25" s="99"/>
      <c r="Z25" s="99"/>
      <c r="AA25" s="99"/>
      <c r="AB25" s="99"/>
      <c r="AC25" s="99"/>
      <c r="AD25" s="99"/>
      <c r="AE25" s="99"/>
      <c r="AF25" s="99"/>
      <c r="AG25" s="99"/>
      <c r="AH25" s="99"/>
      <c r="AI25" s="99"/>
      <c r="AJ25" s="19">
        <f t="shared" si="2"/>
        <v>1</v>
      </c>
      <c r="AK25" s="339">
        <f t="shared" si="3"/>
        <v>0</v>
      </c>
      <c r="AL25" s="339">
        <f t="shared" si="4"/>
        <v>2</v>
      </c>
      <c r="AM25" s="12"/>
      <c r="AN25" s="12"/>
      <c r="AO25" s="12"/>
    </row>
    <row r="26" spans="1:41" s="1" customFormat="1" ht="21" customHeight="1">
      <c r="A26" s="283">
        <v>20</v>
      </c>
      <c r="B26" s="263" t="s">
        <v>2672</v>
      </c>
      <c r="C26" s="264" t="s">
        <v>782</v>
      </c>
      <c r="D26" s="265" t="s">
        <v>44</v>
      </c>
      <c r="E26" s="202"/>
      <c r="F26" s="99"/>
      <c r="G26" s="99"/>
      <c r="H26" s="99"/>
      <c r="I26" s="99"/>
      <c r="J26" s="99"/>
      <c r="K26" s="99"/>
      <c r="L26" s="99" t="s">
        <v>8</v>
      </c>
      <c r="M26" s="99"/>
      <c r="N26" s="99"/>
      <c r="O26" s="99" t="s">
        <v>7</v>
      </c>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1</v>
      </c>
      <c r="AL26" s="339">
        <f t="shared" si="4"/>
        <v>1</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t="s">
        <v>6</v>
      </c>
      <c r="M28" s="99" t="s">
        <v>6</v>
      </c>
      <c r="N28" s="99"/>
      <c r="O28" s="99" t="s">
        <v>6</v>
      </c>
      <c r="P28" s="99" t="s">
        <v>6</v>
      </c>
      <c r="Q28" s="99"/>
      <c r="R28" s="99" t="s">
        <v>6</v>
      </c>
      <c r="S28" s="99" t="s">
        <v>6</v>
      </c>
      <c r="T28" s="99" t="s">
        <v>7</v>
      </c>
      <c r="U28" s="99"/>
      <c r="V28" s="99"/>
      <c r="W28" s="99"/>
      <c r="X28" s="99"/>
      <c r="Y28" s="99"/>
      <c r="Z28" s="99"/>
      <c r="AA28" s="99"/>
      <c r="AB28" s="99"/>
      <c r="AC28" s="99"/>
      <c r="AD28" s="99"/>
      <c r="AE28" s="99"/>
      <c r="AF28" s="99"/>
      <c r="AG28" s="99"/>
      <c r="AH28" s="99"/>
      <c r="AI28" s="99"/>
      <c r="AJ28" s="19">
        <f t="shared" si="2"/>
        <v>9</v>
      </c>
      <c r="AK28" s="339">
        <f t="shared" si="3"/>
        <v>1</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t="s">
        <v>8</v>
      </c>
      <c r="U30" s="99"/>
      <c r="V30" s="99"/>
      <c r="W30" s="99"/>
      <c r="X30" s="99"/>
      <c r="Y30" s="99"/>
      <c r="Z30" s="99"/>
      <c r="AA30" s="99"/>
      <c r="AB30" s="99"/>
      <c r="AC30" s="99"/>
      <c r="AD30" s="99"/>
      <c r="AE30" s="99"/>
      <c r="AF30" s="99"/>
      <c r="AG30" s="99"/>
      <c r="AH30" s="99"/>
      <c r="AI30" s="99"/>
      <c r="AJ30" s="19">
        <f t="shared" si="2"/>
        <v>0</v>
      </c>
      <c r="AK30" s="339">
        <f t="shared" si="3"/>
        <v>0</v>
      </c>
      <c r="AL30" s="339">
        <f t="shared" si="4"/>
        <v>1</v>
      </c>
      <c r="AM30" s="12"/>
      <c r="AN30" s="12"/>
      <c r="AO30" s="12"/>
    </row>
    <row r="31" spans="1:41" s="1" customFormat="1" ht="21" customHeight="1">
      <c r="A31" s="283">
        <v>25</v>
      </c>
      <c r="B31" s="263" t="s">
        <v>2678</v>
      </c>
      <c r="C31" s="264" t="s">
        <v>2679</v>
      </c>
      <c r="D31" s="265" t="s">
        <v>60</v>
      </c>
      <c r="E31" s="98"/>
      <c r="F31" s="99"/>
      <c r="G31" s="99"/>
      <c r="H31" s="99"/>
      <c r="I31" s="99"/>
      <c r="J31" s="99"/>
      <c r="K31" s="99"/>
      <c r="L31" s="99" t="s">
        <v>8</v>
      </c>
      <c r="M31" s="99"/>
      <c r="N31" s="99"/>
      <c r="O31" s="99" t="s">
        <v>7</v>
      </c>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1</v>
      </c>
      <c r="AL31" s="339">
        <f t="shared" si="4"/>
        <v>1</v>
      </c>
      <c r="AM31" s="12"/>
      <c r="AN31" s="12"/>
      <c r="AO31" s="12"/>
    </row>
    <row r="32" spans="1:41" s="1" customFormat="1" ht="21" customHeight="1">
      <c r="A32" s="552" t="s">
        <v>10</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340">
        <f>SUM(AJ7:AJ31)</f>
        <v>18</v>
      </c>
      <c r="AK32" s="307">
        <f>SUM(AK7:AK31)</f>
        <v>12</v>
      </c>
      <c r="AL32" s="307">
        <f>SUM(AL7:AL31)</f>
        <v>9</v>
      </c>
      <c r="AM32" s="16"/>
      <c r="AN32"/>
      <c r="AO32"/>
    </row>
    <row r="33" spans="1:40" s="25" customFormat="1" ht="21" customHeight="1">
      <c r="A33" s="429" t="s">
        <v>2804</v>
      </c>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c r="AM33" s="338"/>
      <c r="AN33" s="338"/>
    </row>
    <row r="34" spans="1:40">
      <c r="C34" s="425"/>
      <c r="D34" s="425"/>
      <c r="E34" s="425"/>
      <c r="F34" s="425"/>
      <c r="G34" s="425"/>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c r="C35" s="425"/>
      <c r="D35" s="425"/>
      <c r="E35" s="425"/>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c r="C36" s="425"/>
      <c r="D36" s="425"/>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AM20:AN20"/>
    <mergeCell ref="A32:AI32"/>
    <mergeCell ref="C5:D6"/>
    <mergeCell ref="A33:AL33"/>
    <mergeCell ref="C35:E35"/>
    <mergeCell ref="A5:A6"/>
    <mergeCell ref="B5:B6"/>
    <mergeCell ref="AJ5:AJ6"/>
    <mergeCell ref="AK5:AK6"/>
    <mergeCell ref="AL5:AL6"/>
    <mergeCell ref="C36:D36"/>
    <mergeCell ref="A1:P1"/>
    <mergeCell ref="Q1:AL1"/>
    <mergeCell ref="A2:P2"/>
    <mergeCell ref="Q2:AL2"/>
    <mergeCell ref="A3:AL3"/>
    <mergeCell ref="C34:G34"/>
    <mergeCell ref="I4:L4"/>
    <mergeCell ref="M4:N4"/>
    <mergeCell ref="O4:Q4"/>
    <mergeCell ref="R4:T4"/>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14" workbookViewId="0">
      <selection activeCell="Y25" sqref="Y24:Y25"/>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4" customFormat="1" ht="18">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41" s="24" customFormat="1" ht="18">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41" s="24" customFormat="1" ht="35.25" customHeight="1">
      <c r="A3" s="443" t="s">
        <v>2717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41"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41"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15">
        <v>1</v>
      </c>
      <c r="B7" s="215" t="s">
        <v>2680</v>
      </c>
      <c r="C7" s="71" t="s">
        <v>2681</v>
      </c>
      <c r="D7" s="72" t="s">
        <v>997</v>
      </c>
      <c r="E7" s="97"/>
      <c r="F7" s="96"/>
      <c r="G7" s="96"/>
      <c r="H7" s="96"/>
      <c r="I7" s="96"/>
      <c r="J7" s="96" t="s">
        <v>8</v>
      </c>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t="s">
        <v>6</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t="s">
        <v>6</v>
      </c>
      <c r="T17" s="286"/>
      <c r="U17" s="286"/>
      <c r="V17" s="286"/>
      <c r="W17" s="286"/>
      <c r="X17" s="286"/>
      <c r="Y17" s="286"/>
      <c r="Z17" s="286"/>
      <c r="AA17" s="286"/>
      <c r="AB17" s="286"/>
      <c r="AC17" s="286"/>
      <c r="AD17" s="286"/>
      <c r="AE17" s="286"/>
      <c r="AF17" s="286"/>
      <c r="AG17" s="286"/>
      <c r="AH17" s="286"/>
      <c r="AI17" s="286"/>
      <c r="AJ17" s="19">
        <f t="shared" si="2"/>
        <v>1</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t="s">
        <v>6</v>
      </c>
      <c r="T19" s="286"/>
      <c r="U19" s="286"/>
      <c r="V19" s="286"/>
      <c r="W19" s="286"/>
      <c r="X19" s="286"/>
      <c r="Y19" s="286"/>
      <c r="Z19" s="286"/>
      <c r="AA19" s="286"/>
      <c r="AB19" s="286"/>
      <c r="AC19" s="286"/>
      <c r="AD19" s="286"/>
      <c r="AE19" s="286"/>
      <c r="AF19" s="286"/>
      <c r="AG19" s="286"/>
      <c r="AH19" s="286"/>
      <c r="AI19" s="286"/>
      <c r="AJ19" s="19">
        <f t="shared" si="2"/>
        <v>1</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t="s">
        <v>6</v>
      </c>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t="s">
        <v>6</v>
      </c>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t="s">
        <v>6</v>
      </c>
      <c r="T27" s="96"/>
      <c r="U27" s="96"/>
      <c r="V27" s="96"/>
      <c r="W27" s="96"/>
      <c r="X27" s="96"/>
      <c r="Y27" s="96"/>
      <c r="Z27" s="96"/>
      <c r="AA27" s="96"/>
      <c r="AB27" s="96"/>
      <c r="AC27" s="96"/>
      <c r="AD27" s="96"/>
      <c r="AE27" s="96"/>
      <c r="AF27" s="96"/>
      <c r="AG27" s="96"/>
      <c r="AH27" s="96"/>
      <c r="AI27" s="96"/>
      <c r="AJ27" s="19">
        <f t="shared" si="2"/>
        <v>2</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51" t="s">
        <v>10</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130">
        <f>SUM(AJ7:AJ29)</f>
        <v>10</v>
      </c>
      <c r="AK30" s="130">
        <f>SUM(AK7:AK29)</f>
        <v>0</v>
      </c>
      <c r="AL30" s="130">
        <f>SUM(AL7:AL29)</f>
        <v>4</v>
      </c>
      <c r="AM30"/>
      <c r="AN30"/>
    </row>
    <row r="31" spans="1:41" s="25" customFormat="1" ht="21" customHeight="1">
      <c r="A31" s="429" t="s">
        <v>2804</v>
      </c>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c r="AM31" s="338"/>
    </row>
    <row r="32" spans="1:41" ht="19.5">
      <c r="C32" s="425"/>
      <c r="D32" s="425"/>
      <c r="E32" s="425"/>
      <c r="F32" s="425"/>
      <c r="G32" s="425"/>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25"/>
      <c r="D33" s="425"/>
      <c r="E33" s="425"/>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5"/>
      <c r="D34" s="425"/>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3" t="s">
        <v>2728</v>
      </c>
      <c r="C1" s="393"/>
      <c r="D1" s="393"/>
      <c r="E1" s="393"/>
      <c r="F1" s="393"/>
      <c r="G1" s="393"/>
      <c r="H1" s="393"/>
      <c r="I1" s="393"/>
      <c r="J1" s="393"/>
      <c r="K1" s="352"/>
      <c r="L1" s="352"/>
      <c r="M1" s="352"/>
      <c r="N1" s="394" t="s">
        <v>2729</v>
      </c>
      <c r="O1" s="394"/>
      <c r="P1" s="394"/>
      <c r="Q1" s="394"/>
      <c r="R1" s="394"/>
      <c r="S1" s="394"/>
      <c r="T1" s="394"/>
      <c r="U1" s="394"/>
      <c r="V1" s="394"/>
      <c r="W1" s="394"/>
      <c r="X1" s="394"/>
      <c r="Y1" s="394"/>
    </row>
    <row r="2" spans="2:25" ht="24" customHeight="1">
      <c r="B2" s="395" t="s">
        <v>2800</v>
      </c>
      <c r="C2" s="395"/>
      <c r="D2" s="395"/>
      <c r="E2" s="395"/>
      <c r="F2" s="395"/>
      <c r="G2" s="395"/>
      <c r="H2" s="395"/>
      <c r="I2" s="395"/>
      <c r="J2" s="395"/>
      <c r="K2" s="395"/>
      <c r="L2" s="395"/>
      <c r="M2" s="395"/>
      <c r="N2" s="395"/>
      <c r="O2" s="395"/>
      <c r="P2" s="395"/>
      <c r="Q2" s="395"/>
      <c r="R2" s="395"/>
      <c r="S2" s="395"/>
      <c r="T2" s="395"/>
      <c r="U2" s="395"/>
      <c r="V2" s="395"/>
      <c r="W2" s="395"/>
      <c r="X2" s="395"/>
      <c r="Y2" s="395"/>
    </row>
    <row r="3" spans="2:25" ht="33" customHeight="1">
      <c r="B3" s="396" t="s">
        <v>2801</v>
      </c>
      <c r="C3" s="396"/>
      <c r="D3" s="396"/>
      <c r="E3" s="396"/>
      <c r="F3" s="396"/>
      <c r="G3" s="396"/>
      <c r="H3" s="396"/>
      <c r="I3" s="396"/>
      <c r="J3" s="396"/>
      <c r="K3" s="396"/>
      <c r="L3" s="396"/>
      <c r="M3" s="396"/>
      <c r="N3" s="396"/>
      <c r="O3" s="396"/>
      <c r="P3" s="396"/>
      <c r="Q3" s="396"/>
      <c r="R3" s="396"/>
      <c r="S3" s="396"/>
      <c r="T3" s="396"/>
      <c r="U3" s="396"/>
      <c r="V3" s="396"/>
      <c r="W3" s="396"/>
      <c r="X3" s="396"/>
      <c r="Y3" s="396"/>
    </row>
    <row r="4" spans="2:25" s="298" customFormat="1" ht="21" customHeight="1">
      <c r="B4" s="368" t="s">
        <v>2807</v>
      </c>
      <c r="C4" s="369"/>
      <c r="D4" s="369"/>
      <c r="E4" s="369"/>
      <c r="F4" s="369"/>
      <c r="G4" s="369"/>
      <c r="H4" s="369"/>
      <c r="I4" s="369"/>
      <c r="J4" s="369"/>
      <c r="K4" s="369"/>
      <c r="L4" s="369"/>
      <c r="M4" s="369"/>
      <c r="N4" s="369"/>
      <c r="O4" s="369"/>
      <c r="P4" s="369"/>
      <c r="Q4" s="369"/>
      <c r="R4" s="369"/>
      <c r="S4" s="369"/>
      <c r="T4" s="369"/>
      <c r="U4" s="369"/>
      <c r="V4" s="369"/>
      <c r="W4" s="369"/>
      <c r="X4" s="369"/>
      <c r="Y4" s="370"/>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11</v>
      </c>
      <c r="F6" s="318">
        <f>CKCT19.2!AK35</f>
        <v>4</v>
      </c>
      <c r="G6" s="322">
        <f>CKCT19.1!AL33</f>
        <v>2</v>
      </c>
      <c r="H6" s="311">
        <v>1</v>
      </c>
      <c r="I6" s="309" t="s">
        <v>2736</v>
      </c>
      <c r="J6" s="203">
        <v>35</v>
      </c>
      <c r="K6" s="314">
        <f>TBN19.1!AJ42</f>
        <v>22</v>
      </c>
      <c r="L6" s="318">
        <f>TBN19.1!AK42</f>
        <v>11</v>
      </c>
      <c r="M6" s="322">
        <f>TBN19.1!AL42</f>
        <v>5</v>
      </c>
      <c r="N6" s="311">
        <v>1</v>
      </c>
      <c r="O6" s="356" t="s">
        <v>2761</v>
      </c>
      <c r="P6" s="203">
        <v>24</v>
      </c>
      <c r="Q6" s="314">
        <f>KTDN19.1!AJ32</f>
        <v>16</v>
      </c>
      <c r="R6" s="318">
        <f>KTDN19.1!AK32</f>
        <v>10</v>
      </c>
      <c r="S6" s="322">
        <f>KTDN19.1!AL32</f>
        <v>2</v>
      </c>
      <c r="T6" s="311">
        <v>1</v>
      </c>
      <c r="U6" s="309" t="s">
        <v>2754</v>
      </c>
      <c r="V6" s="203">
        <v>27</v>
      </c>
      <c r="W6" s="314">
        <f>THUD19.1!AJ34</f>
        <v>13</v>
      </c>
      <c r="X6" s="318">
        <f>THUD19.1!AK34</f>
        <v>1</v>
      </c>
      <c r="Y6" s="322">
        <f>THUD19.1!AL34</f>
        <v>16</v>
      </c>
    </row>
    <row r="7" spans="2:25" s="303" customFormat="1" ht="21" customHeight="1">
      <c r="B7" s="300">
        <v>2</v>
      </c>
      <c r="C7" s="301" t="s">
        <v>2740</v>
      </c>
      <c r="D7" s="304">
        <v>28</v>
      </c>
      <c r="E7" s="314">
        <f>CKCT19.2!AJ35</f>
        <v>37</v>
      </c>
      <c r="F7" s="318">
        <f>CKCT19.2!AK35</f>
        <v>4</v>
      </c>
      <c r="G7" s="322">
        <f>CKCT19.2!AL35</f>
        <v>0</v>
      </c>
      <c r="H7" s="311">
        <v>2</v>
      </c>
      <c r="I7" s="309" t="s">
        <v>2741</v>
      </c>
      <c r="J7" s="203">
        <v>34</v>
      </c>
      <c r="K7" s="314">
        <f>TBN19.2!AJ41</f>
        <v>54</v>
      </c>
      <c r="L7" s="318">
        <f>TBN19.2!AK41</f>
        <v>19</v>
      </c>
      <c r="M7" s="322">
        <f>TBN19.2!AL41</f>
        <v>12</v>
      </c>
      <c r="N7" s="311">
        <v>2</v>
      </c>
      <c r="O7" s="356" t="s">
        <v>2765</v>
      </c>
      <c r="P7" s="203">
        <v>22</v>
      </c>
      <c r="Q7" s="314">
        <f>KTDN19.2!AJ29</f>
        <v>0</v>
      </c>
      <c r="R7" s="318">
        <f>KTDN19.2!AK29</f>
        <v>21</v>
      </c>
      <c r="S7" s="322">
        <f>KTDN19.1!AL32</f>
        <v>2</v>
      </c>
      <c r="T7" s="311">
        <v>2</v>
      </c>
      <c r="U7" s="309" t="s">
        <v>2758</v>
      </c>
      <c r="V7" s="311">
        <v>25</v>
      </c>
      <c r="W7" s="314">
        <f>THUD19.2!AJ32</f>
        <v>35</v>
      </c>
      <c r="X7" s="318">
        <f>THUD19.2!AK32</f>
        <v>3</v>
      </c>
      <c r="Y7" s="322">
        <f>THUD19.2!AL32</f>
        <v>1</v>
      </c>
    </row>
    <row r="8" spans="2:25" s="303" customFormat="1" ht="21" customHeight="1">
      <c r="B8" s="300">
        <v>3</v>
      </c>
      <c r="C8" s="301" t="s">
        <v>2744</v>
      </c>
      <c r="D8" s="304">
        <v>29</v>
      </c>
      <c r="E8" s="314">
        <f>'CKĐL 19.1'!AJ36</f>
        <v>39</v>
      </c>
      <c r="F8" s="318">
        <f>'CKĐL 19.1'!AK36</f>
        <v>2</v>
      </c>
      <c r="G8" s="322">
        <f>'CKĐL 19.1'!AL36</f>
        <v>5</v>
      </c>
      <c r="H8" s="311">
        <v>3</v>
      </c>
      <c r="I8" s="309" t="s">
        <v>2745</v>
      </c>
      <c r="J8" s="203">
        <v>28</v>
      </c>
      <c r="K8" s="314">
        <f>ĐCN19!AJ35</f>
        <v>13</v>
      </c>
      <c r="L8" s="318">
        <f>ĐCN19!AK35</f>
        <v>6</v>
      </c>
      <c r="M8" s="322">
        <f>ĐCN19!AL35</f>
        <v>4</v>
      </c>
      <c r="N8" s="311">
        <v>3</v>
      </c>
      <c r="O8" s="356" t="s">
        <v>2768</v>
      </c>
      <c r="P8" s="203">
        <v>25</v>
      </c>
      <c r="Q8" s="314">
        <f>LGT19.1!AJ32</f>
        <v>21</v>
      </c>
      <c r="R8" s="318">
        <f>LGT19.1!AK32</f>
        <v>3</v>
      </c>
      <c r="S8" s="322">
        <f>LGT19.1!AL32</f>
        <v>4</v>
      </c>
      <c r="T8" s="311">
        <v>3</v>
      </c>
      <c r="U8" s="309" t="s">
        <v>2762</v>
      </c>
      <c r="V8" s="203">
        <v>27</v>
      </c>
      <c r="W8" s="315">
        <f>THUD19.3!AJ34</f>
        <v>29</v>
      </c>
      <c r="X8" s="319">
        <f>THUD19.3!AK34</f>
        <v>1</v>
      </c>
      <c r="Y8" s="323">
        <f>THUD19.3!AL34</f>
        <v>23</v>
      </c>
    </row>
    <row r="9" spans="2:25" s="303" customFormat="1" ht="21" customHeight="1">
      <c r="B9" s="300">
        <v>4</v>
      </c>
      <c r="C9" s="301" t="s">
        <v>2748</v>
      </c>
      <c r="D9" s="304">
        <v>28</v>
      </c>
      <c r="E9" s="314">
        <f>'CKĐL 19.2'!AJ36</f>
        <v>0</v>
      </c>
      <c r="F9" s="318">
        <f>'CKĐL 19.2'!AK36</f>
        <v>4</v>
      </c>
      <c r="G9" s="322">
        <f>'CKĐL 19.2'!AL36</f>
        <v>2</v>
      </c>
      <c r="H9" s="311">
        <v>4</v>
      </c>
      <c r="I9" s="309" t="s">
        <v>2749</v>
      </c>
      <c r="J9" s="203">
        <v>21</v>
      </c>
      <c r="K9" s="314">
        <f>TKTT19!AJ28</f>
        <v>14</v>
      </c>
      <c r="L9" s="318">
        <f>TKTT19!AK28</f>
        <v>6</v>
      </c>
      <c r="M9" s="322">
        <f>TKTT19!AL28</f>
        <v>12</v>
      </c>
      <c r="N9" s="311">
        <v>4</v>
      </c>
      <c r="O9" s="356" t="s">
        <v>2772</v>
      </c>
      <c r="P9" s="203">
        <v>25</v>
      </c>
      <c r="Q9" s="314">
        <f>LGT19.2!AJ30</f>
        <v>0</v>
      </c>
      <c r="R9" s="318">
        <f>LGT19.2!AK30</f>
        <v>0</v>
      </c>
      <c r="S9" s="322">
        <f>LGT19.2!AL30</f>
        <v>0</v>
      </c>
      <c r="T9" s="311">
        <v>4</v>
      </c>
      <c r="U9" s="309" t="s">
        <v>2769</v>
      </c>
      <c r="V9" s="203">
        <v>17</v>
      </c>
      <c r="W9" s="314">
        <f>CĐT19!AJ24</f>
        <v>12</v>
      </c>
      <c r="X9" s="318">
        <f>CĐT19!AK24</f>
        <v>3</v>
      </c>
      <c r="Y9" s="322">
        <f>CĐT19!AL24</f>
        <v>0</v>
      </c>
    </row>
    <row r="10" spans="2:25" s="303" customFormat="1" ht="21" customHeight="1">
      <c r="B10" s="300">
        <v>5</v>
      </c>
      <c r="C10" s="301" t="s">
        <v>2753</v>
      </c>
      <c r="D10" s="304">
        <v>25</v>
      </c>
      <c r="E10" s="314">
        <f>'CKĐL 19.3'!AJ32</f>
        <v>18</v>
      </c>
      <c r="F10" s="318">
        <f>'CKĐL 19.3'!AK32</f>
        <v>12</v>
      </c>
      <c r="G10" s="322">
        <f>'CKĐL 19.3'!AL32</f>
        <v>9</v>
      </c>
      <c r="H10" s="311">
        <v>5</v>
      </c>
      <c r="I10" s="353" t="s">
        <v>2775</v>
      </c>
      <c r="J10" s="311">
        <v>26</v>
      </c>
      <c r="K10" s="317">
        <f>'ĐCN 20.1'!AJ33</f>
        <v>14</v>
      </c>
      <c r="L10" s="321">
        <f>'ĐCN 20.1'!AK33</f>
        <v>0</v>
      </c>
      <c r="M10" s="325">
        <f>'ĐCN 20.1'!AL33</f>
        <v>10</v>
      </c>
      <c r="N10" s="311">
        <v>5</v>
      </c>
      <c r="O10" s="356" t="s">
        <v>2776</v>
      </c>
      <c r="P10" s="203">
        <v>18</v>
      </c>
      <c r="Q10" s="314">
        <f>TCNH19!AJ26</f>
        <v>4</v>
      </c>
      <c r="R10" s="318">
        <f>TCNH19!AK26</f>
        <v>21</v>
      </c>
      <c r="S10" s="322">
        <f>TCNH19!AL26</f>
        <v>1</v>
      </c>
      <c r="T10" s="311">
        <v>5</v>
      </c>
      <c r="U10" s="309" t="s">
        <v>2773</v>
      </c>
      <c r="V10" s="203">
        <v>27</v>
      </c>
      <c r="W10" s="314">
        <f>TQW19.1!AJ34</f>
        <v>29</v>
      </c>
      <c r="X10" s="318">
        <f>TQW19.1!AK34</f>
        <v>1</v>
      </c>
      <c r="Y10" s="322">
        <f>TQW19.1!AL34</f>
        <v>4</v>
      </c>
    </row>
    <row r="11" spans="2:25" s="303" customFormat="1" ht="21" customHeight="1">
      <c r="B11" s="300">
        <v>6</v>
      </c>
      <c r="C11" s="301" t="s">
        <v>2757</v>
      </c>
      <c r="D11" s="304">
        <v>23</v>
      </c>
      <c r="E11" s="314">
        <f>'CKĐL 19.4'!AJ30</f>
        <v>10</v>
      </c>
      <c r="F11" s="318">
        <f>'CKĐL 19.4'!AK30</f>
        <v>0</v>
      </c>
      <c r="G11" s="322">
        <f>'CKĐL 19.4'!AL30</f>
        <v>4</v>
      </c>
      <c r="H11" s="311">
        <v>6</v>
      </c>
      <c r="I11" s="353" t="s">
        <v>2779</v>
      </c>
      <c r="J11" s="311">
        <v>24</v>
      </c>
      <c r="K11" s="317">
        <f>'ĐCN 20.2'!AJ31</f>
        <v>22</v>
      </c>
      <c r="L11" s="321">
        <f>'ĐCN 20.2'!AK31</f>
        <v>5</v>
      </c>
      <c r="M11" s="325">
        <f>'ĐCN 20.2'!AL31</f>
        <v>0</v>
      </c>
      <c r="N11" s="311">
        <v>6</v>
      </c>
      <c r="O11" s="356" t="s">
        <v>2780</v>
      </c>
      <c r="P11" s="203">
        <v>26</v>
      </c>
      <c r="Q11" s="314">
        <f>BHST19!AJ33</f>
        <v>11</v>
      </c>
      <c r="R11" s="318">
        <f>BHST19!AK33</f>
        <v>7</v>
      </c>
      <c r="S11" s="322">
        <f>BHST19!AL33</f>
        <v>6</v>
      </c>
      <c r="T11" s="311">
        <v>6</v>
      </c>
      <c r="U11" s="309" t="s">
        <v>2777</v>
      </c>
      <c r="V11" s="203">
        <v>22</v>
      </c>
      <c r="W11" s="314">
        <f>TQW19.2!AJ29</f>
        <v>25</v>
      </c>
      <c r="X11" s="318">
        <f>TQW19.2!AK29</f>
        <v>0</v>
      </c>
      <c r="Y11" s="322">
        <f>TQW19.2!AL29</f>
        <v>0</v>
      </c>
    </row>
    <row r="12" spans="2:25" s="303" customFormat="1" ht="21" customHeight="1">
      <c r="B12" s="300">
        <v>7</v>
      </c>
      <c r="C12" s="302" t="s">
        <v>2737</v>
      </c>
      <c r="D12" s="300">
        <v>21</v>
      </c>
      <c r="E12" s="315">
        <f>CKCT20.1!AJ28</f>
        <v>33</v>
      </c>
      <c r="F12" s="319">
        <f>CKCT20.1!AK28</f>
        <v>4</v>
      </c>
      <c r="G12" s="354">
        <f>CKCT20.1!AL28</f>
        <v>2</v>
      </c>
      <c r="H12" s="311">
        <v>7</v>
      </c>
      <c r="I12" s="353" t="s">
        <v>2783</v>
      </c>
      <c r="J12" s="311">
        <v>20</v>
      </c>
      <c r="K12" s="317">
        <f>TKTT20!AJ27</f>
        <v>10</v>
      </c>
      <c r="L12" s="321">
        <f>TKTT20!AK27</f>
        <v>5</v>
      </c>
      <c r="M12" s="325">
        <f>TKTT20!AL27</f>
        <v>0</v>
      </c>
      <c r="N12" s="311">
        <v>7</v>
      </c>
      <c r="O12" s="356" t="s">
        <v>2784</v>
      </c>
      <c r="P12" s="203">
        <v>19</v>
      </c>
      <c r="Q12" s="314">
        <f>XNK19.1!AJ26</f>
        <v>30</v>
      </c>
      <c r="R12" s="318">
        <f>XNK19.1!AK26</f>
        <v>24</v>
      </c>
      <c r="S12" s="322">
        <f>XNK19.1!AL26</f>
        <v>3</v>
      </c>
      <c r="T12" s="311">
        <v>7</v>
      </c>
      <c r="U12" s="310" t="s">
        <v>2781</v>
      </c>
      <c r="V12" s="203">
        <v>10</v>
      </c>
      <c r="W12" s="314">
        <f>'ĐTCN 19'!AJ17</f>
        <v>14</v>
      </c>
      <c r="X12" s="318">
        <f>'ĐTCN 19'!AK17</f>
        <v>5</v>
      </c>
      <c r="Y12" s="322">
        <f>'ĐTCN 19'!AL17</f>
        <v>1</v>
      </c>
    </row>
    <row r="13" spans="2:25" s="303" customFormat="1" ht="21" customHeight="1">
      <c r="B13" s="300">
        <v>8</v>
      </c>
      <c r="C13" s="302" t="s">
        <v>2742</v>
      </c>
      <c r="D13" s="300">
        <v>24</v>
      </c>
      <c r="E13" s="315">
        <f>CKCT20.2!AJ31</f>
        <v>2</v>
      </c>
      <c r="F13" s="319">
        <f>CKCT20.2!AK31</f>
        <v>0</v>
      </c>
      <c r="G13" s="354">
        <f>CKCT20.2!AL31</f>
        <v>1</v>
      </c>
      <c r="H13" s="311">
        <v>8</v>
      </c>
      <c r="I13" s="353" t="s">
        <v>2786</v>
      </c>
      <c r="J13" s="311">
        <v>33</v>
      </c>
      <c r="K13" s="317">
        <f>TBN20.1!AJ40</f>
        <v>29</v>
      </c>
      <c r="L13" s="321">
        <f>TBN20.1!AK40</f>
        <v>1</v>
      </c>
      <c r="M13" s="325">
        <f>TBN20.1!AL40</f>
        <v>1</v>
      </c>
      <c r="N13" s="311">
        <v>8</v>
      </c>
      <c r="O13" s="356" t="s">
        <v>2787</v>
      </c>
      <c r="P13" s="203">
        <v>19</v>
      </c>
      <c r="Q13" s="314">
        <f>XNK19.2!AJ26</f>
        <v>12</v>
      </c>
      <c r="R13" s="318">
        <f>XNK19.2!AK26</f>
        <v>24</v>
      </c>
      <c r="S13" s="322">
        <f>XNK19.2!AL26</f>
        <v>7</v>
      </c>
      <c r="T13" s="311">
        <v>8</v>
      </c>
      <c r="U13" s="309" t="s">
        <v>2785</v>
      </c>
      <c r="V13" s="203">
        <v>25</v>
      </c>
      <c r="W13" s="314">
        <f>PCMT19!AJ32</f>
        <v>13</v>
      </c>
      <c r="X13" s="318">
        <f>PCMT19!AK32</f>
        <v>11</v>
      </c>
      <c r="Y13" s="322">
        <f>PCMT19!AL32</f>
        <v>0</v>
      </c>
    </row>
    <row r="14" spans="2:25" s="303" customFormat="1" ht="21" customHeight="1">
      <c r="B14" s="300">
        <v>9</v>
      </c>
      <c r="C14" s="302" t="s">
        <v>2746</v>
      </c>
      <c r="D14" s="300">
        <v>35</v>
      </c>
      <c r="E14" s="315">
        <f>'CKĐL 20.1'!AJ42</f>
        <v>94</v>
      </c>
      <c r="F14" s="319">
        <f>'CKĐL 20.1'!AK42</f>
        <v>6</v>
      </c>
      <c r="G14" s="354">
        <f>'CKĐL 20.1'!AL42</f>
        <v>11</v>
      </c>
      <c r="H14" s="311">
        <v>9</v>
      </c>
      <c r="I14" s="353" t="s">
        <v>2789</v>
      </c>
      <c r="J14" s="311">
        <v>33</v>
      </c>
      <c r="K14" s="317">
        <f>TBN20.2!AJ40</f>
        <v>28</v>
      </c>
      <c r="L14" s="321">
        <f>TBN20.2!AK40</f>
        <v>13</v>
      </c>
      <c r="M14" s="325">
        <f>TBN20.2!AL40</f>
        <v>18</v>
      </c>
      <c r="N14" s="311">
        <v>9</v>
      </c>
      <c r="O14" s="353" t="s">
        <v>2763</v>
      </c>
      <c r="P14" s="311">
        <v>36</v>
      </c>
      <c r="Q14" s="315">
        <f>BHST20.1!AJ43</f>
        <v>42</v>
      </c>
      <c r="R14" s="319">
        <f>BHST20.1!AK43</f>
        <v>4</v>
      </c>
      <c r="S14" s="323">
        <f>BHST20.1!AL43</f>
        <v>7</v>
      </c>
      <c r="T14" s="311">
        <v>9</v>
      </c>
      <c r="U14" s="353" t="s">
        <v>2788</v>
      </c>
      <c r="V14" s="311">
        <v>36</v>
      </c>
      <c r="W14" s="315">
        <f>'THUD 20.2'!AJ43</f>
        <v>11</v>
      </c>
      <c r="X14" s="319">
        <f>'THUD 20.2'!AK43</f>
        <v>8</v>
      </c>
      <c r="Y14" s="323">
        <f>'THUD 20.2'!AL43</f>
        <v>3</v>
      </c>
    </row>
    <row r="15" spans="2:25" s="303" customFormat="1" ht="21" customHeight="1">
      <c r="B15" s="300">
        <v>10</v>
      </c>
      <c r="C15" s="302" t="s">
        <v>2750</v>
      </c>
      <c r="D15" s="300">
        <v>33</v>
      </c>
      <c r="E15" s="315">
        <f>CKĐL20.2!AJ40</f>
        <v>46</v>
      </c>
      <c r="F15" s="319">
        <f>CKĐL20.2!AK40</f>
        <v>15</v>
      </c>
      <c r="G15" s="354">
        <f>CKĐL20.2!AL40</f>
        <v>8</v>
      </c>
      <c r="H15" s="311">
        <v>10</v>
      </c>
      <c r="I15" s="353" t="s">
        <v>2739</v>
      </c>
      <c r="J15" s="311">
        <v>36</v>
      </c>
      <c r="K15" s="317">
        <f>TBN20.3!AJ44</f>
        <v>19</v>
      </c>
      <c r="L15" s="321">
        <f>TBN20.3!AK44</f>
        <v>0</v>
      </c>
      <c r="M15" s="325">
        <f>TBN20.3!AL44</f>
        <v>1</v>
      </c>
      <c r="N15" s="311">
        <v>10</v>
      </c>
      <c r="O15" s="353" t="s">
        <v>2766</v>
      </c>
      <c r="P15" s="311">
        <v>39</v>
      </c>
      <c r="Q15" s="315">
        <f>BHST20.2!AJ46</f>
        <v>21</v>
      </c>
      <c r="R15" s="319">
        <f>BHST20.2!AK46</f>
        <v>4</v>
      </c>
      <c r="S15" s="323">
        <f>BHST20.2!AL46</f>
        <v>2</v>
      </c>
      <c r="T15" s="311">
        <v>10</v>
      </c>
      <c r="U15" s="353" t="s">
        <v>2738</v>
      </c>
      <c r="V15" s="311">
        <v>37</v>
      </c>
      <c r="W15" s="315">
        <f>THUD20.3!AJ44</f>
        <v>16</v>
      </c>
      <c r="X15" s="319">
        <f>THUD20.3!AK44</f>
        <v>9</v>
      </c>
      <c r="Y15" s="323">
        <f>THUD20.3!AL44</f>
        <v>16</v>
      </c>
    </row>
    <row r="16" spans="2:25" s="303" customFormat="1" ht="21" customHeight="1">
      <c r="B16" s="300">
        <v>11</v>
      </c>
      <c r="C16" s="302" t="s">
        <v>2755</v>
      </c>
      <c r="D16" s="300">
        <v>28</v>
      </c>
      <c r="E16" s="315">
        <f>'CKĐL 20.3'!AJ35</f>
        <v>8</v>
      </c>
      <c r="F16" s="319">
        <f>'CKĐL 20.3'!AK35</f>
        <v>30</v>
      </c>
      <c r="G16" s="354">
        <f>'CKĐL 20.3'!AL35</f>
        <v>4</v>
      </c>
      <c r="H16" s="311">
        <v>11</v>
      </c>
      <c r="I16" s="353" t="s">
        <v>2743</v>
      </c>
      <c r="J16" s="311">
        <v>25</v>
      </c>
      <c r="K16" s="317">
        <f>CSSD20.1!AJ32</f>
        <v>8</v>
      </c>
      <c r="L16" s="321">
        <f>CSSD20.1!AK32</f>
        <v>6</v>
      </c>
      <c r="M16" s="325">
        <f>CSSD20.1!AL32</f>
        <v>6</v>
      </c>
      <c r="N16" s="311">
        <v>11</v>
      </c>
      <c r="O16" s="353" t="s">
        <v>2770</v>
      </c>
      <c r="P16" s="311">
        <v>24</v>
      </c>
      <c r="Q16" s="315">
        <f>KTDN20.1!AJ31</f>
        <v>31</v>
      </c>
      <c r="R16" s="319">
        <f>KTDN20.1!AK31</f>
        <v>0</v>
      </c>
      <c r="S16" s="323">
        <f>KTDN20.1!AL31</f>
        <v>4</v>
      </c>
      <c r="T16" s="311">
        <v>11</v>
      </c>
      <c r="U16" s="353" t="s">
        <v>2751</v>
      </c>
      <c r="V16" s="311">
        <v>23</v>
      </c>
      <c r="W16" s="315">
        <f>PCMT20!AJ30</f>
        <v>40</v>
      </c>
      <c r="X16" s="319">
        <f>PCMT20!AK30</f>
        <v>0</v>
      </c>
      <c r="Y16" s="323">
        <f>PCMT20!AL30</f>
        <v>4</v>
      </c>
    </row>
    <row r="17" spans="1:25" s="303" customFormat="1" ht="21" customHeight="1">
      <c r="B17" s="300">
        <v>12</v>
      </c>
      <c r="C17" s="302" t="s">
        <v>2759</v>
      </c>
      <c r="D17" s="300">
        <v>34</v>
      </c>
      <c r="E17" s="315">
        <f>'CKĐL 20.4'!AJ41</f>
        <v>26</v>
      </c>
      <c r="F17" s="319">
        <f>'CKĐL 20.4'!AK41</f>
        <v>7</v>
      </c>
      <c r="G17" s="354">
        <f>'CKĐL 20.4'!AL41</f>
        <v>13</v>
      </c>
      <c r="H17" s="311">
        <v>12</v>
      </c>
      <c r="I17" s="353" t="s">
        <v>2747</v>
      </c>
      <c r="J17" s="311">
        <v>29</v>
      </c>
      <c r="K17" s="317">
        <f>CSSD20.2!AJ36</f>
        <v>5</v>
      </c>
      <c r="L17" s="321">
        <f>CSSD20.2!AK36</f>
        <v>4</v>
      </c>
      <c r="M17" s="325">
        <f>CSSD20.2!AL36</f>
        <v>0</v>
      </c>
      <c r="N17" s="311">
        <v>12</v>
      </c>
      <c r="O17" s="353" t="s">
        <v>2774</v>
      </c>
      <c r="P17" s="311">
        <v>24</v>
      </c>
      <c r="Q17" s="315">
        <f>KTDN20.2!AJ31</f>
        <v>6</v>
      </c>
      <c r="R17" s="319">
        <f>KTDN20.2!AK31</f>
        <v>14</v>
      </c>
      <c r="S17" s="323">
        <f>KTDN20.2!AL31</f>
        <v>0</v>
      </c>
      <c r="T17" s="311">
        <v>12</v>
      </c>
      <c r="U17" s="353" t="s">
        <v>2756</v>
      </c>
      <c r="V17" s="311">
        <v>32</v>
      </c>
      <c r="W17" s="315">
        <f>'TQW20'!AJ39</f>
        <v>25</v>
      </c>
      <c r="X17" s="319">
        <f>'TQW20'!AK39</f>
        <v>5</v>
      </c>
      <c r="Y17" s="323">
        <f>'TQW20'!AL39</f>
        <v>4</v>
      </c>
    </row>
    <row r="18" spans="1:25" s="303" customFormat="1" ht="21" customHeight="1">
      <c r="B18" s="383" t="s">
        <v>2793</v>
      </c>
      <c r="C18" s="383"/>
      <c r="D18" s="383"/>
      <c r="E18" s="383"/>
      <c r="F18" s="383"/>
      <c r="G18" s="383"/>
      <c r="H18" s="311">
        <v>13</v>
      </c>
      <c r="I18" s="353" t="s">
        <v>2752</v>
      </c>
      <c r="J18" s="311">
        <v>26</v>
      </c>
      <c r="K18" s="317">
        <f>CSSD20.3!AJ37</f>
        <v>2</v>
      </c>
      <c r="L18" s="321">
        <f>CSSD20.3!AK37</f>
        <v>1</v>
      </c>
      <c r="M18" s="325">
        <f>CSSD20.3!AL37</f>
        <v>0</v>
      </c>
      <c r="N18" s="311">
        <v>13</v>
      </c>
      <c r="O18" s="353" t="s">
        <v>2778</v>
      </c>
      <c r="P18" s="311">
        <v>26</v>
      </c>
      <c r="Q18" s="315">
        <f>TCNH20!AJ33</f>
        <v>0</v>
      </c>
      <c r="R18" s="319">
        <f>TCNH20!AK33</f>
        <v>0</v>
      </c>
      <c r="S18" s="323">
        <f>TCNH20!AL33</f>
        <v>0</v>
      </c>
      <c r="T18" s="311">
        <v>13</v>
      </c>
      <c r="U18" s="353" t="s">
        <v>2760</v>
      </c>
      <c r="V18" s="311">
        <v>19</v>
      </c>
      <c r="W18" s="315">
        <f>CĐT20!AJ26</f>
        <v>1</v>
      </c>
      <c r="X18" s="319">
        <f>CĐT20!AK26</f>
        <v>3</v>
      </c>
      <c r="Y18" s="323">
        <f>CĐT20!AL26</f>
        <v>1</v>
      </c>
    </row>
    <row r="19" spans="1:25" s="303" customFormat="1" ht="21" customHeight="1">
      <c r="B19" s="399" t="str">
        <f>"Tổng HS vắng không phép "&amp;SUM(E6:E17)+SUM(E12:E17)</f>
        <v>Tổng HS vắng không phép 533</v>
      </c>
      <c r="C19" s="400"/>
      <c r="D19" s="400"/>
      <c r="E19" s="400"/>
      <c r="F19" s="400"/>
      <c r="G19" s="401"/>
      <c r="H19" s="405" t="s">
        <v>2796</v>
      </c>
      <c r="I19" s="405"/>
      <c r="J19" s="405"/>
      <c r="K19" s="405"/>
      <c r="L19" s="405"/>
      <c r="M19" s="405"/>
      <c r="N19" s="311">
        <v>14</v>
      </c>
      <c r="O19" s="353" t="s">
        <v>2782</v>
      </c>
      <c r="P19" s="311">
        <v>39</v>
      </c>
      <c r="Q19" s="315">
        <f>'LGT20'!AJ46</f>
        <v>1</v>
      </c>
      <c r="R19" s="319">
        <f>'LGT20'!AK46</f>
        <v>14</v>
      </c>
      <c r="S19" s="323">
        <f>'LGT20'!AL46</f>
        <v>37</v>
      </c>
      <c r="T19" s="311">
        <v>14</v>
      </c>
      <c r="U19" s="353" t="s">
        <v>2764</v>
      </c>
      <c r="V19" s="311">
        <v>33</v>
      </c>
      <c r="W19" s="315">
        <f>'TKĐH 20.1'!AJ40</f>
        <v>43</v>
      </c>
      <c r="X19" s="319">
        <f>'TKĐH 20.1'!AK40</f>
        <v>20</v>
      </c>
      <c r="Y19" s="323">
        <f>'TKĐH 20.1'!AL40</f>
        <v>8</v>
      </c>
    </row>
    <row r="20" spans="1:25" s="303" customFormat="1" ht="21" customHeight="1">
      <c r="B20" s="402" t="str">
        <f>"Tổng HS vắng có phép "&amp;SUM(F6:F17)+SUM(F12:F17)</f>
        <v>Tổng HS vắng có phép 150</v>
      </c>
      <c r="C20" s="403"/>
      <c r="D20" s="403"/>
      <c r="E20" s="403"/>
      <c r="F20" s="403"/>
      <c r="G20" s="404"/>
      <c r="H20" s="399" t="str">
        <f>"Tổng HS vắng không phép " &amp;SUM(K6:K18)</f>
        <v>Tổng HS vắng không phép 240</v>
      </c>
      <c r="I20" s="400"/>
      <c r="J20" s="400"/>
      <c r="K20" s="400"/>
      <c r="L20" s="400"/>
      <c r="M20" s="401"/>
      <c r="N20" s="383" t="s">
        <v>2794</v>
      </c>
      <c r="O20" s="383"/>
      <c r="P20" s="383"/>
      <c r="Q20" s="383"/>
      <c r="R20" s="383"/>
      <c r="S20" s="383"/>
      <c r="T20" s="311">
        <v>15</v>
      </c>
      <c r="U20" s="353" t="s">
        <v>2767</v>
      </c>
      <c r="V20" s="311">
        <v>27</v>
      </c>
      <c r="W20" s="315">
        <f>'TKĐH 20.2'!AJ34</f>
        <v>29</v>
      </c>
      <c r="X20" s="319">
        <f>'TKĐH 20.2'!AK34</f>
        <v>0</v>
      </c>
      <c r="Y20" s="323">
        <f>'TKĐH 20.2'!AL34</f>
        <v>2</v>
      </c>
    </row>
    <row r="21" spans="1:25" s="303" customFormat="1" ht="21" customHeight="1">
      <c r="B21" s="390" t="str">
        <f>"Tổng HS đi học trễ "&amp;SUM(G6:G11)+SUM(G6:G17)</f>
        <v>Tổng HS đi học trễ 83</v>
      </c>
      <c r="C21" s="391"/>
      <c r="D21" s="391"/>
      <c r="E21" s="391"/>
      <c r="F21" s="391"/>
      <c r="G21" s="392"/>
      <c r="H21" s="402" t="str">
        <f>"Tổng HS vắng có phép " &amp;SUM(L6:L18)</f>
        <v>Tổng HS vắng có phép 77</v>
      </c>
      <c r="I21" s="403"/>
      <c r="J21" s="403"/>
      <c r="K21" s="403"/>
      <c r="L21" s="403"/>
      <c r="M21" s="404"/>
      <c r="N21" s="406" t="s">
        <v>2808</v>
      </c>
      <c r="O21" s="407"/>
      <c r="P21" s="407"/>
      <c r="Q21" s="407"/>
      <c r="R21" s="410">
        <f>SUM(Q6:Q19)</f>
        <v>195</v>
      </c>
      <c r="S21" s="411"/>
      <c r="T21" s="311">
        <v>16</v>
      </c>
      <c r="U21" s="353" t="s">
        <v>2771</v>
      </c>
      <c r="V21" s="311">
        <v>30</v>
      </c>
      <c r="W21" s="317">
        <f>TKĐH20.3!AJ37</f>
        <v>30</v>
      </c>
      <c r="X21" s="321">
        <f>TKĐH20.3!AK37</f>
        <v>4</v>
      </c>
      <c r="Y21" s="325">
        <f>TKĐH20.3!AL37</f>
        <v>24</v>
      </c>
    </row>
    <row r="22" spans="1:25" s="305" customFormat="1" ht="19.5">
      <c r="H22" s="408" t="str">
        <f>"Tổng HS đi học trễ " &amp;SUM(M6:M18)</f>
        <v>Tổng HS đi học trễ 69</v>
      </c>
      <c r="I22" s="409"/>
      <c r="J22" s="409"/>
      <c r="K22" s="409"/>
      <c r="L22" s="409"/>
      <c r="M22" s="555"/>
      <c r="N22" s="388" t="str">
        <f>"Tổng HS vắng có phép "&amp;SUM(R6:R19)</f>
        <v>Tổng HS vắng có phép 146</v>
      </c>
      <c r="O22" s="388"/>
      <c r="P22" s="388"/>
      <c r="Q22" s="388"/>
      <c r="R22" s="388"/>
      <c r="S22" s="388"/>
      <c r="T22" s="405" t="s">
        <v>2795</v>
      </c>
      <c r="U22" s="405"/>
      <c r="V22" s="405"/>
      <c r="W22" s="405"/>
      <c r="X22" s="405"/>
      <c r="Y22" s="405"/>
    </row>
    <row r="23" spans="1:25" s="328" customFormat="1" ht="23.25">
      <c r="A23" s="357"/>
      <c r="B23" s="558" t="str">
        <f>"Tổng số buổi học sinh vắng học không phép trong tháng 01: " &amp;SUM(E6:E17)+SUM(K6:K18)+SUM(Q6:Q19)+SUM(W6:W21)</f>
        <v>Tổng số buổi học sinh vắng học không phép trong tháng 01: 1124</v>
      </c>
      <c r="C23" s="558"/>
      <c r="D23" s="558"/>
      <c r="E23" s="558"/>
      <c r="F23" s="558"/>
      <c r="G23" s="558"/>
      <c r="H23" s="558"/>
      <c r="I23" s="558"/>
      <c r="J23" s="558"/>
      <c r="K23" s="558"/>
      <c r="L23" s="558"/>
      <c r="M23" s="558"/>
      <c r="N23" s="392" t="str">
        <f>"Tổng HS đi học trễ "&amp;SUM(S6:S19)</f>
        <v>Tổng HS đi học trễ 75</v>
      </c>
      <c r="O23" s="389"/>
      <c r="P23" s="389"/>
      <c r="Q23" s="389"/>
      <c r="R23" s="389"/>
      <c r="S23" s="389"/>
      <c r="T23" s="399" t="str">
        <f>"Tổng HS vắng không phép "&amp; SUM(W6:W21)</f>
        <v>Tổng HS vắng không phép 365</v>
      </c>
      <c r="U23" s="400"/>
      <c r="V23" s="400"/>
      <c r="W23" s="400"/>
      <c r="X23" s="400"/>
      <c r="Y23" s="401"/>
    </row>
    <row r="24" spans="1:25" ht="20.25">
      <c r="D24" s="556" t="str">
        <f>"Tổng số buổi học sinh vắng học có phép trong tháng 01: " &amp;SUM(F6:F17)+SUM(L6:L18)+SUM(R6:R19)+SUM(X6:X21)</f>
        <v>Tổng số buổi học sinh vắng học có phép trong tháng 01: 385</v>
      </c>
      <c r="E24" s="557"/>
      <c r="F24" s="557"/>
      <c r="G24" s="557"/>
      <c r="H24" s="557"/>
      <c r="I24" s="557"/>
      <c r="J24" s="557"/>
      <c r="K24" s="557"/>
      <c r="L24" s="557"/>
      <c r="M24" s="557"/>
      <c r="N24" s="557"/>
      <c r="O24" s="557"/>
      <c r="T24" s="402" t="str">
        <f>"Tổng HS vắng có phép "&amp; SUM(X6:X21)</f>
        <v>Tổng HS vắng có phép 74</v>
      </c>
      <c r="U24" s="403"/>
      <c r="V24" s="403"/>
      <c r="W24" s="403"/>
      <c r="X24" s="403"/>
      <c r="Y24" s="404"/>
    </row>
    <row r="25" spans="1:25" ht="20.25">
      <c r="G25" s="553" t="str">
        <f>"Tổng số buổi học sinh đi học trễ trong tháng 01: " &amp;SUM(G6:G17)+SUM(L6:M18)+SUM(S6:S19)+SUM(Y6:Y21)</f>
        <v>Tổng số buổi học sinh đi học trễ trong tháng 01: 389</v>
      </c>
      <c r="H25" s="554"/>
      <c r="I25" s="554"/>
      <c r="J25" s="554"/>
      <c r="K25" s="554"/>
      <c r="L25" s="554"/>
      <c r="M25" s="554"/>
      <c r="N25" s="554"/>
      <c r="O25" s="554"/>
      <c r="P25" s="554"/>
      <c r="Q25" s="554"/>
      <c r="R25" s="554"/>
      <c r="T25" s="390" t="str">
        <f>"Tổng HS đi học trễ "&amp; SUM(Y6:Y21)</f>
        <v>Tổng HS đi học trễ 107</v>
      </c>
      <c r="U25" s="391"/>
      <c r="V25" s="391"/>
      <c r="W25" s="391"/>
      <c r="X25" s="391"/>
      <c r="Y25" s="392"/>
    </row>
    <row r="27" spans="1:25">
      <c r="C27" s="297"/>
      <c r="D27" s="297"/>
      <c r="E27" s="297"/>
      <c r="F27" s="297"/>
      <c r="G27" s="297"/>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topLeftCell="C1" zoomScale="98" zoomScaleNormal="98" workbookViewId="0">
      <selection activeCell="Q18" sqref="Q18"/>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899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t="s">
        <v>8</v>
      </c>
      <c r="L14" s="101"/>
      <c r="M14" s="100"/>
      <c r="N14" s="100"/>
      <c r="O14" s="101" t="s">
        <v>6</v>
      </c>
      <c r="P14" s="101"/>
      <c r="Q14" s="101"/>
      <c r="R14" s="101"/>
      <c r="S14" s="101"/>
      <c r="T14" s="101"/>
      <c r="U14" s="100"/>
      <c r="V14" s="100"/>
      <c r="W14" s="101"/>
      <c r="X14" s="100"/>
      <c r="Y14" s="101"/>
      <c r="Z14" s="101"/>
      <c r="AA14" s="101"/>
      <c r="AB14" s="100"/>
      <c r="AC14" s="101"/>
      <c r="AD14" s="101"/>
      <c r="AE14" s="101"/>
      <c r="AF14" s="101"/>
      <c r="AG14" s="101"/>
      <c r="AH14" s="101"/>
      <c r="AI14" s="101"/>
      <c r="AJ14" s="19">
        <f t="shared" si="2"/>
        <v>1</v>
      </c>
      <c r="AK14" s="335">
        <f t="shared" si="3"/>
        <v>0</v>
      </c>
      <c r="AL14" s="335">
        <f t="shared" si="4"/>
        <v>1</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t="s">
        <v>7</v>
      </c>
      <c r="R18" s="96"/>
      <c r="S18" s="96"/>
      <c r="T18" s="96"/>
      <c r="U18" s="95"/>
      <c r="V18" s="95"/>
      <c r="W18" s="96"/>
      <c r="X18" s="95"/>
      <c r="Y18" s="96"/>
      <c r="Z18" s="96"/>
      <c r="AA18" s="96"/>
      <c r="AB18" s="95"/>
      <c r="AC18" s="96"/>
      <c r="AD18" s="96"/>
      <c r="AE18" s="96"/>
      <c r="AF18" s="96"/>
      <c r="AG18" s="96"/>
      <c r="AH18" s="96"/>
      <c r="AI18" s="96"/>
      <c r="AJ18" s="19">
        <f t="shared" si="2"/>
        <v>0</v>
      </c>
      <c r="AK18" s="335">
        <f t="shared" si="3"/>
        <v>1</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t="s">
        <v>7</v>
      </c>
      <c r="K22" s="96"/>
      <c r="L22" s="96"/>
      <c r="M22" s="100"/>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1</v>
      </c>
      <c r="AL22" s="335">
        <f t="shared" si="4"/>
        <v>0</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3" t="s">
        <v>2799</v>
      </c>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5"/>
      <c r="AJ25" s="19">
        <f t="shared" si="2"/>
        <v>0</v>
      </c>
      <c r="AK25" s="335">
        <f t="shared" si="3"/>
        <v>0</v>
      </c>
      <c r="AL25" s="335">
        <f t="shared" si="4"/>
        <v>0</v>
      </c>
    </row>
    <row r="26" spans="1:39" s="259" customFormat="1" ht="21" customHeight="1">
      <c r="A26" s="452" t="s">
        <v>10</v>
      </c>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2">
        <f>SUM(AJ7:AJ24)</f>
        <v>1</v>
      </c>
      <c r="AK26" s="42">
        <f>SUM(AK7:AK24)</f>
        <v>3</v>
      </c>
      <c r="AL26" s="42">
        <f>SUM(AL7:AL24)</f>
        <v>1</v>
      </c>
    </row>
    <row r="27" spans="1:39" s="25" customFormat="1" ht="21" customHeight="1">
      <c r="A27" s="429" t="s">
        <v>2804</v>
      </c>
      <c r="B27" s="430"/>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c r="AM27" s="338"/>
    </row>
  </sheetData>
  <mergeCells count="18">
    <mergeCell ref="A1:P1"/>
    <mergeCell ref="Q1:AL1"/>
    <mergeCell ref="A2:P2"/>
    <mergeCell ref="Q2:AL2"/>
    <mergeCell ref="A3:AL3"/>
    <mergeCell ref="M4:N4"/>
    <mergeCell ref="O4:Q4"/>
    <mergeCell ref="A26:AI26"/>
    <mergeCell ref="E25:AI25"/>
    <mergeCell ref="A27:AL27"/>
    <mergeCell ref="AK5:AK6"/>
    <mergeCell ref="AL5:AL6"/>
    <mergeCell ref="R4:T4"/>
    <mergeCell ref="A5:A6"/>
    <mergeCell ref="B5:B6"/>
    <mergeCell ref="C5:D6"/>
    <mergeCell ref="AJ5:AJ6"/>
    <mergeCell ref="I4:L4"/>
  </mergeCells>
  <conditionalFormatting sqref="E6:AI24 E25">
    <cfRule type="expression" dxfId="167"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topLeftCell="A7" zoomScale="85" zoomScaleNormal="85" workbookViewId="0">
      <selection activeCell="T7" sqref="T7"/>
    </sheetView>
  </sheetViews>
  <sheetFormatPr defaultColWidth="9.33203125" defaultRowHeight="18"/>
  <cols>
    <col min="1" max="1" width="8.6640625" style="24" customWidth="1"/>
    <col min="2" max="2" width="17.83203125" style="24" customWidth="1"/>
    <col min="3" max="3" width="24.33203125" style="24" customWidth="1"/>
    <col min="4" max="4" width="9.5" style="24" customWidth="1"/>
    <col min="5" max="35" width="4" style="24" customWidth="1"/>
    <col min="36" max="36" width="4.6640625" style="24" bestFit="1" customWidth="1"/>
    <col min="37" max="37" width="4" style="24" bestFit="1" customWidth="1"/>
    <col min="38" max="38" width="3.83203125" style="24" bestFit="1" customWidth="1"/>
    <col min="39" max="16384" width="9.33203125" style="24"/>
  </cols>
  <sheetData>
    <row r="1" spans="1:38"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1.5" customHeight="1">
      <c r="A3" s="443" t="s">
        <v>900</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769</v>
      </c>
      <c r="C7" s="80" t="s">
        <v>770</v>
      </c>
      <c r="D7" s="81" t="s">
        <v>37</v>
      </c>
      <c r="E7" s="105"/>
      <c r="F7" s="100" t="s">
        <v>6</v>
      </c>
      <c r="G7" s="99"/>
      <c r="H7" s="100" t="s">
        <v>6</v>
      </c>
      <c r="I7" s="99"/>
      <c r="J7" s="99"/>
      <c r="K7" s="99"/>
      <c r="L7" s="99" t="s">
        <v>6</v>
      </c>
      <c r="M7" s="100" t="s">
        <v>6</v>
      </c>
      <c r="N7" s="100"/>
      <c r="O7" s="99" t="s">
        <v>6</v>
      </c>
      <c r="P7" s="99"/>
      <c r="Q7" s="99" t="s">
        <v>6</v>
      </c>
      <c r="R7" s="99"/>
      <c r="S7" s="99" t="s">
        <v>6</v>
      </c>
      <c r="T7" s="99" t="s">
        <v>6</v>
      </c>
      <c r="U7" s="100"/>
      <c r="V7" s="100"/>
      <c r="W7" s="99"/>
      <c r="X7" s="100"/>
      <c r="Y7" s="99"/>
      <c r="Z7" s="99"/>
      <c r="AA7" s="99"/>
      <c r="AB7" s="100"/>
      <c r="AC7" s="99"/>
      <c r="AD7" s="99"/>
      <c r="AE7" s="99"/>
      <c r="AF7" s="99"/>
      <c r="AG7" s="99"/>
      <c r="AH7" s="99"/>
      <c r="AI7" s="99"/>
      <c r="AJ7" s="19">
        <f>COUNTIF(E7:AI7,"K")+2*COUNTIF(E7:AI7,"2K")+COUNTIF(E7:AI7,"TK")+COUNTIF(E7:AI7,"KT")+COUNTIF(E7:AI7,"PK")+COUNTIF(E7:AI7,"KP")+2*COUNTIF(E7:AI7,"K2")</f>
        <v>8</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0</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t="s">
        <v>8</v>
      </c>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1</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t="s">
        <v>6</v>
      </c>
      <c r="U15" s="100"/>
      <c r="V15" s="100"/>
      <c r="W15" s="101"/>
      <c r="X15" s="100"/>
      <c r="Y15" s="101"/>
      <c r="Z15" s="101"/>
      <c r="AA15" s="101"/>
      <c r="AB15" s="100"/>
      <c r="AC15" s="101"/>
      <c r="AD15" s="101"/>
      <c r="AE15" s="101"/>
      <c r="AF15" s="101"/>
      <c r="AG15" s="101"/>
      <c r="AH15" s="101"/>
      <c r="AI15" s="101"/>
      <c r="AJ15" s="19">
        <f t="shared" si="2"/>
        <v>2</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t="s">
        <v>6</v>
      </c>
      <c r="N17" s="100"/>
      <c r="O17" s="99" t="s">
        <v>6</v>
      </c>
      <c r="P17" s="99"/>
      <c r="Q17" s="99"/>
      <c r="R17" s="99"/>
      <c r="S17" s="99"/>
      <c r="T17" s="99"/>
      <c r="U17" s="100"/>
      <c r="V17" s="100"/>
      <c r="W17" s="99"/>
      <c r="X17" s="100"/>
      <c r="Y17" s="99"/>
      <c r="Z17" s="99"/>
      <c r="AA17" s="99"/>
      <c r="AB17" s="100"/>
      <c r="AC17" s="99"/>
      <c r="AD17" s="99"/>
      <c r="AE17" s="99"/>
      <c r="AF17" s="99"/>
      <c r="AG17" s="99"/>
      <c r="AH17" s="99"/>
      <c r="AI17" s="99"/>
      <c r="AJ17" s="19">
        <f t="shared" si="2"/>
        <v>3</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t="s">
        <v>6</v>
      </c>
      <c r="T19" s="96"/>
      <c r="U19" s="95"/>
      <c r="V19" s="95"/>
      <c r="W19" s="96"/>
      <c r="X19" s="95"/>
      <c r="Y19" s="96"/>
      <c r="Z19" s="96"/>
      <c r="AA19" s="96"/>
      <c r="AB19" s="95"/>
      <c r="AC19" s="96"/>
      <c r="AD19" s="96"/>
      <c r="AE19" s="96"/>
      <c r="AF19" s="96"/>
      <c r="AG19" s="96"/>
      <c r="AH19" s="96"/>
      <c r="AI19" s="96"/>
      <c r="AJ19" s="19">
        <f t="shared" si="2"/>
        <v>3</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t="s">
        <v>6</v>
      </c>
      <c r="L21" s="96" t="s">
        <v>6</v>
      </c>
      <c r="M21" s="95" t="s">
        <v>6</v>
      </c>
      <c r="N21" s="95"/>
      <c r="O21" s="96" t="s">
        <v>6</v>
      </c>
      <c r="P21" s="96"/>
      <c r="Q21" s="96"/>
      <c r="R21" s="96"/>
      <c r="S21" s="96" t="s">
        <v>6</v>
      </c>
      <c r="T21" s="96"/>
      <c r="U21" s="95"/>
      <c r="V21" s="95"/>
      <c r="W21" s="96"/>
      <c r="X21" s="95"/>
      <c r="Y21" s="96"/>
      <c r="Z21" s="96"/>
      <c r="AA21" s="96"/>
      <c r="AB21" s="95"/>
      <c r="AC21" s="96"/>
      <c r="AD21" s="96"/>
      <c r="AE21" s="96"/>
      <c r="AF21" s="96"/>
      <c r="AG21" s="96"/>
      <c r="AH21" s="96"/>
      <c r="AI21" s="96"/>
      <c r="AJ21" s="19">
        <f t="shared" si="2"/>
        <v>8</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t="s">
        <v>8</v>
      </c>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2</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t="s">
        <v>6</v>
      </c>
      <c r="R23" s="96"/>
      <c r="S23" s="96"/>
      <c r="T23" s="96"/>
      <c r="U23" s="95"/>
      <c r="V23" s="95"/>
      <c r="W23" s="96"/>
      <c r="X23" s="95"/>
      <c r="Y23" s="96"/>
      <c r="Z23" s="96"/>
      <c r="AA23" s="96"/>
      <c r="AB23" s="95"/>
      <c r="AC23" s="96"/>
      <c r="AD23" s="96"/>
      <c r="AE23" s="96"/>
      <c r="AF23" s="96"/>
      <c r="AG23" s="96"/>
      <c r="AH23" s="96"/>
      <c r="AI23" s="96"/>
      <c r="AJ23" s="19">
        <f t="shared" si="2"/>
        <v>1</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t="s">
        <v>6</v>
      </c>
      <c r="R25" s="96"/>
      <c r="S25" s="96"/>
      <c r="T25" s="96" t="s">
        <v>6</v>
      </c>
      <c r="U25" s="95"/>
      <c r="V25" s="95"/>
      <c r="W25" s="96"/>
      <c r="X25" s="95"/>
      <c r="Y25" s="96"/>
      <c r="Z25" s="96"/>
      <c r="AA25" s="96"/>
      <c r="AB25" s="95"/>
      <c r="AC25" s="96"/>
      <c r="AD25" s="96"/>
      <c r="AE25" s="96"/>
      <c r="AF25" s="96"/>
      <c r="AG25" s="96"/>
      <c r="AH25" s="96"/>
      <c r="AI25" s="96"/>
      <c r="AJ25" s="19">
        <f t="shared" si="2"/>
        <v>3</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t="s">
        <v>6</v>
      </c>
      <c r="R26" s="96"/>
      <c r="S26" s="96"/>
      <c r="T26" s="96"/>
      <c r="U26" s="95"/>
      <c r="V26" s="95"/>
      <c r="W26" s="96"/>
      <c r="X26" s="95"/>
      <c r="Y26" s="96"/>
      <c r="Z26" s="96"/>
      <c r="AA26" s="96"/>
      <c r="AB26" s="95"/>
      <c r="AC26" s="96"/>
      <c r="AD26" s="96"/>
      <c r="AE26" s="96"/>
      <c r="AF26" s="96"/>
      <c r="AG26" s="96"/>
      <c r="AH26" s="96"/>
      <c r="AI26" s="96"/>
      <c r="AJ26" s="19">
        <f t="shared" si="2"/>
        <v>2</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t="s">
        <v>6</v>
      </c>
      <c r="R27" s="99"/>
      <c r="S27" s="99"/>
      <c r="T27" s="99" t="s">
        <v>6</v>
      </c>
      <c r="U27" s="100"/>
      <c r="V27" s="100"/>
      <c r="W27" s="99"/>
      <c r="X27" s="100"/>
      <c r="Y27" s="99"/>
      <c r="Z27" s="99"/>
      <c r="AA27" s="99"/>
      <c r="AB27" s="100"/>
      <c r="AC27" s="99"/>
      <c r="AD27" s="99"/>
      <c r="AE27" s="99"/>
      <c r="AF27" s="99"/>
      <c r="AG27" s="99"/>
      <c r="AH27" s="99"/>
      <c r="AI27" s="99"/>
      <c r="AJ27" s="19">
        <f t="shared" si="2"/>
        <v>2</v>
      </c>
      <c r="AK27" s="335">
        <f t="shared" si="3"/>
        <v>0</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t="s">
        <v>8</v>
      </c>
      <c r="Q28" s="107" t="s">
        <v>6</v>
      </c>
      <c r="R28" s="107"/>
      <c r="S28" s="107"/>
      <c r="T28" s="107"/>
      <c r="U28" s="100"/>
      <c r="V28" s="100"/>
      <c r="W28" s="107"/>
      <c r="X28" s="100"/>
      <c r="Y28" s="107"/>
      <c r="Z28" s="107"/>
      <c r="AA28" s="107"/>
      <c r="AB28" s="100"/>
      <c r="AC28" s="107"/>
      <c r="AD28" s="107"/>
      <c r="AE28" s="107"/>
      <c r="AF28" s="107"/>
      <c r="AG28" s="107"/>
      <c r="AH28" s="107"/>
      <c r="AI28" s="107"/>
      <c r="AJ28" s="19">
        <f t="shared" si="2"/>
        <v>1</v>
      </c>
      <c r="AK28" s="335">
        <f t="shared" si="3"/>
        <v>0</v>
      </c>
      <c r="AL28" s="335">
        <f t="shared" si="4"/>
        <v>1</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t="s">
        <v>6</v>
      </c>
      <c r="U29" s="100"/>
      <c r="V29" s="100"/>
      <c r="W29" s="99"/>
      <c r="X29" s="100"/>
      <c r="Y29" s="99"/>
      <c r="Z29" s="99"/>
      <c r="AA29" s="99"/>
      <c r="AB29" s="100"/>
      <c r="AC29" s="99"/>
      <c r="AD29" s="99"/>
      <c r="AE29" s="99"/>
      <c r="AF29" s="99"/>
      <c r="AG29" s="99"/>
      <c r="AH29" s="99"/>
      <c r="AI29" s="99"/>
      <c r="AJ29" s="19">
        <f t="shared" si="2"/>
        <v>1</v>
      </c>
      <c r="AK29" s="335">
        <f t="shared" si="3"/>
        <v>0</v>
      </c>
      <c r="AL29" s="335">
        <f t="shared" si="4"/>
        <v>0</v>
      </c>
      <c r="AM29" s="24"/>
      <c r="AN29" s="24"/>
      <c r="AO29" s="24"/>
    </row>
    <row r="30" spans="1:41" s="259" customFormat="1" ht="21" customHeight="1">
      <c r="A30" s="452" t="s">
        <v>10</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345">
        <f>SUM(AJ7:AJ29)</f>
        <v>40</v>
      </c>
      <c r="AK30" s="345">
        <f>SUM(AK7:AK29)</f>
        <v>0</v>
      </c>
      <c r="AL30" s="345">
        <f>SUM(AL7:AL29)</f>
        <v>4</v>
      </c>
    </row>
    <row r="31" spans="1:41" s="25" customFormat="1" ht="21" customHeight="1">
      <c r="A31" s="429" t="s">
        <v>2804</v>
      </c>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5"/>
      <c r="D33" s="425"/>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5"/>
      <c r="D34" s="425"/>
      <c r="E34" s="425"/>
      <c r="F34" s="425"/>
      <c r="G34" s="425"/>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5"/>
      <c r="D35" s="425"/>
      <c r="E35" s="425"/>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5"/>
      <c r="D36" s="425"/>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J5:AJ6"/>
    <mergeCell ref="AK5:AK6"/>
    <mergeCell ref="AL5:AL6"/>
    <mergeCell ref="A1:P1"/>
    <mergeCell ref="Q1:AL1"/>
    <mergeCell ref="A2:P2"/>
    <mergeCell ref="Q2:AL2"/>
    <mergeCell ref="A3:AL3"/>
    <mergeCell ref="A30:AI30"/>
    <mergeCell ref="I4:L4"/>
    <mergeCell ref="M4:N4"/>
    <mergeCell ref="O4:Q4"/>
    <mergeCell ref="R4:T4"/>
    <mergeCell ref="A5:A6"/>
    <mergeCell ref="B5:B6"/>
    <mergeCell ref="C5:D6"/>
    <mergeCell ref="A31:AL31"/>
    <mergeCell ref="C35:E35"/>
    <mergeCell ref="C36:D36"/>
    <mergeCell ref="C34:G34"/>
    <mergeCell ref="C33:D33"/>
  </mergeCells>
  <conditionalFormatting sqref="E6:AI29">
    <cfRule type="expression" dxfId="164" priority="1">
      <formula>IF(E$6="CN",1,0)</formula>
    </cfRule>
    <cfRule type="expression" dxfId="16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C7" zoomScaleNormal="100" workbookViewId="0">
      <selection activeCell="T13" sqref="T13"/>
    </sheetView>
  </sheetViews>
  <sheetFormatPr defaultColWidth="9.33203125" defaultRowHeight="18"/>
  <cols>
    <col min="1" max="1" width="7.6640625" style="24" customWidth="1"/>
    <col min="2" max="2" width="17.33203125" style="24" customWidth="1"/>
    <col min="3" max="3" width="25.6640625" style="24" customWidth="1"/>
    <col min="4" max="4" width="10.6640625" style="24" customWidth="1"/>
    <col min="5" max="35" width="4" style="24" customWidth="1"/>
    <col min="36" max="38" width="6" style="24" customWidth="1"/>
    <col min="39" max="16384" width="9.33203125" style="24"/>
  </cols>
  <sheetData>
    <row r="1" spans="1:38"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ht="31.5" customHeight="1">
      <c r="A3" s="443" t="s">
        <v>901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t="s">
        <v>8</v>
      </c>
      <c r="S7" s="110"/>
      <c r="T7" s="110" t="s">
        <v>6</v>
      </c>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1</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t="s">
        <v>7</v>
      </c>
      <c r="L11" s="110" t="s">
        <v>6</v>
      </c>
      <c r="M11" s="110" t="s">
        <v>7</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1</v>
      </c>
      <c r="AK11" s="335">
        <f t="shared" si="3"/>
        <v>2</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t="s">
        <v>6</v>
      </c>
      <c r="M12" s="110" t="s">
        <v>7</v>
      </c>
      <c r="N12" s="110"/>
      <c r="O12" s="110" t="s">
        <v>7</v>
      </c>
      <c r="P12" s="110"/>
      <c r="Q12" s="110"/>
      <c r="R12" s="110" t="s">
        <v>6</v>
      </c>
      <c r="S12" s="110"/>
      <c r="T12" s="110" t="s">
        <v>6</v>
      </c>
      <c r="U12" s="110"/>
      <c r="V12" s="110"/>
      <c r="W12" s="110"/>
      <c r="X12" s="110"/>
      <c r="Y12" s="110"/>
      <c r="Z12" s="110"/>
      <c r="AA12" s="110"/>
      <c r="AB12" s="110"/>
      <c r="AC12" s="110"/>
      <c r="AD12" s="110"/>
      <c r="AE12" s="110"/>
      <c r="AF12" s="110"/>
      <c r="AG12" s="110"/>
      <c r="AH12" s="110"/>
      <c r="AI12" s="110"/>
      <c r="AJ12" s="19">
        <f t="shared" si="2"/>
        <v>4</v>
      </c>
      <c r="AK12" s="335">
        <f t="shared" si="3"/>
        <v>2</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t="s">
        <v>6</v>
      </c>
      <c r="N13" s="110"/>
      <c r="O13" s="110"/>
      <c r="P13" s="110"/>
      <c r="Q13" s="110"/>
      <c r="R13" s="110"/>
      <c r="S13" s="110"/>
      <c r="T13" s="110" t="s">
        <v>6</v>
      </c>
      <c r="U13" s="110"/>
      <c r="V13" s="110"/>
      <c r="W13" s="110"/>
      <c r="X13" s="110"/>
      <c r="Y13" s="110"/>
      <c r="Z13" s="110"/>
      <c r="AA13" s="110"/>
      <c r="AB13" s="110"/>
      <c r="AC13" s="110"/>
      <c r="AD13" s="110"/>
      <c r="AE13" s="110"/>
      <c r="AF13" s="110"/>
      <c r="AG13" s="110"/>
      <c r="AH13" s="110"/>
      <c r="AI13" s="110"/>
      <c r="AJ13" s="19">
        <f t="shared" si="2"/>
        <v>2</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t="s">
        <v>8</v>
      </c>
      <c r="L16" s="110" t="s">
        <v>8</v>
      </c>
      <c r="M16" s="110" t="s">
        <v>8</v>
      </c>
      <c r="N16" s="110"/>
      <c r="O16" s="110"/>
      <c r="P16" s="110" t="s">
        <v>6</v>
      </c>
      <c r="Q16" s="110"/>
      <c r="R16" s="110" t="s">
        <v>6</v>
      </c>
      <c r="S16" s="110"/>
      <c r="T16" s="110" t="s">
        <v>6</v>
      </c>
      <c r="U16" s="110"/>
      <c r="V16" s="110"/>
      <c r="W16" s="110"/>
      <c r="X16" s="110"/>
      <c r="Y16" s="110"/>
      <c r="Z16" s="110"/>
      <c r="AA16" s="110"/>
      <c r="AB16" s="110"/>
      <c r="AC16" s="110"/>
      <c r="AD16" s="110"/>
      <c r="AE16" s="110"/>
      <c r="AF16" s="110"/>
      <c r="AG16" s="110"/>
      <c r="AH16" s="110"/>
      <c r="AI16" s="110"/>
      <c r="AJ16" s="19">
        <f t="shared" si="2"/>
        <v>7</v>
      </c>
      <c r="AK16" s="335">
        <f t="shared" si="3"/>
        <v>0</v>
      </c>
      <c r="AL16" s="335">
        <f t="shared" si="4"/>
        <v>3</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t="s">
        <v>6</v>
      </c>
      <c r="L22" s="110" t="s">
        <v>6</v>
      </c>
      <c r="M22" s="110" t="s">
        <v>8</v>
      </c>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2</v>
      </c>
      <c r="AK22" s="335">
        <f t="shared" si="3"/>
        <v>0</v>
      </c>
      <c r="AL22" s="335">
        <f t="shared" si="4"/>
        <v>1</v>
      </c>
    </row>
    <row r="23" spans="1:38" s="25" customFormat="1" ht="21" customHeight="1">
      <c r="A23" s="34">
        <v>17</v>
      </c>
      <c r="B23" s="39" t="s">
        <v>622</v>
      </c>
      <c r="C23" s="40" t="s">
        <v>623</v>
      </c>
      <c r="D23" s="41" t="s">
        <v>62</v>
      </c>
      <c r="E23" s="110"/>
      <c r="F23" s="110" t="s">
        <v>2806</v>
      </c>
      <c r="G23" s="110"/>
      <c r="H23" s="110"/>
      <c r="I23" s="110" t="s">
        <v>6</v>
      </c>
      <c r="J23" s="111"/>
      <c r="K23" s="110" t="s">
        <v>6</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4</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t="s">
        <v>8</v>
      </c>
      <c r="L24" s="110" t="s">
        <v>6</v>
      </c>
      <c r="M24" s="110" t="s">
        <v>7</v>
      </c>
      <c r="N24" s="110"/>
      <c r="O24" s="110" t="s">
        <v>7</v>
      </c>
      <c r="P24" s="110" t="s">
        <v>7</v>
      </c>
      <c r="Q24" s="110"/>
      <c r="R24" s="110" t="s">
        <v>7</v>
      </c>
      <c r="S24" s="110" t="s">
        <v>7</v>
      </c>
      <c r="T24" s="110" t="s">
        <v>7</v>
      </c>
      <c r="U24" s="110"/>
      <c r="V24" s="110"/>
      <c r="W24" s="110"/>
      <c r="X24" s="110"/>
      <c r="Y24" s="110"/>
      <c r="Z24" s="110"/>
      <c r="AA24" s="110"/>
      <c r="AB24" s="110"/>
      <c r="AC24" s="110"/>
      <c r="AD24" s="110"/>
      <c r="AE24" s="110"/>
      <c r="AF24" s="110"/>
      <c r="AG24" s="110"/>
      <c r="AH24" s="110"/>
      <c r="AI24" s="110"/>
      <c r="AJ24" s="19">
        <f t="shared" si="2"/>
        <v>4</v>
      </c>
      <c r="AK24" s="335">
        <f t="shared" si="3"/>
        <v>7</v>
      </c>
      <c r="AL24" s="335">
        <f t="shared" si="4"/>
        <v>1</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t="s">
        <v>7</v>
      </c>
      <c r="L26" s="110" t="s">
        <v>6</v>
      </c>
      <c r="M26" s="110" t="s">
        <v>7</v>
      </c>
      <c r="N26" s="110"/>
      <c r="O26" s="110"/>
      <c r="P26" s="110"/>
      <c r="Q26" s="110"/>
      <c r="R26" s="110"/>
      <c r="S26" s="110"/>
      <c r="T26" s="110" t="s">
        <v>6</v>
      </c>
      <c r="U26" s="110"/>
      <c r="V26" s="110"/>
      <c r="W26" s="110"/>
      <c r="X26" s="110"/>
      <c r="Y26" s="110"/>
      <c r="Z26" s="110"/>
      <c r="AA26" s="110"/>
      <c r="AB26" s="110"/>
      <c r="AC26" s="110"/>
      <c r="AD26" s="110"/>
      <c r="AE26" s="110"/>
      <c r="AF26" s="110"/>
      <c r="AG26" s="110"/>
      <c r="AH26" s="110"/>
      <c r="AI26" s="110"/>
      <c r="AJ26" s="19">
        <f t="shared" si="2"/>
        <v>2</v>
      </c>
      <c r="AK26" s="335">
        <f t="shared" si="3"/>
        <v>2</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t="s">
        <v>6</v>
      </c>
      <c r="L30" s="110" t="s">
        <v>6</v>
      </c>
      <c r="M30" s="110" t="s">
        <v>6</v>
      </c>
      <c r="N30" s="110"/>
      <c r="O30" s="110"/>
      <c r="P30" s="110"/>
      <c r="Q30" s="110"/>
      <c r="R30" s="110" t="s">
        <v>6</v>
      </c>
      <c r="S30" s="110" t="s">
        <v>6</v>
      </c>
      <c r="T30" s="110" t="s">
        <v>6</v>
      </c>
      <c r="U30" s="110"/>
      <c r="V30" s="110"/>
      <c r="W30" s="110"/>
      <c r="X30" s="110"/>
      <c r="Y30" s="110"/>
      <c r="Z30" s="110"/>
      <c r="AA30" s="110"/>
      <c r="AB30" s="110"/>
      <c r="AC30" s="110"/>
      <c r="AD30" s="110"/>
      <c r="AE30" s="110"/>
      <c r="AF30" s="110"/>
      <c r="AG30" s="110"/>
      <c r="AH30" s="110"/>
      <c r="AI30" s="110"/>
      <c r="AJ30" s="19">
        <f t="shared" si="2"/>
        <v>8</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t="s">
        <v>6</v>
      </c>
      <c r="L31" s="110"/>
      <c r="M31" s="110"/>
      <c r="N31" s="110"/>
      <c r="O31" s="110"/>
      <c r="P31" s="110"/>
      <c r="Q31" s="110"/>
      <c r="R31" s="110"/>
      <c r="S31" s="110" t="s">
        <v>8</v>
      </c>
      <c r="T31" s="110"/>
      <c r="U31" s="110"/>
      <c r="V31" s="110"/>
      <c r="W31" s="110"/>
      <c r="X31" s="110"/>
      <c r="Y31" s="110"/>
      <c r="Z31" s="110"/>
      <c r="AA31" s="110"/>
      <c r="AB31" s="110"/>
      <c r="AC31" s="110"/>
      <c r="AD31" s="110"/>
      <c r="AE31" s="110"/>
      <c r="AF31" s="110"/>
      <c r="AG31" s="110"/>
      <c r="AH31" s="110"/>
      <c r="AI31" s="110"/>
      <c r="AJ31" s="19">
        <f t="shared" si="2"/>
        <v>4</v>
      </c>
      <c r="AK31" s="335">
        <f t="shared" si="3"/>
        <v>0</v>
      </c>
      <c r="AL31" s="335">
        <f t="shared" si="4"/>
        <v>1</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t="s">
        <v>7</v>
      </c>
      <c r="S32" s="110"/>
      <c r="T32" s="110"/>
      <c r="U32" s="110"/>
      <c r="V32" s="110"/>
      <c r="W32" s="110"/>
      <c r="X32" s="110"/>
      <c r="Y32" s="110"/>
      <c r="Z32" s="110"/>
      <c r="AA32" s="110"/>
      <c r="AB32" s="110"/>
      <c r="AC32" s="110"/>
      <c r="AD32" s="110"/>
      <c r="AE32" s="110"/>
      <c r="AF32" s="110"/>
      <c r="AG32" s="110"/>
      <c r="AH32" s="110"/>
      <c r="AI32" s="110"/>
      <c r="AJ32" s="19">
        <f t="shared" si="2"/>
        <v>0</v>
      </c>
      <c r="AK32" s="335">
        <f t="shared" si="3"/>
        <v>1</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t="s">
        <v>7</v>
      </c>
      <c r="S33" s="110" t="s">
        <v>7</v>
      </c>
      <c r="T33" s="110"/>
      <c r="U33" s="110"/>
      <c r="V33" s="110"/>
      <c r="W33" s="110"/>
      <c r="X33" s="110"/>
      <c r="Y33" s="110"/>
      <c r="Z33" s="110"/>
      <c r="AA33" s="110"/>
      <c r="AB33" s="110"/>
      <c r="AC33" s="110"/>
      <c r="AD33" s="110"/>
      <c r="AE33" s="110"/>
      <c r="AF33" s="110"/>
      <c r="AG33" s="110"/>
      <c r="AH33" s="110"/>
      <c r="AI33" s="110"/>
      <c r="AJ33" s="19">
        <f t="shared" si="2"/>
        <v>0</v>
      </c>
      <c r="AK33" s="335">
        <f t="shared" si="3"/>
        <v>2</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t="s">
        <v>6</v>
      </c>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3</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6" t="s">
        <v>2799</v>
      </c>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8"/>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51" t="s">
        <v>10</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15">
        <f>SUM(AJ7:AJ38)</f>
        <v>43</v>
      </c>
      <c r="AK40" s="15">
        <f>SUM(AK7:AK38)</f>
        <v>20</v>
      </c>
      <c r="AL40" s="15">
        <f>SUM(AL7:AL38)</f>
        <v>8</v>
      </c>
    </row>
    <row r="41" spans="1:40" s="25" customFormat="1" ht="21" customHeight="1">
      <c r="A41" s="429" t="s">
        <v>2804</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1"/>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25"/>
      <c r="D91" s="425"/>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25"/>
      <c r="D92" s="425"/>
      <c r="E92" s="425"/>
      <c r="F92" s="425"/>
      <c r="G92" s="425"/>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25"/>
      <c r="D93" s="425"/>
      <c r="E93" s="425"/>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25"/>
      <c r="D94" s="425"/>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E39:AI39"/>
    <mergeCell ref="C93:E93"/>
    <mergeCell ref="C94:D94"/>
    <mergeCell ref="C92:G92"/>
    <mergeCell ref="C91:D91"/>
    <mergeCell ref="A40:AI40"/>
    <mergeCell ref="A41:AL41"/>
  </mergeCells>
  <conditionalFormatting sqref="E6:AI38 E39">
    <cfRule type="expression" dxfId="16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topLeftCell="A4" zoomScaleNormal="100" workbookViewId="0">
      <selection activeCell="T10" sqref="T10"/>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4" customFormat="1" ht="23.1" customHeight="1">
      <c r="A1" s="435" t="s">
        <v>0</v>
      </c>
      <c r="B1" s="435"/>
      <c r="C1" s="435"/>
      <c r="D1" s="435"/>
      <c r="E1" s="435"/>
      <c r="F1" s="435"/>
      <c r="G1" s="435"/>
      <c r="H1" s="435"/>
      <c r="I1" s="435"/>
      <c r="J1" s="435"/>
      <c r="K1" s="435"/>
      <c r="L1" s="435"/>
      <c r="M1" s="435"/>
      <c r="N1" s="435"/>
      <c r="O1" s="435"/>
      <c r="P1" s="435"/>
      <c r="Q1" s="436" t="s">
        <v>1</v>
      </c>
      <c r="R1" s="436"/>
      <c r="S1" s="436"/>
      <c r="T1" s="436"/>
      <c r="U1" s="436"/>
      <c r="V1" s="436"/>
      <c r="W1" s="436"/>
      <c r="X1" s="436"/>
      <c r="Y1" s="436"/>
      <c r="Z1" s="436"/>
      <c r="AA1" s="436"/>
      <c r="AB1" s="436"/>
      <c r="AC1" s="436"/>
      <c r="AD1" s="436"/>
      <c r="AE1" s="436"/>
      <c r="AF1" s="436"/>
      <c r="AG1" s="436"/>
      <c r="AH1" s="436"/>
      <c r="AI1" s="436"/>
      <c r="AJ1" s="436"/>
      <c r="AK1" s="436"/>
      <c r="AL1" s="436"/>
    </row>
    <row r="2" spans="1:38" s="24" customFormat="1" ht="23.1" customHeight="1">
      <c r="A2" s="436" t="s">
        <v>894</v>
      </c>
      <c r="B2" s="436"/>
      <c r="C2" s="436"/>
      <c r="D2" s="436"/>
      <c r="E2" s="436"/>
      <c r="F2" s="436"/>
      <c r="G2" s="436"/>
      <c r="H2" s="436"/>
      <c r="I2" s="436"/>
      <c r="J2" s="436"/>
      <c r="K2" s="436"/>
      <c r="L2" s="436"/>
      <c r="M2" s="436"/>
      <c r="N2" s="436"/>
      <c r="O2" s="436"/>
      <c r="P2" s="436"/>
      <c r="Q2" s="436" t="s">
        <v>2</v>
      </c>
      <c r="R2" s="436"/>
      <c r="S2" s="436"/>
      <c r="T2" s="436"/>
      <c r="U2" s="436"/>
      <c r="V2" s="436"/>
      <c r="W2" s="436"/>
      <c r="X2" s="436"/>
      <c r="Y2" s="436"/>
      <c r="Z2" s="436"/>
      <c r="AA2" s="436"/>
      <c r="AB2" s="436"/>
      <c r="AC2" s="436"/>
      <c r="AD2" s="436"/>
      <c r="AE2" s="436"/>
      <c r="AF2" s="436"/>
      <c r="AG2" s="436"/>
      <c r="AH2" s="436"/>
      <c r="AI2" s="436"/>
      <c r="AJ2" s="436"/>
      <c r="AK2" s="436"/>
      <c r="AL2" s="436"/>
    </row>
    <row r="3" spans="1:38" s="24" customFormat="1" ht="31.5" customHeight="1">
      <c r="A3" s="443" t="s">
        <v>902</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row>
    <row r="4" spans="1:38" s="24" customFormat="1" ht="31.5" customHeight="1">
      <c r="B4" s="329"/>
      <c r="C4" s="329"/>
      <c r="D4" s="329"/>
      <c r="E4" s="329" t="s">
        <v>1778</v>
      </c>
      <c r="F4" s="329" t="s">
        <v>1778</v>
      </c>
      <c r="G4" s="329"/>
      <c r="H4" s="329"/>
      <c r="I4" s="450" t="s">
        <v>2797</v>
      </c>
      <c r="J4" s="450"/>
      <c r="K4" s="450"/>
      <c r="L4" s="450"/>
      <c r="M4" s="450">
        <v>1</v>
      </c>
      <c r="N4" s="450"/>
      <c r="O4" s="450" t="s">
        <v>2798</v>
      </c>
      <c r="P4" s="450"/>
      <c r="Q4" s="450"/>
      <c r="R4" s="450">
        <v>2021</v>
      </c>
      <c r="S4" s="450"/>
      <c r="T4" s="450"/>
      <c r="U4" s="329"/>
      <c r="V4" s="329"/>
      <c r="W4" s="329"/>
      <c r="X4" s="329"/>
      <c r="Y4" s="329"/>
      <c r="Z4" s="329"/>
      <c r="AA4" s="329"/>
      <c r="AB4" s="329"/>
      <c r="AC4" s="329"/>
      <c r="AD4" s="329"/>
      <c r="AE4" s="329"/>
      <c r="AF4" s="329"/>
      <c r="AG4" s="329"/>
      <c r="AH4" s="329"/>
      <c r="AI4" s="329"/>
      <c r="AJ4" s="329"/>
      <c r="AK4" s="329"/>
      <c r="AL4" s="329"/>
    </row>
    <row r="5" spans="1:38" s="25" customFormat="1" ht="21" customHeight="1">
      <c r="A5" s="441" t="s">
        <v>3</v>
      </c>
      <c r="B5" s="441" t="s">
        <v>4</v>
      </c>
      <c r="C5" s="437" t="s">
        <v>5</v>
      </c>
      <c r="D5" s="43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42"/>
      <c r="B6" s="442"/>
      <c r="C6" s="439"/>
      <c r="D6" s="44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203" t="s">
        <v>645</v>
      </c>
      <c r="C7" s="333" t="s">
        <v>646</v>
      </c>
      <c r="D7" s="334" t="s">
        <v>647</v>
      </c>
      <c r="E7" s="110"/>
      <c r="F7" s="110"/>
      <c r="G7" s="110"/>
      <c r="H7" s="110"/>
      <c r="I7" s="110"/>
      <c r="J7" s="111" t="s">
        <v>6</v>
      </c>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t="s">
        <v>6</v>
      </c>
      <c r="K8" s="110"/>
      <c r="L8" s="110"/>
      <c r="M8" s="112"/>
      <c r="N8" s="110"/>
      <c r="O8" s="110" t="s">
        <v>6</v>
      </c>
      <c r="P8" s="110" t="s">
        <v>6</v>
      </c>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3</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t="s">
        <v>6</v>
      </c>
      <c r="K9" s="110"/>
      <c r="L9" s="110"/>
      <c r="M9" s="112"/>
      <c r="N9" s="110"/>
      <c r="O9" s="110"/>
      <c r="P9" s="110"/>
      <c r="Q9" s="110"/>
      <c r="R9" s="110"/>
      <c r="S9" s="110" t="s">
        <v>6</v>
      </c>
      <c r="T9" s="110"/>
      <c r="U9" s="110"/>
      <c r="V9" s="110"/>
      <c r="W9" s="110"/>
      <c r="X9" s="110"/>
      <c r="Y9" s="110"/>
      <c r="Z9" s="110"/>
      <c r="AA9" s="110"/>
      <c r="AB9" s="110"/>
      <c r="AC9" s="110"/>
      <c r="AD9" s="110"/>
      <c r="AE9" s="110"/>
      <c r="AF9" s="110"/>
      <c r="AG9" s="110"/>
      <c r="AH9" s="110"/>
      <c r="AI9" s="110"/>
      <c r="AJ9" s="19">
        <f t="shared" si="2"/>
        <v>2</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t="s">
        <v>6</v>
      </c>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2</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t="s">
        <v>6</v>
      </c>
      <c r="K11" s="110"/>
      <c r="L11" s="110" t="s">
        <v>6</v>
      </c>
      <c r="M11" s="112"/>
      <c r="N11" s="110"/>
      <c r="O11" s="110"/>
      <c r="P11" s="110"/>
      <c r="Q11" s="110"/>
      <c r="R11" s="110"/>
      <c r="S11" s="110"/>
      <c r="T11" s="110" t="s">
        <v>8</v>
      </c>
      <c r="U11" s="110"/>
      <c r="V11" s="110"/>
      <c r="W11" s="110"/>
      <c r="X11" s="110"/>
      <c r="Y11" s="110"/>
      <c r="Z11" s="110"/>
      <c r="AA11" s="110"/>
      <c r="AB11" s="110"/>
      <c r="AC11" s="110"/>
      <c r="AD11" s="110"/>
      <c r="AE11" s="110"/>
      <c r="AF11" s="110"/>
      <c r="AG11" s="110"/>
      <c r="AH11" s="110"/>
      <c r="AI11" s="110"/>
      <c r="AJ11" s="19">
        <f t="shared" si="2"/>
        <v>2</v>
      </c>
      <c r="AK11" s="335">
        <f t="shared" si="3"/>
        <v>0</v>
      </c>
      <c r="AL11" s="335">
        <f t="shared" si="4"/>
        <v>1</v>
      </c>
    </row>
    <row r="12" spans="1:38" s="1" customFormat="1" ht="21" customHeight="1">
      <c r="A12" s="5">
        <v>6</v>
      </c>
      <c r="B12" s="203" t="s">
        <v>558</v>
      </c>
      <c r="C12" s="333" t="s">
        <v>559</v>
      </c>
      <c r="D12" s="334" t="s">
        <v>41</v>
      </c>
      <c r="E12" s="110"/>
      <c r="F12" s="110"/>
      <c r="G12" s="110"/>
      <c r="H12" s="110"/>
      <c r="I12" s="110"/>
      <c r="J12" s="111"/>
      <c r="K12" s="110"/>
      <c r="L12" s="110" t="s">
        <v>6</v>
      </c>
      <c r="M12" s="112"/>
      <c r="N12" s="110"/>
      <c r="O12" s="110"/>
      <c r="P12" s="110" t="s">
        <v>6</v>
      </c>
      <c r="Q12" s="110"/>
      <c r="R12" s="110"/>
      <c r="S12" s="110"/>
      <c r="T12" s="110" t="s">
        <v>8</v>
      </c>
      <c r="U12" s="110"/>
      <c r="V12" s="110"/>
      <c r="W12" s="110"/>
      <c r="X12" s="110"/>
      <c r="Y12" s="110"/>
      <c r="Z12" s="110"/>
      <c r="AA12" s="110"/>
      <c r="AB12" s="110"/>
      <c r="AC12" s="110"/>
      <c r="AD12" s="110"/>
      <c r="AE12" s="110"/>
      <c r="AF12" s="110"/>
      <c r="AG12" s="110"/>
      <c r="AH12" s="110"/>
      <c r="AI12" s="110"/>
      <c r="AJ12" s="19">
        <f t="shared" si="2"/>
        <v>2</v>
      </c>
      <c r="AK12" s="335">
        <f t="shared" si="3"/>
        <v>0</v>
      </c>
      <c r="AL12" s="335">
        <f t="shared" si="4"/>
        <v>1</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t="s">
        <v>6</v>
      </c>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t="s">
        <v>6</v>
      </c>
      <c r="K18" s="110"/>
      <c r="L18" s="110"/>
      <c r="M18" s="112"/>
      <c r="N18" s="110"/>
      <c r="O18" s="110"/>
      <c r="P18" s="110" t="s">
        <v>6</v>
      </c>
      <c r="Q18" s="110"/>
      <c r="R18" s="110"/>
      <c r="S18" s="110" t="s">
        <v>6</v>
      </c>
      <c r="T18" s="110"/>
      <c r="U18" s="110"/>
      <c r="V18" s="110"/>
      <c r="W18" s="110"/>
      <c r="X18" s="110"/>
      <c r="Y18" s="110"/>
      <c r="Z18" s="110"/>
      <c r="AA18" s="110"/>
      <c r="AB18" s="110"/>
      <c r="AC18" s="110"/>
      <c r="AD18" s="110"/>
      <c r="AE18" s="110"/>
      <c r="AF18" s="110"/>
      <c r="AG18" s="110"/>
      <c r="AH18" s="110"/>
      <c r="AI18" s="110"/>
      <c r="AJ18" s="19">
        <f t="shared" si="2"/>
        <v>3</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t="s">
        <v>6</v>
      </c>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t="s">
        <v>6</v>
      </c>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1</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t="s">
        <v>6</v>
      </c>
      <c r="T22" s="110"/>
      <c r="U22" s="110"/>
      <c r="V22" s="110"/>
      <c r="W22" s="110"/>
      <c r="X22" s="110"/>
      <c r="Y22" s="110"/>
      <c r="Z22" s="110"/>
      <c r="AA22" s="110"/>
      <c r="AB22" s="110"/>
      <c r="AC22" s="110"/>
      <c r="AD22" s="110"/>
      <c r="AE22" s="110"/>
      <c r="AF22" s="110"/>
      <c r="AG22" s="110"/>
      <c r="AH22" s="110"/>
      <c r="AI22" s="110"/>
      <c r="AJ22" s="19">
        <f t="shared" si="2"/>
        <v>1</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t="s">
        <v>6</v>
      </c>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1</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t="s">
        <v>6</v>
      </c>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t="s">
        <v>6</v>
      </c>
      <c r="P27" s="110" t="s">
        <v>6</v>
      </c>
      <c r="Q27" s="110"/>
      <c r="R27" s="110"/>
      <c r="S27" s="110" t="s">
        <v>6</v>
      </c>
      <c r="T27" s="110"/>
      <c r="U27" s="110"/>
      <c r="V27" s="110"/>
      <c r="W27" s="110"/>
      <c r="X27" s="110"/>
      <c r="Y27" s="110"/>
      <c r="Z27" s="110"/>
      <c r="AA27" s="110"/>
      <c r="AB27" s="110"/>
      <c r="AC27" s="110"/>
      <c r="AD27" s="110"/>
      <c r="AE27" s="110"/>
      <c r="AF27" s="110"/>
      <c r="AG27" s="110"/>
      <c r="AH27" s="110"/>
      <c r="AI27" s="110"/>
      <c r="AJ27" s="19">
        <f t="shared" si="2"/>
        <v>3</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t="s">
        <v>6</v>
      </c>
      <c r="K28" s="110"/>
      <c r="L28" s="110"/>
      <c r="M28" s="112"/>
      <c r="N28" s="110"/>
      <c r="O28" s="110" t="s">
        <v>6</v>
      </c>
      <c r="P28" s="110"/>
      <c r="Q28" s="110"/>
      <c r="R28" s="110"/>
      <c r="S28" s="110"/>
      <c r="T28" s="110"/>
      <c r="U28" s="110"/>
      <c r="V28" s="110"/>
      <c r="W28" s="110"/>
      <c r="X28" s="110"/>
      <c r="Y28" s="110"/>
      <c r="Z28" s="110"/>
      <c r="AA28" s="110"/>
      <c r="AB28" s="110"/>
      <c r="AC28" s="110"/>
      <c r="AD28" s="110"/>
      <c r="AE28" s="110"/>
      <c r="AF28" s="110"/>
      <c r="AG28" s="110"/>
      <c r="AH28" s="110"/>
      <c r="AI28" s="110"/>
      <c r="AJ28" s="19">
        <f t="shared" si="2"/>
        <v>2</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t="s">
        <v>6</v>
      </c>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t="s">
        <v>6</v>
      </c>
      <c r="P31" s="99"/>
      <c r="Q31" s="99"/>
      <c r="R31" s="99"/>
      <c r="S31" s="99"/>
      <c r="T31" s="99"/>
      <c r="U31" s="99"/>
      <c r="V31" s="99"/>
      <c r="W31" s="100"/>
      <c r="X31" s="100"/>
      <c r="Y31" s="100"/>
      <c r="Z31" s="99"/>
      <c r="AA31" s="100"/>
      <c r="AB31" s="99"/>
      <c r="AC31" s="100"/>
      <c r="AD31" s="99"/>
      <c r="AE31" s="99"/>
      <c r="AF31" s="99"/>
      <c r="AG31" s="99"/>
      <c r="AH31" s="99"/>
      <c r="AI31" s="99"/>
      <c r="AJ31" s="19">
        <f t="shared" si="2"/>
        <v>1</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t="s">
        <v>6</v>
      </c>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1</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29</v>
      </c>
      <c r="AK34" s="114">
        <f>SUM(AK7:AK33)</f>
        <v>0</v>
      </c>
      <c r="AL34" s="114">
        <f>SUM(AL7:AL33)</f>
        <v>2</v>
      </c>
    </row>
    <row r="35" spans="1:39" s="25" customFormat="1" ht="21" customHeight="1">
      <c r="A35" s="429" t="s">
        <v>2804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c r="AM35" s="338"/>
    </row>
    <row r="36" spans="1:39" ht="19.5">
      <c r="C36" s="425"/>
      <c r="D36" s="425"/>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25"/>
      <c r="D37" s="425"/>
      <c r="E37" s="425"/>
      <c r="F37" s="425"/>
      <c r="G37" s="4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25"/>
      <c r="D38" s="425"/>
      <c r="E38" s="4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25"/>
      <c r="D39" s="425"/>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9:D39"/>
    <mergeCell ref="C37:G37"/>
    <mergeCell ref="C36:D36"/>
    <mergeCell ref="C38:E38"/>
    <mergeCell ref="A34:AI34"/>
    <mergeCell ref="A35:AL35"/>
  </mergeCells>
  <conditionalFormatting sqref="E6:AI33">
    <cfRule type="expression" dxfId="15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win7</cp:lastModifiedBy>
  <cp:lastPrinted>2021-01-15T10:14:27Z</cp:lastPrinted>
  <dcterms:created xsi:type="dcterms:W3CDTF">2001-09-21T17:17:00Z</dcterms:created>
  <dcterms:modified xsi:type="dcterms:W3CDTF">2021-01-16T09:00:31Z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