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985" windowWidth="15480" windowHeight="11220" tabRatio="202"/>
  </bookViews>
  <sheets>
    <sheet name="Danh sách KT HKII, NH19-20 " sheetId="81" r:id="rId1"/>
    <sheet name="KT BĐDCMHS HKII, NH2019-2020" sheetId="82" r:id="rId2"/>
  </sheets>
  <definedNames>
    <definedName name="_xlnm._FilterDatabase" localSheetId="0" hidden="1">'Danh sách KT HKII, NH19-20 '!$A$8:$IR$8</definedName>
    <definedName name="_xlnm._FilterDatabase" localSheetId="1" hidden="1">'KT BĐDCMHS HKII, NH2019-2020'!$A$9:$IT$9</definedName>
    <definedName name="_xlnm.Print_Area" localSheetId="0">'Danh sách KT HKII, NH19-20 '!$A$1:$IR$91</definedName>
    <definedName name="_xlnm.Print_Area" localSheetId="1">'KT BĐDCMHS HKII, NH2019-2020'!$A$1:$IT$97</definedName>
    <definedName name="_xlnm.Print_Titles" localSheetId="0">'Danh sách KT HKII, NH19-20 '!$7:$8</definedName>
    <definedName name="_xlnm.Print_Titles" localSheetId="1">'KT BĐDCMHS HKII, NH2019-2020'!$8:$9</definedName>
  </definedNames>
  <calcPr calcId="144525"/>
</workbook>
</file>

<file path=xl/calcChain.xml><?xml version="1.0" encoding="utf-8"?>
<calcChain xmlns="http://schemas.openxmlformats.org/spreadsheetml/2006/main">
  <c r="I86" i="81" l="1"/>
  <c r="G86" i="81"/>
  <c r="I85" i="81"/>
  <c r="G85" i="81"/>
  <c r="I84" i="81"/>
  <c r="G84" i="81"/>
  <c r="J79" i="81"/>
  <c r="G79" i="81"/>
  <c r="J78" i="81"/>
  <c r="G78" i="81"/>
  <c r="J77" i="81"/>
  <c r="G77" i="81"/>
  <c r="J75" i="81"/>
  <c r="G75" i="81"/>
  <c r="J74" i="81"/>
  <c r="G74" i="81"/>
  <c r="J71" i="81"/>
  <c r="G71" i="81"/>
  <c r="J70" i="81"/>
  <c r="G70" i="81"/>
  <c r="I69" i="81"/>
  <c r="I68" i="81"/>
  <c r="I67" i="81"/>
  <c r="I66" i="81"/>
  <c r="I65" i="81"/>
  <c r="G65" i="81"/>
  <c r="I64" i="81"/>
  <c r="I63" i="81"/>
  <c r="J40" i="81"/>
  <c r="I38" i="81"/>
  <c r="I37" i="81"/>
  <c r="J36" i="81"/>
  <c r="I31" i="81"/>
  <c r="J28" i="81"/>
  <c r="I26" i="81"/>
  <c r="I25" i="81"/>
  <c r="J24" i="81"/>
  <c r="I24" i="81"/>
  <c r="L104" i="82" l="1"/>
  <c r="L103" i="82"/>
  <c r="L102" i="82"/>
  <c r="L101" i="82"/>
  <c r="O90" i="82"/>
  <c r="K62" i="82" l="1"/>
  <c r="K61" i="82"/>
  <c r="K60" i="82"/>
  <c r="K59" i="82"/>
  <c r="K81" i="82"/>
  <c r="G80" i="82" l="1"/>
  <c r="J80" i="82" s="1"/>
  <c r="K80" i="82" s="1"/>
  <c r="G79" i="82"/>
  <c r="J79" i="82" s="1"/>
  <c r="K79" i="82" s="1"/>
  <c r="G78" i="82"/>
  <c r="J78" i="82" s="1"/>
  <c r="K78" i="82" s="1"/>
  <c r="K88" i="82" l="1"/>
  <c r="K87" i="82"/>
  <c r="I87" i="82"/>
  <c r="G87" i="82"/>
  <c r="K86" i="82"/>
  <c r="I86" i="82"/>
  <c r="G86" i="82"/>
  <c r="K47" i="82" l="1"/>
  <c r="K24" i="82" l="1"/>
  <c r="K23" i="82"/>
  <c r="K22" i="82"/>
  <c r="K21" i="82"/>
  <c r="K20" i="82"/>
  <c r="K19" i="82"/>
  <c r="K18" i="82"/>
  <c r="K17" i="82"/>
  <c r="K16" i="82"/>
  <c r="K15" i="82"/>
  <c r="K14" i="82"/>
  <c r="K13" i="82"/>
  <c r="K12" i="82"/>
  <c r="K11" i="82"/>
  <c r="K46" i="82"/>
  <c r="K45" i="82"/>
  <c r="K44" i="82"/>
  <c r="K43" i="82"/>
  <c r="I70" i="82"/>
  <c r="I69" i="82"/>
  <c r="I68" i="82"/>
  <c r="I67" i="82"/>
  <c r="I66" i="82"/>
  <c r="G66" i="82"/>
  <c r="I65" i="82"/>
  <c r="I64" i="82"/>
  <c r="K73" i="82" l="1"/>
  <c r="K74" i="82"/>
  <c r="K83" i="82"/>
  <c r="K84" i="82"/>
  <c r="K85" i="82"/>
  <c r="K48" i="82"/>
  <c r="K49" i="82"/>
  <c r="K50" i="82"/>
  <c r="K51" i="82"/>
  <c r="K52" i="82"/>
  <c r="K53" i="82"/>
  <c r="K54" i="82"/>
  <c r="K55" i="82"/>
  <c r="K56" i="82"/>
  <c r="K57" i="82"/>
  <c r="K58" i="82"/>
  <c r="I85" i="82"/>
  <c r="G85" i="82"/>
  <c r="K42" i="82" l="1"/>
  <c r="K82" i="82"/>
  <c r="G76" i="82"/>
  <c r="J76" i="82" s="1"/>
  <c r="K76" i="82" s="1"/>
  <c r="G75" i="82"/>
  <c r="J75" i="82" s="1"/>
  <c r="K75" i="82" s="1"/>
  <c r="G72" i="82"/>
  <c r="J72" i="82" s="1"/>
  <c r="K72" i="82" s="1"/>
  <c r="G71" i="82"/>
  <c r="J71" i="82" s="1"/>
  <c r="K71" i="82" s="1"/>
  <c r="K63" i="82" l="1"/>
  <c r="K38" i="82"/>
  <c r="K39" i="82"/>
  <c r="K26" i="82"/>
  <c r="K32" i="82"/>
  <c r="J41" i="82" l="1"/>
  <c r="J37" i="82"/>
  <c r="J29" i="82"/>
  <c r="I27" i="82"/>
  <c r="I32" i="82"/>
  <c r="I26" i="82"/>
  <c r="J25" i="82"/>
  <c r="K25" i="82" s="1"/>
  <c r="I25" i="82"/>
  <c r="I39" i="82"/>
  <c r="I38" i="82"/>
  <c r="K40" i="82" l="1"/>
  <c r="K35" i="82"/>
  <c r="K28" i="82"/>
  <c r="K34" i="82"/>
  <c r="K36" i="82"/>
  <c r="K31" i="82"/>
  <c r="K33" i="82"/>
  <c r="K30" i="82"/>
  <c r="K41" i="82"/>
  <c r="K37" i="82"/>
  <c r="K29" i="82"/>
  <c r="K27" i="82"/>
  <c r="K10" i="82" l="1"/>
  <c r="K89" i="82" s="1"/>
</calcChain>
</file>

<file path=xl/sharedStrings.xml><?xml version="1.0" encoding="utf-8"?>
<sst xmlns="http://schemas.openxmlformats.org/spreadsheetml/2006/main" count="1088" uniqueCount="282">
  <si>
    <t>STT</t>
  </si>
  <si>
    <t>Điểm TBCHT</t>
  </si>
  <si>
    <t>Điểm TBC</t>
  </si>
  <si>
    <t>Giỏi</t>
  </si>
  <si>
    <t>Xuất sắc</t>
  </si>
  <si>
    <t>Mã HS</t>
  </si>
  <si>
    <t>Họ và tên</t>
  </si>
  <si>
    <t>Lớp</t>
  </si>
  <si>
    <t>Ký nhận</t>
  </si>
  <si>
    <t>Xếp loại</t>
  </si>
  <si>
    <t>TRƯỜNG TRUNG CẤP KINH TẾ - KỸ THUẬT
 NGUYỄN HỮU CẢNH</t>
  </si>
  <si>
    <t>SỞ GIÁO DỤC VÀ ĐÀO TẠO 
THÀNH PHỐ HỒ CHÍ MINH</t>
  </si>
  <si>
    <t>Ghi chú</t>
  </si>
  <si>
    <r>
      <t xml:space="preserve">CỘNG HÒA XÃ HỘI CHỦ NGHĨA VIỆT NAM
</t>
    </r>
    <r>
      <rPr>
        <b/>
        <sz val="13"/>
        <rFont val="Times New Roman"/>
        <family val="1"/>
      </rPr>
      <t>Độc lập - Tự do - Hạnh phúc</t>
    </r>
  </si>
  <si>
    <t>Số tiền</t>
  </si>
  <si>
    <t>1. KHOA KINH TẾ</t>
  </si>
  <si>
    <t>Xếp loại  toàn diện</t>
  </si>
  <si>
    <t>ĐHT</t>
  </si>
  <si>
    <t>ĐRLĐĐ</t>
  </si>
  <si>
    <t xml:space="preserve">  NGƯỜI LẬP</t>
  </si>
  <si>
    <t>2. KHOA ĐIỆN - TKTT</t>
  </si>
  <si>
    <t>TRƯỞNG PHÒNG TS-CTHS</t>
  </si>
  <si>
    <t>Anh</t>
  </si>
  <si>
    <t>Nhi</t>
  </si>
  <si>
    <t>Bảo</t>
  </si>
  <si>
    <t>Nghĩa</t>
  </si>
  <si>
    <t>Phát</t>
  </si>
  <si>
    <t>Đạt</t>
  </si>
  <si>
    <t>Vy</t>
  </si>
  <si>
    <t>Nguyễn Thành</t>
  </si>
  <si>
    <t>Danh</t>
  </si>
  <si>
    <t>Tâm</t>
  </si>
  <si>
    <t>Phương</t>
  </si>
  <si>
    <t>Duy</t>
  </si>
  <si>
    <t>Nguyễn Ngọc Bảo</t>
  </si>
  <si>
    <t>Kiệt</t>
  </si>
  <si>
    <t>Hương</t>
  </si>
  <si>
    <t>Thảo</t>
  </si>
  <si>
    <t>Mai</t>
  </si>
  <si>
    <t>TCNH18</t>
  </si>
  <si>
    <t>Trần Văn</t>
  </si>
  <si>
    <t>Trường</t>
  </si>
  <si>
    <t>1810040015</t>
  </si>
  <si>
    <t>Huỳnh Thanh</t>
  </si>
  <si>
    <t>XNK18.1</t>
  </si>
  <si>
    <t>1810040017</t>
  </si>
  <si>
    <t>Nguyễn Nhật</t>
  </si>
  <si>
    <t>Huy</t>
  </si>
  <si>
    <t>XNK18.2</t>
  </si>
  <si>
    <t>ĐCN18.2</t>
  </si>
  <si>
    <t xml:space="preserve">    BAN ĐD CMHS </t>
  </si>
  <si>
    <t>Thư</t>
  </si>
  <si>
    <t>Nguyễn Thị Yến</t>
  </si>
  <si>
    <t>Linh</t>
  </si>
  <si>
    <t>Nhung</t>
  </si>
  <si>
    <t>Quỳnh</t>
  </si>
  <si>
    <t>Trân</t>
  </si>
  <si>
    <t>Nguyễn Trúc</t>
  </si>
  <si>
    <t>1810070002</t>
  </si>
  <si>
    <t>Lâm Tấn</t>
  </si>
  <si>
    <t>Trần Thị Phương</t>
  </si>
  <si>
    <t>Nguyễn Anh</t>
  </si>
  <si>
    <t>Trần Hữu</t>
  </si>
  <si>
    <t>Cảnh</t>
  </si>
  <si>
    <t>TBN18.1</t>
  </si>
  <si>
    <t>Huỳnh</t>
  </si>
  <si>
    <t>Lộc</t>
  </si>
  <si>
    <t>Hiền</t>
  </si>
  <si>
    <t>Như</t>
  </si>
  <si>
    <t>Thông</t>
  </si>
  <si>
    <t>Võ Minh</t>
  </si>
  <si>
    <t>TỔNG CỘNG:</t>
  </si>
  <si>
    <t>P.HIỆU TRƯỞNG</t>
  </si>
  <si>
    <t>(Đã ký)</t>
  </si>
  <si>
    <t>Nguyễn Hải Thanh</t>
  </si>
  <si>
    <t>9.0</t>
  </si>
  <si>
    <t>8.8</t>
  </si>
  <si>
    <t>8.5</t>
  </si>
  <si>
    <t>8.1</t>
  </si>
  <si>
    <t>8.0</t>
  </si>
  <si>
    <t>1810070033</t>
  </si>
  <si>
    <t>Nguyễn Huỳnh Tấn</t>
  </si>
  <si>
    <t>LGT 18</t>
  </si>
  <si>
    <t>8.7</t>
  </si>
  <si>
    <t>8.6</t>
  </si>
  <si>
    <t>1810050014</t>
  </si>
  <si>
    <t>Lê Thị Mỹ</t>
  </si>
  <si>
    <t>1810050021</t>
  </si>
  <si>
    <t>1810050001</t>
  </si>
  <si>
    <t>8.4</t>
  </si>
  <si>
    <t>1810040003</t>
  </si>
  <si>
    <t>8.3</t>
  </si>
  <si>
    <t>9.1</t>
  </si>
  <si>
    <t>8.9</t>
  </si>
  <si>
    <t>1910200019</t>
  </si>
  <si>
    <t>Hồ Thanh Minh</t>
  </si>
  <si>
    <t>BHST 19</t>
  </si>
  <si>
    <t>LGT 19.1</t>
  </si>
  <si>
    <t>1910070020</t>
  </si>
  <si>
    <t>1910040031</t>
  </si>
  <si>
    <t>1910040029</t>
  </si>
  <si>
    <t>Bùi Thị Như</t>
  </si>
  <si>
    <t>3.TỰ ĐỘNG HÓA - CÔNG NGHỆ THÔNG TIN</t>
  </si>
  <si>
    <t xml:space="preserve">4. KHOA CƠ KHÍ </t>
  </si>
  <si>
    <t>CĐT18</t>
  </si>
  <si>
    <t>1810150016</t>
  </si>
  <si>
    <t>Nguyễn Gia</t>
  </si>
  <si>
    <t>Hậu</t>
  </si>
  <si>
    <t>1810110019</t>
  </si>
  <si>
    <t>THUD18.1</t>
  </si>
  <si>
    <t>TQW18.2</t>
  </si>
  <si>
    <t>1910110047</t>
  </si>
  <si>
    <t>Phạm Thị Kim</t>
  </si>
  <si>
    <t>THUD19.2</t>
  </si>
  <si>
    <t>1910110057</t>
  </si>
  <si>
    <t>CKĐL19.2</t>
  </si>
  <si>
    <t>CKCT19.2</t>
  </si>
  <si>
    <t>1910020101</t>
  </si>
  <si>
    <t>Ngô Chí</t>
  </si>
  <si>
    <t>CKĐL19.5</t>
  </si>
  <si>
    <t>DANH SÁCH
Học sinh nhận khen thưởng từ Ban đại diện cha mẹ học sinh</t>
  </si>
  <si>
    <t>Đại Quốc Dũng</t>
  </si>
  <si>
    <t>TRƯỞNG BAN</t>
  </si>
  <si>
    <t>Trần Văn Tú</t>
  </si>
  <si>
    <r>
      <t xml:space="preserve">CỘNG HÒA XÃ HỘI CHỦ NGHĨA VIỆT NAM
</t>
    </r>
    <r>
      <rPr>
        <b/>
        <sz val="13"/>
        <rFont val="Times New Roman"/>
        <family val="1"/>
      </rPr>
      <t>Độc lập - Tự do - Hạnh Phúc</t>
    </r>
  </si>
  <si>
    <t>Thành phố Hồ Chí Minh, ngày     tháng     năm 2020</t>
  </si>
  <si>
    <t>Nguyễn Văn</t>
  </si>
  <si>
    <t>Minh</t>
  </si>
  <si>
    <t>Thịnh</t>
  </si>
  <si>
    <t>Nguyễn Trần Thanh</t>
  </si>
  <si>
    <t>Quân</t>
  </si>
  <si>
    <t>ĐCN18.1</t>
  </si>
  <si>
    <t>1810090048</t>
  </si>
  <si>
    <t>Phạm Hoàng</t>
  </si>
  <si>
    <t>TBN18.2</t>
  </si>
  <si>
    <t>1810080045</t>
  </si>
  <si>
    <t>Nguyễn Thế</t>
  </si>
  <si>
    <t>Sơn</t>
  </si>
  <si>
    <t>1810090029</t>
  </si>
  <si>
    <t>Thuận</t>
  </si>
  <si>
    <t xml:space="preserve">Nguyễn Hữu </t>
  </si>
  <si>
    <t>1810060079</t>
  </si>
  <si>
    <t xml:space="preserve">Trần Linh </t>
  </si>
  <si>
    <t>Đan</t>
  </si>
  <si>
    <t>KTDN 18.1</t>
  </si>
  <si>
    <t>9.2</t>
  </si>
  <si>
    <t>9.3</t>
  </si>
  <si>
    <t>1810040039</t>
  </si>
  <si>
    <t>Đào Khả</t>
  </si>
  <si>
    <t>Di</t>
  </si>
  <si>
    <t>1810040011</t>
  </si>
  <si>
    <t>Đoàn Bùi Quang</t>
  </si>
  <si>
    <t>Thắng</t>
  </si>
  <si>
    <t>1810040026</t>
  </si>
  <si>
    <t>Lê Thị Tường</t>
  </si>
  <si>
    <t>1810070027</t>
  </si>
  <si>
    <t>Duyên</t>
  </si>
  <si>
    <t>1910060048</t>
  </si>
  <si>
    <t>Thái Trần Ngọc</t>
  </si>
  <si>
    <t>Nga</t>
  </si>
  <si>
    <t>KTDN 19.2</t>
  </si>
  <si>
    <t>1910040017</t>
  </si>
  <si>
    <t>Nguyễn Thị Thùy</t>
  </si>
  <si>
    <t>XNK19.1</t>
  </si>
  <si>
    <t>1910040040</t>
  </si>
  <si>
    <t>Dương Thu</t>
  </si>
  <si>
    <t>1910100026</t>
  </si>
  <si>
    <t>Nguyễn Đặng Quỳnh</t>
  </si>
  <si>
    <t>1910040039</t>
  </si>
  <si>
    <t xml:space="preserve">Nguyễn Thanh </t>
  </si>
  <si>
    <t>Tùng</t>
  </si>
  <si>
    <t>XNK 19.2</t>
  </si>
  <si>
    <t>1910070001</t>
  </si>
  <si>
    <t>1810090075</t>
  </si>
  <si>
    <t>Hiếu</t>
  </si>
  <si>
    <t>ĐKTĐ18</t>
  </si>
  <si>
    <t>1810150005</t>
  </si>
  <si>
    <t>Nguyễn Châu</t>
  </si>
  <si>
    <t>1810160025</t>
  </si>
  <si>
    <t>A</t>
  </si>
  <si>
    <t>Bên</t>
  </si>
  <si>
    <t>Lê Nhật</t>
  </si>
  <si>
    <t xml:space="preserve">Ngô Anh </t>
  </si>
  <si>
    <t>PCMT18</t>
  </si>
  <si>
    <t>1810120048</t>
  </si>
  <si>
    <t>Lê Thị Diểm</t>
  </si>
  <si>
    <t>Thùy</t>
  </si>
  <si>
    <r>
      <t xml:space="preserve">  </t>
    </r>
    <r>
      <rPr>
        <b/>
        <sz val="12"/>
        <color theme="0"/>
        <rFont val="Times New Roman"/>
        <family val="1"/>
      </rPr>
      <t xml:space="preserve">   KT.</t>
    </r>
    <r>
      <rPr>
        <b/>
        <sz val="12"/>
        <rFont val="Times New Roman"/>
        <family val="1"/>
      </rPr>
      <t xml:space="preserve">HIỆU TRƯỞNG </t>
    </r>
  </si>
  <si>
    <t>học kỳ II, năm học 2019 - 2020</t>
  </si>
  <si>
    <t>Nguyễn Thị Thanh</t>
  </si>
  <si>
    <t>Dũng</t>
  </si>
  <si>
    <t>1910060026</t>
  </si>
  <si>
    <t>Trịnh Ngọc Kiều</t>
  </si>
  <si>
    <t>KTDN19.1</t>
  </si>
  <si>
    <t>1910060025</t>
  </si>
  <si>
    <t xml:space="preserve">Trần Ngọc Huỳnh </t>
  </si>
  <si>
    <t>1910040008</t>
  </si>
  <si>
    <t>Chế Thị Kiều</t>
  </si>
  <si>
    <t>1910060015</t>
  </si>
  <si>
    <t>LGT 19.2</t>
  </si>
  <si>
    <t>1910070035</t>
  </si>
  <si>
    <t>Võ Thành</t>
  </si>
  <si>
    <t>1910070036</t>
  </si>
  <si>
    <t xml:space="preserve">Phan Ngọc </t>
  </si>
  <si>
    <t>1910200023</t>
  </si>
  <si>
    <t>Phan Lý Thanh</t>
  </si>
  <si>
    <t>1910080004</t>
  </si>
  <si>
    <t>ĐCN19</t>
  </si>
  <si>
    <t>1910100029</t>
  </si>
  <si>
    <t>Nguyễn Thanh</t>
  </si>
  <si>
    <t>Hải</t>
  </si>
  <si>
    <t>TKTT19</t>
  </si>
  <si>
    <t>1910080032</t>
  </si>
  <si>
    <t>Phạm Trường</t>
  </si>
  <si>
    <t>Khá</t>
  </si>
  <si>
    <t>Nguyễn Trí</t>
  </si>
  <si>
    <t>TBN19.3</t>
  </si>
  <si>
    <t xml:space="preserve">Nguyễn Hồng Tấn </t>
  </si>
  <si>
    <t>Mỹ</t>
  </si>
  <si>
    <t>TBN19.2</t>
  </si>
  <si>
    <t>1910060041</t>
  </si>
  <si>
    <t>Trần Nguyễn Tuyết</t>
  </si>
  <si>
    <t>1910100018</t>
  </si>
  <si>
    <t>Lê Thùy Ý</t>
  </si>
  <si>
    <t>1910100006</t>
  </si>
  <si>
    <t xml:space="preserve">Lưu Gia Bảo </t>
  </si>
  <si>
    <t>1810080064</t>
  </si>
  <si>
    <t xml:space="preserve">Bùi Hữu </t>
  </si>
  <si>
    <t>1910100019</t>
  </si>
  <si>
    <t>Đỗ Nguyễn Ngọc</t>
  </si>
  <si>
    <t>Châu</t>
  </si>
  <si>
    <t>1910100003</t>
  </si>
  <si>
    <t>Vũ Nguyễn Châu</t>
  </si>
  <si>
    <t>1910100007</t>
  </si>
  <si>
    <t>Nguyễn Hồng Thúy</t>
  </si>
  <si>
    <t>Phúc</t>
  </si>
  <si>
    <t>1910110032</t>
  </si>
  <si>
    <t>Nguyễn Bùi Trung</t>
  </si>
  <si>
    <t>1910110052</t>
  </si>
  <si>
    <t>Vương Hoàng</t>
  </si>
  <si>
    <t>1910110070</t>
  </si>
  <si>
    <t>Nguyệt</t>
  </si>
  <si>
    <t>THUD19.3</t>
  </si>
  <si>
    <t>Nguyễn Thị Phương</t>
  </si>
  <si>
    <t>Thủy</t>
  </si>
  <si>
    <t>TQW19.1</t>
  </si>
  <si>
    <t>1910110055</t>
  </si>
  <si>
    <t>1910110064</t>
  </si>
  <si>
    <t>Nguyễn Hoàng Ngọc</t>
  </si>
  <si>
    <t>Nam</t>
  </si>
  <si>
    <t>CKCT19.1</t>
  </si>
  <si>
    <t>1910010012</t>
  </si>
  <si>
    <t>Trung</t>
  </si>
  <si>
    <t>1910010061</t>
  </si>
  <si>
    <t xml:space="preserve">Phạm Công </t>
  </si>
  <si>
    <t>1910020122</t>
  </si>
  <si>
    <t>Hà Vũ Trường</t>
  </si>
  <si>
    <t>Giang</t>
  </si>
  <si>
    <t xml:space="preserve">Lê Minh </t>
  </si>
  <si>
    <t xml:space="preserve">Nguyễn Hoàng </t>
  </si>
  <si>
    <t xml:space="preserve">Khôi </t>
  </si>
  <si>
    <t>TBN19.1</t>
  </si>
  <si>
    <t>1910110075</t>
  </si>
  <si>
    <t>Ngô Trung</t>
  </si>
  <si>
    <t>1910020165</t>
  </si>
  <si>
    <t>Bùi Trung</t>
  </si>
  <si>
    <t>Tín</t>
  </si>
  <si>
    <t>1910080008</t>
  </si>
  <si>
    <t>Bùi Minh</t>
  </si>
  <si>
    <t>Phụng</t>
  </si>
  <si>
    <t xml:space="preserve">Lê Tuấn </t>
  </si>
  <si>
    <t>1910110045</t>
  </si>
  <si>
    <t>Nguyễn Minh</t>
  </si>
  <si>
    <t>Thiện</t>
  </si>
  <si>
    <t>1910120009</t>
  </si>
  <si>
    <t>84=</t>
  </si>
  <si>
    <t>Tổng số học sinh được khen thưởng là: 75 học sinh trong đó: - Xuất sắc: 08 HS; - Giỏi: 59 HS; - Khá: 08 HS.</t>
  </si>
  <si>
    <t>Bằng chữ: Ba mươi triệu đồng chẵn./.</t>
  </si>
  <si>
    <t>DANH SÁCH
Khen thưởng học sinh đạt kết quả cao trong học tập và rèn luyện 
Học kỳ II, năm học 2019 - 2020</t>
  </si>
  <si>
    <t>Thành phố Hồ Chí Minh, ngày 28 tháng 10 năm 2020</t>
  </si>
  <si>
    <t>(Ban hành kèm theo Quyết định số 603/QĐ-TCKTKT.NHC-CTHS ngày 28 tháng 10 năm 2020 
của Hiệu trưởng trường Trung cấp Kinh tế - Kỹ thuật Nguyễn Hữu Cảnh)</t>
  </si>
  <si>
    <t xml:space="preserve">     KT.HIỆU TRƯỞNG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</si>
</sst>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Red]#,##0"/>
    <numFmt numFmtId="165" formatCode="0#"/>
    <numFmt numFmtId="166" formatCode="0;[Red]0"/>
    <numFmt numFmtId="167" formatCode="_(* #,##0_);_(* \(#,##0\);_(* &quot;-&quot;??_);_(@_)"/>
    <numFmt numFmtId="168" formatCode="0.0"/>
  </numFmts>
  <fonts count="27" x14ac:knownFonts="1">
    <font>
      <sz val="10"/>
      <name val="VNI-Times"/>
    </font>
    <font>
      <sz val="10"/>
      <name val="VNI-Times"/>
    </font>
    <font>
      <b/>
      <sz val="14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3"/>
      <name val="Times New Roman"/>
      <family val="1"/>
    </font>
    <font>
      <i/>
      <sz val="13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VNI-Times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4"/>
      <name val="Times New Roman"/>
      <family val="1"/>
    </font>
    <font>
      <sz val="12"/>
      <color theme="0"/>
      <name val="Times New Roman"/>
      <family val="1"/>
    </font>
    <font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5" fillId="0" borderId="0"/>
    <xf numFmtId="0" fontId="9" fillId="0" borderId="0" applyAlignment="0"/>
    <xf numFmtId="0" fontId="10" fillId="0" borderId="0" applyAlignment="0"/>
    <xf numFmtId="0" fontId="10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/>
    <xf numFmtId="167" fontId="4" fillId="2" borderId="0" xfId="1" applyNumberFormat="1" applyFont="1" applyFill="1" applyAlignment="1">
      <alignment horizontal="center"/>
    </xf>
    <xf numFmtId="167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8" fontId="4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1" fontId="4" fillId="2" borderId="0" xfId="0" applyNumberFormat="1" applyFont="1" applyFill="1" applyAlignment="1"/>
    <xf numFmtId="166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166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168" fontId="12" fillId="2" borderId="0" xfId="0" applyNumberFormat="1" applyFont="1" applyFill="1" applyAlignment="1">
      <alignment horizontal="center"/>
    </xf>
    <xf numFmtId="0" fontId="14" fillId="2" borderId="0" xfId="0" applyFont="1" applyFill="1" applyBorder="1"/>
    <xf numFmtId="0" fontId="4" fillId="2" borderId="3" xfId="0" applyFont="1" applyFill="1" applyBorder="1"/>
    <xf numFmtId="0" fontId="4" fillId="2" borderId="0" xfId="0" applyFont="1" applyFill="1" applyAlignment="1"/>
    <xf numFmtId="0" fontId="14" fillId="2" borderId="0" xfId="0" applyFont="1" applyFill="1"/>
    <xf numFmtId="0" fontId="4" fillId="2" borderId="0" xfId="0" applyFont="1" applyFill="1" applyAlignment="1">
      <alignment horizontal="left"/>
    </xf>
    <xf numFmtId="167" fontId="17" fillId="2" borderId="3" xfId="1" applyNumberFormat="1" applyFont="1" applyFill="1" applyBorder="1" applyAlignment="1">
      <alignment horizontal="center" vertical="center" wrapText="1"/>
    </xf>
    <xf numFmtId="167" fontId="16" fillId="2" borderId="3" xfId="1" applyNumberFormat="1" applyFont="1" applyFill="1" applyBorder="1" applyAlignment="1">
      <alignment vertical="top" wrapText="1"/>
    </xf>
    <xf numFmtId="1" fontId="5" fillId="2" borderId="0" xfId="0" applyNumberFormat="1" applyFont="1" applyFill="1" applyBorder="1" applyAlignment="1"/>
    <xf numFmtId="168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67" fontId="17" fillId="2" borderId="3" xfId="1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/>
    </xf>
    <xf numFmtId="167" fontId="18" fillId="2" borderId="3" xfId="1" applyNumberFormat="1" applyFont="1" applyFill="1" applyBorder="1" applyAlignment="1">
      <alignment horizontal="center" vertical="center"/>
    </xf>
    <xf numFmtId="167" fontId="17" fillId="2" borderId="3" xfId="1" applyNumberFormat="1" applyFont="1" applyFill="1" applyBorder="1" applyAlignment="1">
      <alignment horizontal="center" vertical="center"/>
    </xf>
    <xf numFmtId="167" fontId="18" fillId="2" borderId="3" xfId="1" applyNumberFormat="1" applyFont="1" applyFill="1" applyBorder="1" applyAlignment="1">
      <alignment vertical="center"/>
    </xf>
    <xf numFmtId="167" fontId="17" fillId="2" borderId="3" xfId="1" applyNumberFormat="1" applyFont="1" applyFill="1" applyBorder="1" applyAlignment="1">
      <alignment vertical="center"/>
    </xf>
    <xf numFmtId="167" fontId="19" fillId="2" borderId="3" xfId="1" applyNumberFormat="1" applyFont="1" applyFill="1" applyBorder="1" applyAlignment="1">
      <alignment vertical="top" wrapText="1"/>
    </xf>
    <xf numFmtId="1" fontId="12" fillId="2" borderId="0" xfId="0" applyNumberFormat="1" applyFont="1" applyFill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 shrinkToFit="1"/>
    </xf>
    <xf numFmtId="168" fontId="5" fillId="2" borderId="0" xfId="0" applyNumberFormat="1" applyFont="1" applyFill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5" fillId="2" borderId="0" xfId="0" applyNumberFormat="1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0" xfId="0" applyFont="1" applyFill="1" applyAlignment="1">
      <alignment horizontal="left"/>
    </xf>
    <xf numFmtId="168" fontId="21" fillId="2" borderId="0" xfId="0" applyNumberFormat="1" applyFont="1" applyFill="1" applyAlignment="1">
      <alignment horizontal="center"/>
    </xf>
    <xf numFmtId="167" fontId="21" fillId="2" borderId="0" xfId="1" applyNumberFormat="1" applyFont="1" applyFill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166" fontId="5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8" fillId="2" borderId="3" xfId="0" applyFont="1" applyFill="1" applyBorder="1"/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168" fontId="18" fillId="2" borderId="3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top" wrapText="1" shrinkToFi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5" fontId="17" fillId="2" borderId="6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  <xf numFmtId="1" fontId="13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168" fontId="5" fillId="2" borderId="0" xfId="0" applyNumberFormat="1" applyFont="1" applyFill="1" applyAlignment="1">
      <alignment horizontal="center" wrapText="1"/>
    </xf>
    <xf numFmtId="168" fontId="5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center" wrapText="1"/>
    </xf>
    <xf numFmtId="1" fontId="1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3" fontId="17" fillId="2" borderId="3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/>
    </xf>
    <xf numFmtId="0" fontId="23" fillId="2" borderId="0" xfId="0" applyFont="1" applyFill="1" applyAlignment="1">
      <alignment horizontal="center"/>
    </xf>
    <xf numFmtId="167" fontId="23" fillId="2" borderId="0" xfId="1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</cellXfs>
  <cellStyles count="15">
    <cellStyle name="Comma" xfId="1" builtinId="3"/>
    <cellStyle name="Comma 2" xfId="2"/>
    <cellStyle name="Comma 2 2" xfId="3"/>
    <cellStyle name="Normal" xfId="0" builtinId="0"/>
    <cellStyle name="Normal 2" xfId="4"/>
    <cellStyle name="Normal 3" xfId="5"/>
    <cellStyle name="Normal 30" xfId="6"/>
    <cellStyle name="Normal 34" xfId="14"/>
    <cellStyle name="Normal 4" xfId="7"/>
    <cellStyle name="Normal 5" xfId="8"/>
    <cellStyle name="Normal 6" xfId="9"/>
    <cellStyle name="Normal 7" xfId="10"/>
    <cellStyle name="Normal 7 10" xfId="11"/>
    <cellStyle name="Normal 8" xfId="13"/>
    <cellStyle name="Normal 8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304806</xdr:colOff>
      <xdr:row>2</xdr:row>
      <xdr:rowOff>10583</xdr:rowOff>
    </xdr:from>
    <xdr:to>
      <xdr:col>2</xdr:col>
      <xdr:colOff>1000131</xdr:colOff>
      <xdr:row>2</xdr:row>
      <xdr:rowOff>10583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670056" y="846666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222250</xdr:colOff>
      <xdr:row>1</xdr:row>
      <xdr:rowOff>21167</xdr:rowOff>
    </xdr:from>
    <xdr:to>
      <xdr:col>9</xdr:col>
      <xdr:colOff>328083</xdr:colOff>
      <xdr:row>1</xdr:row>
      <xdr:rowOff>21167</xdr:rowOff>
    </xdr:to>
    <xdr:cxnSp macro="">
      <xdr:nvCxnSpPr>
        <xdr:cNvPr id="5" name="Straight Connector 4"/>
        <xdr:cNvCxnSpPr/>
      </xdr:nvCxnSpPr>
      <xdr:spPr>
        <a:xfrm>
          <a:off x="4984750" y="444500"/>
          <a:ext cx="19790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</xdr:row>
      <xdr:rowOff>0</xdr:rowOff>
    </xdr:from>
    <xdr:to>
      <xdr:col>2</xdr:col>
      <xdr:colOff>1285875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857375" y="8286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1</xdr:row>
      <xdr:rowOff>9525</xdr:rowOff>
    </xdr:from>
    <xdr:to>
      <xdr:col>11</xdr:col>
      <xdr:colOff>752475</xdr:colOff>
      <xdr:row>1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58125" y="428625"/>
          <a:ext cx="1743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105"/>
  <sheetViews>
    <sheetView tabSelected="1" zoomScale="90" zoomScaleNormal="90" zoomScaleSheetLayoutView="90" workbookViewId="0">
      <pane ySplit="8" topLeftCell="A9" activePane="bottomLeft" state="frozen"/>
      <selection pane="bottomLeft" activeCell="O86" sqref="O86"/>
    </sheetView>
  </sheetViews>
  <sheetFormatPr defaultRowHeight="20.100000000000001" customHeight="1" x14ac:dyDescent="0.25"/>
  <cols>
    <col min="1" max="1" width="5.85546875" style="8" customWidth="1"/>
    <col min="2" max="2" width="14.5703125" style="36" customWidth="1"/>
    <col min="3" max="3" width="17.85546875" style="8" customWidth="1"/>
    <col min="4" max="4" width="9.42578125" style="20" customWidth="1"/>
    <col min="5" max="5" width="13.85546875" style="36" customWidth="1"/>
    <col min="6" max="6" width="9.85546875" style="6" customWidth="1"/>
    <col min="7" max="7" width="10.28515625" style="8" customWidth="1"/>
    <col min="8" max="8" width="7.85546875" style="6" customWidth="1"/>
    <col min="9" max="9" width="9.85546875" style="36" customWidth="1"/>
    <col min="10" max="10" width="9.7109375" style="36" customWidth="1"/>
    <col min="11" max="11" width="8.42578125" style="8" customWidth="1"/>
    <col min="12" max="12" width="12.140625" style="7" customWidth="1"/>
    <col min="13" max="13" width="14" style="7" bestFit="1" customWidth="1"/>
    <col min="14" max="16384" width="9.140625" style="7"/>
  </cols>
  <sheetData>
    <row r="1" spans="1:252" s="12" customFormat="1" ht="33" customHeight="1" x14ac:dyDescent="0.25">
      <c r="A1" s="91" t="s">
        <v>11</v>
      </c>
      <c r="B1" s="91"/>
      <c r="C1" s="91"/>
      <c r="D1" s="91"/>
      <c r="E1" s="91"/>
      <c r="F1" s="96" t="s">
        <v>124</v>
      </c>
      <c r="G1" s="97"/>
      <c r="H1" s="97"/>
      <c r="I1" s="97"/>
      <c r="J1" s="97"/>
      <c r="K1" s="97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252" s="18" customFormat="1" ht="32.25" customHeight="1" x14ac:dyDescent="0.25">
      <c r="A2" s="92" t="s">
        <v>10</v>
      </c>
      <c r="B2" s="92"/>
      <c r="C2" s="92"/>
      <c r="D2" s="92"/>
      <c r="E2" s="92"/>
      <c r="F2" s="6"/>
      <c r="G2" s="9"/>
      <c r="H2" s="93"/>
      <c r="I2" s="93"/>
      <c r="J2" s="93"/>
      <c r="K2" s="9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252" s="8" customFormat="1" ht="20.100000000000001" customHeight="1" x14ac:dyDescent="0.25">
      <c r="A3" s="12"/>
      <c r="B3" s="12"/>
      <c r="C3" s="12"/>
      <c r="D3" s="13"/>
      <c r="E3" s="98" t="s">
        <v>279</v>
      </c>
      <c r="F3" s="98"/>
      <c r="G3" s="98"/>
      <c r="H3" s="98"/>
      <c r="I3" s="98"/>
      <c r="J3" s="98"/>
      <c r="K3" s="9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2" s="8" customFormat="1" ht="17.25" customHeight="1" x14ac:dyDescent="0.25">
      <c r="A4" s="12"/>
      <c r="B4" s="12"/>
      <c r="C4" s="12"/>
      <c r="D4" s="13"/>
      <c r="E4" s="14"/>
      <c r="F4" s="6"/>
      <c r="G4" s="9"/>
      <c r="H4" s="15"/>
      <c r="I4" s="34"/>
      <c r="J4" s="34"/>
      <c r="K4" s="3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252" s="19" customFormat="1" ht="59.25" customHeight="1" x14ac:dyDescent="0.3">
      <c r="A5" s="94" t="s">
        <v>278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252" s="19" customFormat="1" ht="40.5" customHeight="1" x14ac:dyDescent="0.3">
      <c r="A6" s="80" t="s">
        <v>280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39"/>
      <c r="M6" s="39"/>
      <c r="N6" s="3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252" s="37" customFormat="1" ht="24.75" customHeight="1" x14ac:dyDescent="0.25">
      <c r="A7" s="81" t="s">
        <v>0</v>
      </c>
      <c r="B7" s="83" t="s">
        <v>5</v>
      </c>
      <c r="C7" s="85" t="s">
        <v>6</v>
      </c>
      <c r="D7" s="86"/>
      <c r="E7" s="81" t="s">
        <v>7</v>
      </c>
      <c r="F7" s="89" t="s">
        <v>17</v>
      </c>
      <c r="G7" s="90"/>
      <c r="H7" s="89" t="s">
        <v>18</v>
      </c>
      <c r="I7" s="90"/>
      <c r="J7" s="81" t="s">
        <v>16</v>
      </c>
      <c r="K7" s="81" t="s">
        <v>12</v>
      </c>
      <c r="O7" s="35"/>
      <c r="P7" s="7"/>
    </row>
    <row r="8" spans="1:252" s="37" customFormat="1" ht="24.75" customHeight="1" x14ac:dyDescent="0.25">
      <c r="A8" s="82"/>
      <c r="B8" s="84"/>
      <c r="C8" s="87"/>
      <c r="D8" s="88"/>
      <c r="E8" s="82"/>
      <c r="F8" s="24" t="s">
        <v>1</v>
      </c>
      <c r="G8" s="25" t="s">
        <v>9</v>
      </c>
      <c r="H8" s="24" t="s">
        <v>2</v>
      </c>
      <c r="I8" s="25" t="s">
        <v>9</v>
      </c>
      <c r="J8" s="82"/>
      <c r="K8" s="82"/>
      <c r="M8" s="76"/>
      <c r="N8" s="76"/>
      <c r="O8" s="7"/>
      <c r="P8" s="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</row>
    <row r="9" spans="1:252" ht="24.75" customHeight="1" x14ac:dyDescent="0.25">
      <c r="A9" s="77" t="s">
        <v>15</v>
      </c>
      <c r="B9" s="78"/>
      <c r="C9" s="78"/>
      <c r="D9" s="78"/>
      <c r="E9" s="78"/>
      <c r="F9" s="78"/>
      <c r="G9" s="78"/>
      <c r="H9" s="78"/>
      <c r="I9" s="78"/>
      <c r="J9" s="79"/>
      <c r="K9" s="66"/>
    </row>
    <row r="10" spans="1:252" ht="24.75" customHeight="1" x14ac:dyDescent="0.25">
      <c r="A10" s="28">
        <v>1</v>
      </c>
      <c r="B10" s="67" t="s">
        <v>141</v>
      </c>
      <c r="C10" s="68" t="s">
        <v>142</v>
      </c>
      <c r="D10" s="69" t="s">
        <v>143</v>
      </c>
      <c r="E10" s="70" t="s">
        <v>144</v>
      </c>
      <c r="F10" s="71" t="s">
        <v>145</v>
      </c>
      <c r="G10" s="70" t="s">
        <v>4</v>
      </c>
      <c r="H10" s="72">
        <v>95</v>
      </c>
      <c r="I10" s="70" t="s">
        <v>4</v>
      </c>
      <c r="J10" s="70" t="s">
        <v>4</v>
      </c>
      <c r="K10" s="66"/>
    </row>
    <row r="11" spans="1:252" ht="24.75" customHeight="1" x14ac:dyDescent="0.25">
      <c r="A11" s="28">
        <v>2</v>
      </c>
      <c r="B11" s="67" t="s">
        <v>85</v>
      </c>
      <c r="C11" s="68" t="s">
        <v>86</v>
      </c>
      <c r="D11" s="69" t="s">
        <v>36</v>
      </c>
      <c r="E11" s="70" t="s">
        <v>39</v>
      </c>
      <c r="F11" s="71" t="s">
        <v>146</v>
      </c>
      <c r="G11" s="70" t="s">
        <v>4</v>
      </c>
      <c r="H11" s="72">
        <v>100</v>
      </c>
      <c r="I11" s="70" t="s">
        <v>4</v>
      </c>
      <c r="J11" s="70" t="s">
        <v>4</v>
      </c>
      <c r="K11" s="66"/>
    </row>
    <row r="12" spans="1:252" ht="24.75" customHeight="1" x14ac:dyDescent="0.25">
      <c r="A12" s="28">
        <v>3</v>
      </c>
      <c r="B12" s="67" t="s">
        <v>87</v>
      </c>
      <c r="C12" s="68" t="s">
        <v>34</v>
      </c>
      <c r="D12" s="69" t="s">
        <v>56</v>
      </c>
      <c r="E12" s="70" t="s">
        <v>39</v>
      </c>
      <c r="F12" s="71" t="s">
        <v>75</v>
      </c>
      <c r="G12" s="70" t="s">
        <v>4</v>
      </c>
      <c r="H12" s="72">
        <v>95</v>
      </c>
      <c r="I12" s="70" t="s">
        <v>4</v>
      </c>
      <c r="J12" s="70" t="s">
        <v>4</v>
      </c>
      <c r="K12" s="66"/>
    </row>
    <row r="13" spans="1:252" ht="24.75" customHeight="1" x14ac:dyDescent="0.25">
      <c r="A13" s="28">
        <v>4</v>
      </c>
      <c r="B13" s="67" t="s">
        <v>88</v>
      </c>
      <c r="C13" s="68" t="s">
        <v>40</v>
      </c>
      <c r="D13" s="69" t="s">
        <v>41</v>
      </c>
      <c r="E13" s="70" t="s">
        <v>39</v>
      </c>
      <c r="F13" s="71" t="s">
        <v>146</v>
      </c>
      <c r="G13" s="70" t="s">
        <v>4</v>
      </c>
      <c r="H13" s="72">
        <v>100</v>
      </c>
      <c r="I13" s="70" t="s">
        <v>4</v>
      </c>
      <c r="J13" s="70" t="s">
        <v>4</v>
      </c>
      <c r="K13" s="66"/>
    </row>
    <row r="14" spans="1:252" ht="24.75" customHeight="1" x14ac:dyDescent="0.25">
      <c r="A14" s="28">
        <v>5</v>
      </c>
      <c r="B14" s="67" t="s">
        <v>90</v>
      </c>
      <c r="C14" s="68" t="s">
        <v>62</v>
      </c>
      <c r="D14" s="69" t="s">
        <v>63</v>
      </c>
      <c r="E14" s="70" t="s">
        <v>44</v>
      </c>
      <c r="F14" s="71" t="s">
        <v>76</v>
      </c>
      <c r="G14" s="70" t="s">
        <v>3</v>
      </c>
      <c r="H14" s="72">
        <v>100</v>
      </c>
      <c r="I14" s="70" t="s">
        <v>4</v>
      </c>
      <c r="J14" s="70" t="s">
        <v>3</v>
      </c>
      <c r="K14" s="66"/>
    </row>
    <row r="15" spans="1:252" ht="24.75" customHeight="1" x14ac:dyDescent="0.25">
      <c r="A15" s="28">
        <v>6</v>
      </c>
      <c r="B15" s="67" t="s">
        <v>147</v>
      </c>
      <c r="C15" s="68" t="s">
        <v>148</v>
      </c>
      <c r="D15" s="69" t="s">
        <v>149</v>
      </c>
      <c r="E15" s="70" t="s">
        <v>44</v>
      </c>
      <c r="F15" s="71" t="s">
        <v>83</v>
      </c>
      <c r="G15" s="70" t="s">
        <v>3</v>
      </c>
      <c r="H15" s="72">
        <v>98</v>
      </c>
      <c r="I15" s="70" t="s">
        <v>4</v>
      </c>
      <c r="J15" s="70" t="s">
        <v>3</v>
      </c>
      <c r="K15" s="66"/>
    </row>
    <row r="16" spans="1:252" ht="24.75" customHeight="1" x14ac:dyDescent="0.25">
      <c r="A16" s="28">
        <v>7</v>
      </c>
      <c r="B16" s="67" t="s">
        <v>45</v>
      </c>
      <c r="C16" s="68" t="s">
        <v>46</v>
      </c>
      <c r="D16" s="69" t="s">
        <v>33</v>
      </c>
      <c r="E16" s="70" t="s">
        <v>44</v>
      </c>
      <c r="F16" s="71" t="s">
        <v>84</v>
      </c>
      <c r="G16" s="70" t="s">
        <v>3</v>
      </c>
      <c r="H16" s="72">
        <v>100</v>
      </c>
      <c r="I16" s="70" t="s">
        <v>4</v>
      </c>
      <c r="J16" s="70" t="s">
        <v>3</v>
      </c>
      <c r="K16" s="66"/>
    </row>
    <row r="17" spans="1:11" ht="24.75" customHeight="1" x14ac:dyDescent="0.25">
      <c r="A17" s="28">
        <v>8</v>
      </c>
      <c r="B17" s="67" t="s">
        <v>150</v>
      </c>
      <c r="C17" s="68" t="s">
        <v>151</v>
      </c>
      <c r="D17" s="69" t="s">
        <v>152</v>
      </c>
      <c r="E17" s="70" t="s">
        <v>44</v>
      </c>
      <c r="F17" s="71" t="s">
        <v>83</v>
      </c>
      <c r="G17" s="70" t="s">
        <v>3</v>
      </c>
      <c r="H17" s="72">
        <v>96</v>
      </c>
      <c r="I17" s="70" t="s">
        <v>4</v>
      </c>
      <c r="J17" s="70" t="s">
        <v>3</v>
      </c>
      <c r="K17" s="66"/>
    </row>
    <row r="18" spans="1:11" ht="24.75" customHeight="1" x14ac:dyDescent="0.25">
      <c r="A18" s="28">
        <v>9</v>
      </c>
      <c r="B18" s="67" t="s">
        <v>42</v>
      </c>
      <c r="C18" s="68" t="s">
        <v>43</v>
      </c>
      <c r="D18" s="69" t="s">
        <v>37</v>
      </c>
      <c r="E18" s="70" t="s">
        <v>44</v>
      </c>
      <c r="F18" s="71" t="s">
        <v>83</v>
      </c>
      <c r="G18" s="70" t="s">
        <v>3</v>
      </c>
      <c r="H18" s="72">
        <v>100</v>
      </c>
      <c r="I18" s="70" t="s">
        <v>4</v>
      </c>
      <c r="J18" s="70" t="s">
        <v>3</v>
      </c>
      <c r="K18" s="66"/>
    </row>
    <row r="19" spans="1:11" ht="24.75" customHeight="1" x14ac:dyDescent="0.25">
      <c r="A19" s="28">
        <v>10</v>
      </c>
      <c r="B19" s="67" t="s">
        <v>153</v>
      </c>
      <c r="C19" s="68" t="s">
        <v>154</v>
      </c>
      <c r="D19" s="69" t="s">
        <v>28</v>
      </c>
      <c r="E19" s="70" t="s">
        <v>44</v>
      </c>
      <c r="F19" s="71" t="s">
        <v>92</v>
      </c>
      <c r="G19" s="70" t="s">
        <v>4</v>
      </c>
      <c r="H19" s="72">
        <v>96</v>
      </c>
      <c r="I19" s="70" t="s">
        <v>4</v>
      </c>
      <c r="J19" s="70" t="s">
        <v>4</v>
      </c>
      <c r="K19" s="66"/>
    </row>
    <row r="20" spans="1:11" ht="24.75" customHeight="1" x14ac:dyDescent="0.25">
      <c r="A20" s="28">
        <v>11</v>
      </c>
      <c r="B20" s="67">
        <v>1810040048</v>
      </c>
      <c r="C20" s="68" t="s">
        <v>29</v>
      </c>
      <c r="D20" s="69" t="s">
        <v>31</v>
      </c>
      <c r="E20" s="70" t="s">
        <v>48</v>
      </c>
      <c r="F20" s="71" t="s">
        <v>93</v>
      </c>
      <c r="G20" s="70" t="s">
        <v>3</v>
      </c>
      <c r="H20" s="72">
        <v>95</v>
      </c>
      <c r="I20" s="70" t="s">
        <v>4</v>
      </c>
      <c r="J20" s="70" t="s">
        <v>3</v>
      </c>
      <c r="K20" s="66"/>
    </row>
    <row r="21" spans="1:11" ht="38.25" customHeight="1" x14ac:dyDescent="0.25">
      <c r="A21" s="28">
        <v>12</v>
      </c>
      <c r="B21" s="67" t="s">
        <v>80</v>
      </c>
      <c r="C21" s="68" t="s">
        <v>81</v>
      </c>
      <c r="D21" s="69" t="s">
        <v>66</v>
      </c>
      <c r="E21" s="70" t="s">
        <v>82</v>
      </c>
      <c r="F21" s="71" t="s">
        <v>145</v>
      </c>
      <c r="G21" s="70" t="s">
        <v>4</v>
      </c>
      <c r="H21" s="72">
        <v>100</v>
      </c>
      <c r="I21" s="70" t="s">
        <v>4</v>
      </c>
      <c r="J21" s="70" t="s">
        <v>4</v>
      </c>
      <c r="K21" s="66"/>
    </row>
    <row r="22" spans="1:11" ht="24.75" customHeight="1" x14ac:dyDescent="0.25">
      <c r="A22" s="28">
        <v>13</v>
      </c>
      <c r="B22" s="67" t="s">
        <v>155</v>
      </c>
      <c r="C22" s="68" t="s">
        <v>60</v>
      </c>
      <c r="D22" s="69" t="s">
        <v>37</v>
      </c>
      <c r="E22" s="70" t="s">
        <v>82</v>
      </c>
      <c r="F22" s="71" t="s">
        <v>92</v>
      </c>
      <c r="G22" s="70" t="s">
        <v>4</v>
      </c>
      <c r="H22" s="72">
        <v>100</v>
      </c>
      <c r="I22" s="70" t="s">
        <v>4</v>
      </c>
      <c r="J22" s="70" t="s">
        <v>4</v>
      </c>
      <c r="K22" s="66"/>
    </row>
    <row r="23" spans="1:11" ht="24.75" customHeight="1" x14ac:dyDescent="0.25">
      <c r="A23" s="28">
        <v>14</v>
      </c>
      <c r="B23" s="67" t="s">
        <v>58</v>
      </c>
      <c r="C23" s="68" t="s">
        <v>59</v>
      </c>
      <c r="D23" s="69" t="s">
        <v>27</v>
      </c>
      <c r="E23" s="70" t="s">
        <v>82</v>
      </c>
      <c r="F23" s="71" t="s">
        <v>75</v>
      </c>
      <c r="G23" s="70" t="s">
        <v>4</v>
      </c>
      <c r="H23" s="72">
        <v>100</v>
      </c>
      <c r="I23" s="70" t="s">
        <v>4</v>
      </c>
      <c r="J23" s="70" t="s">
        <v>4</v>
      </c>
      <c r="K23" s="66"/>
    </row>
    <row r="24" spans="1:11" ht="24.75" customHeight="1" x14ac:dyDescent="0.25">
      <c r="A24" s="28">
        <v>15</v>
      </c>
      <c r="B24" s="67" t="s">
        <v>157</v>
      </c>
      <c r="C24" s="68" t="s">
        <v>158</v>
      </c>
      <c r="D24" s="69" t="s">
        <v>159</v>
      </c>
      <c r="E24" s="70" t="s">
        <v>160</v>
      </c>
      <c r="F24" s="71" t="s">
        <v>83</v>
      </c>
      <c r="G24" s="70" t="s">
        <v>3</v>
      </c>
      <c r="H24" s="72">
        <v>99</v>
      </c>
      <c r="I24" s="70" t="str">
        <f t="shared" ref="I24" si="0">IF(H24&gt;=90,"Xuất sắc",IF(H24&gt;=80,"Tốt", IF(H24&gt;=70,"Khá",IF(H24&gt;=50, "TB","Yếu") )))</f>
        <v>Xuất sắc</v>
      </c>
      <c r="J24" s="70" t="str">
        <f t="shared" ref="J24" si="1">G24</f>
        <v>Giỏi</v>
      </c>
      <c r="K24" s="66"/>
    </row>
    <row r="25" spans="1:11" ht="24.75" customHeight="1" x14ac:dyDescent="0.25">
      <c r="A25" s="28">
        <v>16</v>
      </c>
      <c r="B25" s="67" t="s">
        <v>161</v>
      </c>
      <c r="C25" s="68" t="s">
        <v>162</v>
      </c>
      <c r="D25" s="69" t="s">
        <v>156</v>
      </c>
      <c r="E25" s="70" t="s">
        <v>163</v>
      </c>
      <c r="F25" s="71" t="s">
        <v>83</v>
      </c>
      <c r="G25" s="70" t="s">
        <v>3</v>
      </c>
      <c r="H25" s="72">
        <v>99</v>
      </c>
      <c r="I25" s="70" t="str">
        <f t="shared" ref="I25:I26" si="2">IF(H25&lt;50," Yếu",IF(H25&lt;70," Trung Bình",IF(H25&lt;80,"Khá",IF(H25&lt;90,"Tốt","Xuất Sắc"))))</f>
        <v>Xuất Sắc</v>
      </c>
      <c r="J25" s="70" t="s">
        <v>3</v>
      </c>
      <c r="K25" s="66"/>
    </row>
    <row r="26" spans="1:11" ht="36.75" customHeight="1" x14ac:dyDescent="0.25">
      <c r="A26" s="28">
        <v>17</v>
      </c>
      <c r="B26" s="67" t="s">
        <v>166</v>
      </c>
      <c r="C26" s="68" t="s">
        <v>167</v>
      </c>
      <c r="D26" s="69" t="s">
        <v>68</v>
      </c>
      <c r="E26" s="70" t="s">
        <v>163</v>
      </c>
      <c r="F26" s="71" t="s">
        <v>83</v>
      </c>
      <c r="G26" s="70" t="s">
        <v>3</v>
      </c>
      <c r="H26" s="72">
        <v>95</v>
      </c>
      <c r="I26" s="70" t="str">
        <f t="shared" si="2"/>
        <v>Xuất Sắc</v>
      </c>
      <c r="J26" s="70" t="s">
        <v>3</v>
      </c>
      <c r="K26" s="66"/>
    </row>
    <row r="27" spans="1:11" ht="24.75" customHeight="1" x14ac:dyDescent="0.25">
      <c r="A27" s="28">
        <v>18</v>
      </c>
      <c r="B27" s="67" t="s">
        <v>202</v>
      </c>
      <c r="C27" s="68" t="s">
        <v>203</v>
      </c>
      <c r="D27" s="69" t="s">
        <v>23</v>
      </c>
      <c r="E27" s="70" t="s">
        <v>199</v>
      </c>
      <c r="F27" s="71" t="s">
        <v>83</v>
      </c>
      <c r="G27" s="70" t="s">
        <v>3</v>
      </c>
      <c r="H27" s="72">
        <v>94</v>
      </c>
      <c r="I27" s="70" t="s">
        <v>4</v>
      </c>
      <c r="J27" s="70" t="s">
        <v>3</v>
      </c>
      <c r="K27" s="66"/>
    </row>
    <row r="28" spans="1:11" ht="24.75" customHeight="1" x14ac:dyDescent="0.25">
      <c r="A28" s="28">
        <v>19</v>
      </c>
      <c r="B28" s="67" t="s">
        <v>168</v>
      </c>
      <c r="C28" s="68" t="s">
        <v>169</v>
      </c>
      <c r="D28" s="69" t="s">
        <v>170</v>
      </c>
      <c r="E28" s="70" t="s">
        <v>171</v>
      </c>
      <c r="F28" s="71" t="s">
        <v>84</v>
      </c>
      <c r="G28" s="70" t="s">
        <v>3</v>
      </c>
      <c r="H28" s="72">
        <v>100</v>
      </c>
      <c r="I28" s="70" t="s">
        <v>4</v>
      </c>
      <c r="J28" s="70" t="str">
        <f>G28</f>
        <v>Giỏi</v>
      </c>
      <c r="K28" s="66"/>
    </row>
    <row r="29" spans="1:11" ht="24.75" customHeight="1" x14ac:dyDescent="0.25">
      <c r="A29" s="28">
        <v>20</v>
      </c>
      <c r="B29" s="67" t="s">
        <v>98</v>
      </c>
      <c r="C29" s="68" t="s">
        <v>57</v>
      </c>
      <c r="D29" s="69" t="s">
        <v>38</v>
      </c>
      <c r="E29" s="70" t="s">
        <v>97</v>
      </c>
      <c r="F29" s="71" t="s">
        <v>84</v>
      </c>
      <c r="G29" s="70" t="s">
        <v>3</v>
      </c>
      <c r="H29" s="72">
        <v>94</v>
      </c>
      <c r="I29" s="70" t="s">
        <v>4</v>
      </c>
      <c r="J29" s="70" t="s">
        <v>3</v>
      </c>
      <c r="K29" s="66"/>
    </row>
    <row r="30" spans="1:11" ht="24.75" customHeight="1" x14ac:dyDescent="0.25">
      <c r="A30" s="28">
        <v>21</v>
      </c>
      <c r="B30" s="67" t="s">
        <v>198</v>
      </c>
      <c r="C30" s="68" t="s">
        <v>61</v>
      </c>
      <c r="D30" s="69" t="s">
        <v>51</v>
      </c>
      <c r="E30" s="70" t="s">
        <v>97</v>
      </c>
      <c r="F30" s="71" t="s">
        <v>77</v>
      </c>
      <c r="G30" s="70" t="s">
        <v>3</v>
      </c>
      <c r="H30" s="72">
        <v>94</v>
      </c>
      <c r="I30" s="70" t="s">
        <v>4</v>
      </c>
      <c r="J30" s="70" t="s">
        <v>3</v>
      </c>
      <c r="K30" s="66"/>
    </row>
    <row r="31" spans="1:11" ht="24.75" customHeight="1" x14ac:dyDescent="0.25">
      <c r="A31" s="28">
        <v>22</v>
      </c>
      <c r="B31" s="67" t="s">
        <v>164</v>
      </c>
      <c r="C31" s="68" t="s">
        <v>165</v>
      </c>
      <c r="D31" s="69" t="s">
        <v>67</v>
      </c>
      <c r="E31" s="70" t="s">
        <v>163</v>
      </c>
      <c r="F31" s="71" t="s">
        <v>77</v>
      </c>
      <c r="G31" s="70" t="s">
        <v>3</v>
      </c>
      <c r="H31" s="72">
        <v>99</v>
      </c>
      <c r="I31" s="70" t="str">
        <f>IF(H31&lt;50," Yếu",IF(H31&lt;70," Trung Bình",IF(H31&lt;80,"Khá",IF(H31&lt;90,"Tốt","Xuất Sắc"))))</f>
        <v>Xuất Sắc</v>
      </c>
      <c r="J31" s="70" t="s">
        <v>3</v>
      </c>
      <c r="K31" s="66"/>
    </row>
    <row r="32" spans="1:11" ht="24.75" customHeight="1" x14ac:dyDescent="0.25">
      <c r="A32" s="28">
        <v>23</v>
      </c>
      <c r="B32" s="67" t="s">
        <v>196</v>
      </c>
      <c r="C32" s="68" t="s">
        <v>197</v>
      </c>
      <c r="D32" s="69" t="s">
        <v>32</v>
      </c>
      <c r="E32" s="70" t="s">
        <v>97</v>
      </c>
      <c r="F32" s="71" t="s">
        <v>89</v>
      </c>
      <c r="G32" s="70" t="s">
        <v>3</v>
      </c>
      <c r="H32" s="72">
        <v>94</v>
      </c>
      <c r="I32" s="70" t="s">
        <v>4</v>
      </c>
      <c r="J32" s="70" t="s">
        <v>3</v>
      </c>
      <c r="K32" s="66"/>
    </row>
    <row r="33" spans="1:11" ht="24.75" customHeight="1" x14ac:dyDescent="0.25">
      <c r="A33" s="28">
        <v>24</v>
      </c>
      <c r="B33" s="67" t="s">
        <v>200</v>
      </c>
      <c r="C33" s="68" t="s">
        <v>201</v>
      </c>
      <c r="D33" s="69" t="s">
        <v>25</v>
      </c>
      <c r="E33" s="70" t="s">
        <v>199</v>
      </c>
      <c r="F33" s="71" t="s">
        <v>89</v>
      </c>
      <c r="G33" s="70" t="s">
        <v>3</v>
      </c>
      <c r="H33" s="72">
        <v>92</v>
      </c>
      <c r="I33" s="70" t="s">
        <v>4</v>
      </c>
      <c r="J33" s="70" t="s">
        <v>3</v>
      </c>
      <c r="K33" s="66"/>
    </row>
    <row r="34" spans="1:11" ht="24.75" customHeight="1" x14ac:dyDescent="0.25">
      <c r="A34" s="28">
        <v>25</v>
      </c>
      <c r="B34" s="67" t="s">
        <v>94</v>
      </c>
      <c r="C34" s="68" t="s">
        <v>95</v>
      </c>
      <c r="D34" s="69" t="s">
        <v>22</v>
      </c>
      <c r="E34" s="70" t="s">
        <v>96</v>
      </c>
      <c r="F34" s="71" t="s">
        <v>89</v>
      </c>
      <c r="G34" s="70" t="s">
        <v>3</v>
      </c>
      <c r="H34" s="72">
        <v>99</v>
      </c>
      <c r="I34" s="70" t="s">
        <v>4</v>
      </c>
      <c r="J34" s="70" t="s">
        <v>3</v>
      </c>
      <c r="K34" s="66"/>
    </row>
    <row r="35" spans="1:11" ht="24.75" customHeight="1" x14ac:dyDescent="0.25">
      <c r="A35" s="28">
        <v>26</v>
      </c>
      <c r="B35" s="67" t="s">
        <v>172</v>
      </c>
      <c r="C35" s="68" t="s">
        <v>70</v>
      </c>
      <c r="D35" s="69" t="s">
        <v>139</v>
      </c>
      <c r="E35" s="70" t="s">
        <v>97</v>
      </c>
      <c r="F35" s="71" t="s">
        <v>91</v>
      </c>
      <c r="G35" s="70" t="s">
        <v>3</v>
      </c>
      <c r="H35" s="72">
        <v>100</v>
      </c>
      <c r="I35" s="70" t="s">
        <v>4</v>
      </c>
      <c r="J35" s="70" t="s">
        <v>3</v>
      </c>
      <c r="K35" s="66"/>
    </row>
    <row r="36" spans="1:11" ht="24.75" customHeight="1" x14ac:dyDescent="0.25">
      <c r="A36" s="28">
        <v>27</v>
      </c>
      <c r="B36" s="67" t="s">
        <v>99</v>
      </c>
      <c r="C36" s="68" t="s">
        <v>52</v>
      </c>
      <c r="D36" s="69" t="s">
        <v>23</v>
      </c>
      <c r="E36" s="70" t="s">
        <v>171</v>
      </c>
      <c r="F36" s="71" t="s">
        <v>78</v>
      </c>
      <c r="G36" s="70" t="s">
        <v>3</v>
      </c>
      <c r="H36" s="72">
        <v>99</v>
      </c>
      <c r="I36" s="70" t="s">
        <v>4</v>
      </c>
      <c r="J36" s="70" t="str">
        <f t="shared" ref="J36:J40" si="3">G36</f>
        <v>Giỏi</v>
      </c>
      <c r="K36" s="66"/>
    </row>
    <row r="37" spans="1:11" ht="24.75" customHeight="1" x14ac:dyDescent="0.25">
      <c r="A37" s="28">
        <v>28</v>
      </c>
      <c r="B37" s="67" t="s">
        <v>191</v>
      </c>
      <c r="C37" s="68" t="s">
        <v>192</v>
      </c>
      <c r="D37" s="69" t="s">
        <v>156</v>
      </c>
      <c r="E37" s="70" t="s">
        <v>193</v>
      </c>
      <c r="F37" s="71" t="s">
        <v>78</v>
      </c>
      <c r="G37" s="70" t="s">
        <v>3</v>
      </c>
      <c r="H37" s="72">
        <v>92</v>
      </c>
      <c r="I37" s="70" t="str">
        <f t="shared" ref="I37:I38" si="4">IF(H37&gt;=90,"Xuất sắc",IF(H37&gt;=80,"Tốt",IF(H37&gt;=70,"Khá",IF(H37&gt;=60,"Trung bình","Yếu"))))</f>
        <v>Xuất sắc</v>
      </c>
      <c r="J37" s="70" t="s">
        <v>3</v>
      </c>
      <c r="K37" s="66"/>
    </row>
    <row r="38" spans="1:11" ht="24.75" customHeight="1" x14ac:dyDescent="0.25">
      <c r="A38" s="28">
        <v>29</v>
      </c>
      <c r="B38" s="67" t="s">
        <v>194</v>
      </c>
      <c r="C38" s="68" t="s">
        <v>195</v>
      </c>
      <c r="D38" s="69" t="s">
        <v>68</v>
      </c>
      <c r="E38" s="70" t="s">
        <v>193</v>
      </c>
      <c r="F38" s="71" t="s">
        <v>78</v>
      </c>
      <c r="G38" s="70" t="s">
        <v>3</v>
      </c>
      <c r="H38" s="72">
        <v>93</v>
      </c>
      <c r="I38" s="70" t="str">
        <f t="shared" si="4"/>
        <v>Xuất sắc</v>
      </c>
      <c r="J38" s="70" t="s">
        <v>3</v>
      </c>
      <c r="K38" s="66"/>
    </row>
    <row r="39" spans="1:11" ht="24.75" customHeight="1" x14ac:dyDescent="0.25">
      <c r="A39" s="28">
        <v>30</v>
      </c>
      <c r="B39" s="67" t="s">
        <v>204</v>
      </c>
      <c r="C39" s="68" t="s">
        <v>205</v>
      </c>
      <c r="D39" s="69" t="s">
        <v>170</v>
      </c>
      <c r="E39" s="70" t="s">
        <v>96</v>
      </c>
      <c r="F39" s="71" t="s">
        <v>78</v>
      </c>
      <c r="G39" s="70" t="s">
        <v>3</v>
      </c>
      <c r="H39" s="72">
        <v>100</v>
      </c>
      <c r="I39" s="70" t="s">
        <v>4</v>
      </c>
      <c r="J39" s="70" t="s">
        <v>3</v>
      </c>
      <c r="K39" s="66"/>
    </row>
    <row r="40" spans="1:11" ht="24.75" customHeight="1" x14ac:dyDescent="0.25">
      <c r="A40" s="28">
        <v>31</v>
      </c>
      <c r="B40" s="67" t="s">
        <v>100</v>
      </c>
      <c r="C40" s="68" t="s">
        <v>101</v>
      </c>
      <c r="D40" s="69" t="s">
        <v>55</v>
      </c>
      <c r="E40" s="70" t="s">
        <v>171</v>
      </c>
      <c r="F40" s="71" t="s">
        <v>79</v>
      </c>
      <c r="G40" s="70" t="s">
        <v>3</v>
      </c>
      <c r="H40" s="72">
        <v>99</v>
      </c>
      <c r="I40" s="70" t="s">
        <v>4</v>
      </c>
      <c r="J40" s="70" t="str">
        <f t="shared" si="3"/>
        <v>Giỏi</v>
      </c>
      <c r="K40" s="66"/>
    </row>
    <row r="41" spans="1:11" ht="24.75" customHeight="1" x14ac:dyDescent="0.25">
      <c r="A41" s="77" t="s">
        <v>20</v>
      </c>
      <c r="B41" s="78"/>
      <c r="C41" s="78"/>
      <c r="D41" s="78"/>
      <c r="E41" s="78"/>
      <c r="F41" s="78"/>
      <c r="G41" s="78"/>
      <c r="H41" s="78"/>
      <c r="I41" s="78"/>
      <c r="J41" s="79"/>
      <c r="K41" s="66"/>
    </row>
    <row r="42" spans="1:11" ht="32.25" customHeight="1" x14ac:dyDescent="0.25">
      <c r="A42" s="28">
        <v>32</v>
      </c>
      <c r="B42" s="67">
        <v>1810080036</v>
      </c>
      <c r="C42" s="68" t="s">
        <v>129</v>
      </c>
      <c r="D42" s="69" t="s">
        <v>130</v>
      </c>
      <c r="E42" s="70" t="s">
        <v>131</v>
      </c>
      <c r="F42" s="71">
        <v>8.9</v>
      </c>
      <c r="G42" s="70" t="s">
        <v>3</v>
      </c>
      <c r="H42" s="72">
        <v>99</v>
      </c>
      <c r="I42" s="70" t="s">
        <v>4</v>
      </c>
      <c r="J42" s="70" t="s">
        <v>3</v>
      </c>
      <c r="K42" s="66"/>
    </row>
    <row r="43" spans="1:11" ht="24.75" customHeight="1" x14ac:dyDescent="0.25">
      <c r="A43" s="28">
        <v>33</v>
      </c>
      <c r="B43" s="67" t="s">
        <v>132</v>
      </c>
      <c r="C43" s="68" t="s">
        <v>133</v>
      </c>
      <c r="D43" s="69" t="s">
        <v>47</v>
      </c>
      <c r="E43" s="70" t="s">
        <v>134</v>
      </c>
      <c r="F43" s="71">
        <v>8.9</v>
      </c>
      <c r="G43" s="70" t="s">
        <v>3</v>
      </c>
      <c r="H43" s="72">
        <v>99</v>
      </c>
      <c r="I43" s="70" t="s">
        <v>4</v>
      </c>
      <c r="J43" s="70" t="s">
        <v>3</v>
      </c>
      <c r="K43" s="66"/>
    </row>
    <row r="44" spans="1:11" ht="24.75" customHeight="1" x14ac:dyDescent="0.25">
      <c r="A44" s="28">
        <v>34</v>
      </c>
      <c r="B44" s="67" t="s">
        <v>135</v>
      </c>
      <c r="C44" s="68" t="s">
        <v>136</v>
      </c>
      <c r="D44" s="69" t="s">
        <v>137</v>
      </c>
      <c r="E44" s="70" t="s">
        <v>49</v>
      </c>
      <c r="F44" s="71">
        <v>8.6999999999999993</v>
      </c>
      <c r="G44" s="70" t="s">
        <v>3</v>
      </c>
      <c r="H44" s="72">
        <v>90</v>
      </c>
      <c r="I44" s="70" t="s">
        <v>4</v>
      </c>
      <c r="J44" s="70" t="s">
        <v>3</v>
      </c>
      <c r="K44" s="66"/>
    </row>
    <row r="45" spans="1:11" ht="24.75" customHeight="1" x14ac:dyDescent="0.25">
      <c r="A45" s="28">
        <v>35</v>
      </c>
      <c r="B45" s="67" t="s">
        <v>138</v>
      </c>
      <c r="C45" s="68" t="s">
        <v>29</v>
      </c>
      <c r="D45" s="69" t="s">
        <v>41</v>
      </c>
      <c r="E45" s="70" t="s">
        <v>64</v>
      </c>
      <c r="F45" s="71">
        <v>8.6999999999999993</v>
      </c>
      <c r="G45" s="70" t="s">
        <v>3</v>
      </c>
      <c r="H45" s="72">
        <v>100</v>
      </c>
      <c r="I45" s="70" t="s">
        <v>4</v>
      </c>
      <c r="J45" s="70" t="s">
        <v>3</v>
      </c>
      <c r="K45" s="66"/>
    </row>
    <row r="46" spans="1:11" ht="24.75" customHeight="1" x14ac:dyDescent="0.25">
      <c r="A46" s="28">
        <v>36</v>
      </c>
      <c r="B46" s="67" t="s">
        <v>206</v>
      </c>
      <c r="C46" s="68" t="s">
        <v>140</v>
      </c>
      <c r="D46" s="69" t="s">
        <v>127</v>
      </c>
      <c r="E46" s="70" t="s">
        <v>207</v>
      </c>
      <c r="F46" s="71">
        <v>8.3000000000000007</v>
      </c>
      <c r="G46" s="70" t="s">
        <v>3</v>
      </c>
      <c r="H46" s="72">
        <v>94</v>
      </c>
      <c r="I46" s="70" t="s">
        <v>4</v>
      </c>
      <c r="J46" s="70" t="s">
        <v>3</v>
      </c>
      <c r="K46" s="66"/>
    </row>
    <row r="47" spans="1:11" ht="24.75" customHeight="1" x14ac:dyDescent="0.25">
      <c r="A47" s="28">
        <v>37</v>
      </c>
      <c r="B47" s="67" t="s">
        <v>208</v>
      </c>
      <c r="C47" s="68" t="s">
        <v>209</v>
      </c>
      <c r="D47" s="69" t="s">
        <v>210</v>
      </c>
      <c r="E47" s="70" t="s">
        <v>211</v>
      </c>
      <c r="F47" s="71">
        <v>8.3000000000000007</v>
      </c>
      <c r="G47" s="70" t="s">
        <v>3</v>
      </c>
      <c r="H47" s="72">
        <v>93</v>
      </c>
      <c r="I47" s="70" t="s">
        <v>4</v>
      </c>
      <c r="J47" s="70" t="s">
        <v>3</v>
      </c>
      <c r="K47" s="66"/>
    </row>
    <row r="48" spans="1:11" ht="24.75" customHeight="1" x14ac:dyDescent="0.25">
      <c r="A48" s="28">
        <v>38</v>
      </c>
      <c r="B48" s="67" t="s">
        <v>212</v>
      </c>
      <c r="C48" s="68" t="s">
        <v>213</v>
      </c>
      <c r="D48" s="69" t="s">
        <v>128</v>
      </c>
      <c r="E48" s="70" t="s">
        <v>207</v>
      </c>
      <c r="F48" s="71">
        <v>8.1999999999999993</v>
      </c>
      <c r="G48" s="70" t="s">
        <v>214</v>
      </c>
      <c r="H48" s="72">
        <v>94</v>
      </c>
      <c r="I48" s="70" t="s">
        <v>4</v>
      </c>
      <c r="J48" s="70" t="s">
        <v>3</v>
      </c>
      <c r="K48" s="66"/>
    </row>
    <row r="49" spans="1:120" ht="24.75" customHeight="1" x14ac:dyDescent="0.25">
      <c r="A49" s="28">
        <v>39</v>
      </c>
      <c r="B49" s="67">
        <v>1910090053</v>
      </c>
      <c r="C49" s="68" t="s">
        <v>215</v>
      </c>
      <c r="D49" s="69" t="s">
        <v>190</v>
      </c>
      <c r="E49" s="70" t="s">
        <v>216</v>
      </c>
      <c r="F49" s="71">
        <v>8.1999999999999993</v>
      </c>
      <c r="G49" s="70" t="s">
        <v>3</v>
      </c>
      <c r="H49" s="72">
        <v>94</v>
      </c>
      <c r="I49" s="70" t="s">
        <v>4</v>
      </c>
      <c r="J49" s="70" t="s">
        <v>3</v>
      </c>
      <c r="K49" s="66"/>
    </row>
    <row r="50" spans="1:120" ht="24.75" customHeight="1" x14ac:dyDescent="0.25">
      <c r="A50" s="28">
        <v>40</v>
      </c>
      <c r="B50" s="67">
        <v>1910090049</v>
      </c>
      <c r="C50" s="68" t="s">
        <v>217</v>
      </c>
      <c r="D50" s="69" t="s">
        <v>218</v>
      </c>
      <c r="E50" s="70" t="s">
        <v>219</v>
      </c>
      <c r="F50" s="71">
        <v>8.1</v>
      </c>
      <c r="G50" s="70" t="s">
        <v>3</v>
      </c>
      <c r="H50" s="72">
        <v>100</v>
      </c>
      <c r="I50" s="70" t="s">
        <v>4</v>
      </c>
      <c r="J50" s="70" t="s">
        <v>3</v>
      </c>
      <c r="K50" s="66"/>
    </row>
    <row r="51" spans="1:120" ht="30.75" customHeight="1" x14ac:dyDescent="0.25">
      <c r="A51" s="28">
        <v>41</v>
      </c>
      <c r="B51" s="67" t="s">
        <v>220</v>
      </c>
      <c r="C51" s="68" t="s">
        <v>221</v>
      </c>
      <c r="D51" s="69" t="s">
        <v>54</v>
      </c>
      <c r="E51" s="70" t="s">
        <v>211</v>
      </c>
      <c r="F51" s="71">
        <v>8.1</v>
      </c>
      <c r="G51" s="70" t="s">
        <v>3</v>
      </c>
      <c r="H51" s="72">
        <v>100</v>
      </c>
      <c r="I51" s="70" t="s">
        <v>4</v>
      </c>
      <c r="J51" s="70" t="s">
        <v>3</v>
      </c>
      <c r="K51" s="66"/>
    </row>
    <row r="52" spans="1:120" ht="24.75" customHeight="1" x14ac:dyDescent="0.25">
      <c r="A52" s="28">
        <v>42</v>
      </c>
      <c r="B52" s="67" t="s">
        <v>222</v>
      </c>
      <c r="C52" s="68" t="s">
        <v>223</v>
      </c>
      <c r="D52" s="69" t="s">
        <v>23</v>
      </c>
      <c r="E52" s="70" t="s">
        <v>211</v>
      </c>
      <c r="F52" s="71">
        <v>8.1</v>
      </c>
      <c r="G52" s="70" t="s">
        <v>3</v>
      </c>
      <c r="H52" s="72">
        <v>98</v>
      </c>
      <c r="I52" s="70" t="s">
        <v>4</v>
      </c>
      <c r="J52" s="70" t="s">
        <v>3</v>
      </c>
      <c r="K52" s="66"/>
    </row>
    <row r="53" spans="1:120" ht="24.75" customHeight="1" x14ac:dyDescent="0.25">
      <c r="A53" s="28">
        <v>43</v>
      </c>
      <c r="B53" s="67" t="s">
        <v>224</v>
      </c>
      <c r="C53" s="68" t="s">
        <v>225</v>
      </c>
      <c r="D53" s="69" t="s">
        <v>56</v>
      </c>
      <c r="E53" s="70" t="s">
        <v>211</v>
      </c>
      <c r="F53" s="71">
        <v>8.1</v>
      </c>
      <c r="G53" s="70" t="s">
        <v>3</v>
      </c>
      <c r="H53" s="72">
        <v>93</v>
      </c>
      <c r="I53" s="70" t="s">
        <v>4</v>
      </c>
      <c r="J53" s="70" t="s">
        <v>3</v>
      </c>
      <c r="K53" s="66"/>
    </row>
    <row r="54" spans="1:120" ht="24.75" customHeight="1" x14ac:dyDescent="0.25">
      <c r="A54" s="28">
        <v>44</v>
      </c>
      <c r="B54" s="67" t="s">
        <v>226</v>
      </c>
      <c r="C54" s="68" t="s">
        <v>65</v>
      </c>
      <c r="D54" s="69" t="s">
        <v>22</v>
      </c>
      <c r="E54" s="70" t="s">
        <v>49</v>
      </c>
      <c r="F54" s="71">
        <v>8</v>
      </c>
      <c r="G54" s="70" t="s">
        <v>3</v>
      </c>
      <c r="H54" s="72">
        <v>99</v>
      </c>
      <c r="I54" s="70" t="s">
        <v>4</v>
      </c>
      <c r="J54" s="70" t="s">
        <v>3</v>
      </c>
      <c r="K54" s="66"/>
    </row>
    <row r="55" spans="1:120" ht="24.75" customHeight="1" x14ac:dyDescent="0.25">
      <c r="A55" s="28">
        <v>45</v>
      </c>
      <c r="B55" s="67">
        <v>1910090041</v>
      </c>
      <c r="C55" s="68" t="s">
        <v>227</v>
      </c>
      <c r="D55" s="69" t="s">
        <v>26</v>
      </c>
      <c r="E55" s="70" t="s">
        <v>219</v>
      </c>
      <c r="F55" s="71">
        <v>8</v>
      </c>
      <c r="G55" s="70" t="s">
        <v>3</v>
      </c>
      <c r="H55" s="72">
        <v>100</v>
      </c>
      <c r="I55" s="70" t="s">
        <v>4</v>
      </c>
      <c r="J55" s="70" t="s">
        <v>3</v>
      </c>
      <c r="K55" s="66"/>
    </row>
    <row r="56" spans="1:120" ht="24.75" customHeight="1" x14ac:dyDescent="0.25">
      <c r="A56" s="28">
        <v>46</v>
      </c>
      <c r="B56" s="67" t="s">
        <v>228</v>
      </c>
      <c r="C56" s="68" t="s">
        <v>229</v>
      </c>
      <c r="D56" s="69" t="s">
        <v>230</v>
      </c>
      <c r="E56" s="70" t="s">
        <v>211</v>
      </c>
      <c r="F56" s="71">
        <v>8</v>
      </c>
      <c r="G56" s="70" t="s">
        <v>3</v>
      </c>
      <c r="H56" s="72">
        <v>100</v>
      </c>
      <c r="I56" s="70" t="s">
        <v>4</v>
      </c>
      <c r="J56" s="70" t="s">
        <v>3</v>
      </c>
      <c r="K56" s="66"/>
    </row>
    <row r="57" spans="1:120" ht="24.75" customHeight="1" x14ac:dyDescent="0.25">
      <c r="A57" s="28">
        <v>47</v>
      </c>
      <c r="B57" s="67" t="s">
        <v>231</v>
      </c>
      <c r="C57" s="68" t="s">
        <v>232</v>
      </c>
      <c r="D57" s="69" t="s">
        <v>22</v>
      </c>
      <c r="E57" s="70" t="s">
        <v>211</v>
      </c>
      <c r="F57" s="71">
        <v>8</v>
      </c>
      <c r="G57" s="70" t="s">
        <v>3</v>
      </c>
      <c r="H57" s="72">
        <v>100</v>
      </c>
      <c r="I57" s="70" t="s">
        <v>4</v>
      </c>
      <c r="J57" s="70" t="s">
        <v>3</v>
      </c>
      <c r="K57" s="66"/>
    </row>
    <row r="58" spans="1:120" ht="34.5" customHeight="1" x14ac:dyDescent="0.25">
      <c r="A58" s="28">
        <v>48</v>
      </c>
      <c r="B58" s="67" t="s">
        <v>233</v>
      </c>
      <c r="C58" s="68" t="s">
        <v>234</v>
      </c>
      <c r="D58" s="69" t="s">
        <v>53</v>
      </c>
      <c r="E58" s="70" t="s">
        <v>211</v>
      </c>
      <c r="F58" s="71">
        <v>8</v>
      </c>
      <c r="G58" s="70" t="s">
        <v>3</v>
      </c>
      <c r="H58" s="72">
        <v>98</v>
      </c>
      <c r="I58" s="70" t="s">
        <v>4</v>
      </c>
      <c r="J58" s="70" t="s">
        <v>3</v>
      </c>
      <c r="K58" s="66"/>
    </row>
    <row r="59" spans="1:120" ht="24.75" customHeight="1" x14ac:dyDescent="0.25">
      <c r="A59" s="28">
        <v>49</v>
      </c>
      <c r="B59" s="67">
        <v>1910090007</v>
      </c>
      <c r="C59" s="68" t="s">
        <v>259</v>
      </c>
      <c r="D59" s="69" t="s">
        <v>260</v>
      </c>
      <c r="E59" s="70" t="s">
        <v>261</v>
      </c>
      <c r="F59" s="71">
        <v>8</v>
      </c>
      <c r="G59" s="70" t="s">
        <v>3</v>
      </c>
      <c r="H59" s="72">
        <v>94</v>
      </c>
      <c r="I59" s="70" t="s">
        <v>4</v>
      </c>
      <c r="J59" s="70" t="s">
        <v>3</v>
      </c>
      <c r="K59" s="66"/>
    </row>
    <row r="60" spans="1:120" ht="24.75" customHeight="1" x14ac:dyDescent="0.25">
      <c r="A60" s="28">
        <v>50</v>
      </c>
      <c r="B60" s="67" t="s">
        <v>267</v>
      </c>
      <c r="C60" s="68" t="s">
        <v>268</v>
      </c>
      <c r="D60" s="69" t="s">
        <v>269</v>
      </c>
      <c r="E60" s="70" t="s">
        <v>207</v>
      </c>
      <c r="F60" s="71">
        <v>7.9</v>
      </c>
      <c r="G60" s="70" t="s">
        <v>214</v>
      </c>
      <c r="H60" s="72">
        <v>93</v>
      </c>
      <c r="I60" s="70" t="s">
        <v>4</v>
      </c>
      <c r="J60" s="70" t="s">
        <v>214</v>
      </c>
      <c r="K60" s="66"/>
    </row>
    <row r="61" spans="1:120" ht="24.75" customHeight="1" x14ac:dyDescent="0.25">
      <c r="A61" s="28">
        <v>51</v>
      </c>
      <c r="B61" s="67">
        <v>1910090078</v>
      </c>
      <c r="C61" s="68" t="s">
        <v>270</v>
      </c>
      <c r="D61" s="69" t="s">
        <v>22</v>
      </c>
      <c r="E61" s="70" t="s">
        <v>219</v>
      </c>
      <c r="F61" s="71">
        <v>7.9</v>
      </c>
      <c r="G61" s="70" t="s">
        <v>214</v>
      </c>
      <c r="H61" s="72">
        <v>100</v>
      </c>
      <c r="I61" s="70" t="s">
        <v>4</v>
      </c>
      <c r="J61" s="70" t="s">
        <v>214</v>
      </c>
      <c r="K61" s="66"/>
    </row>
    <row r="62" spans="1:120" s="37" customFormat="1" ht="24.75" customHeight="1" x14ac:dyDescent="0.25">
      <c r="A62" s="77" t="s">
        <v>102</v>
      </c>
      <c r="B62" s="78"/>
      <c r="C62" s="78"/>
      <c r="D62" s="78"/>
      <c r="E62" s="78"/>
      <c r="F62" s="78"/>
      <c r="G62" s="78"/>
      <c r="H62" s="78"/>
      <c r="I62" s="78"/>
      <c r="J62" s="79"/>
      <c r="K62" s="2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</row>
    <row r="63" spans="1:120" s="37" customFormat="1" ht="24.75" customHeight="1" x14ac:dyDescent="0.25">
      <c r="A63" s="28">
        <v>52</v>
      </c>
      <c r="B63" s="67" t="s">
        <v>173</v>
      </c>
      <c r="C63" s="68" t="s">
        <v>126</v>
      </c>
      <c r="D63" s="69" t="s">
        <v>174</v>
      </c>
      <c r="E63" s="70" t="s">
        <v>175</v>
      </c>
      <c r="F63" s="71" t="s">
        <v>76</v>
      </c>
      <c r="G63" s="70" t="s">
        <v>3</v>
      </c>
      <c r="H63" s="72">
        <v>100</v>
      </c>
      <c r="I63" s="70" t="str">
        <f t="shared" ref="I63:I68" si="5">IF(H63&lt;50," Yếu",IF(H63&lt;70," Trung Bình",IF(H63&lt;80,"Khá",IF(H63&lt;90,"Tốt","Xuất Sắc"))))</f>
        <v>Xuất Sắc</v>
      </c>
      <c r="J63" s="70" t="s">
        <v>3</v>
      </c>
      <c r="K63" s="2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</row>
    <row r="64" spans="1:120" s="37" customFormat="1" ht="24.75" customHeight="1" x14ac:dyDescent="0.25">
      <c r="A64" s="28">
        <v>53</v>
      </c>
      <c r="B64" s="67" t="s">
        <v>176</v>
      </c>
      <c r="C64" s="68" t="s">
        <v>177</v>
      </c>
      <c r="D64" s="69" t="s">
        <v>35</v>
      </c>
      <c r="E64" s="70" t="s">
        <v>104</v>
      </c>
      <c r="F64" s="71">
        <v>8.8000000000000007</v>
      </c>
      <c r="G64" s="70" t="s">
        <v>3</v>
      </c>
      <c r="H64" s="72">
        <v>100</v>
      </c>
      <c r="I64" s="70" t="str">
        <f t="shared" si="5"/>
        <v>Xuất Sắc</v>
      </c>
      <c r="J64" s="70" t="s">
        <v>3</v>
      </c>
      <c r="K64" s="2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</row>
    <row r="65" spans="1:120" s="37" customFormat="1" ht="24.75" customHeight="1" x14ac:dyDescent="0.25">
      <c r="A65" s="28">
        <v>54</v>
      </c>
      <c r="B65" s="67" t="s">
        <v>108</v>
      </c>
      <c r="C65" s="68" t="s">
        <v>29</v>
      </c>
      <c r="D65" s="69" t="s">
        <v>30</v>
      </c>
      <c r="E65" s="70" t="s">
        <v>109</v>
      </c>
      <c r="F65" s="71">
        <v>8.8000000000000007</v>
      </c>
      <c r="G65" s="70" t="str">
        <f>IF(F65&gt;=9,"Xuất sắc",IF(F65&gt;=8,"Giỏi",IF(F65&gt;=7,"Khá",IF(F65&gt;=6,"TBK",IF(F65&gt;=5,"TB","Yếu")))))</f>
        <v>Giỏi</v>
      </c>
      <c r="H65" s="72">
        <v>99</v>
      </c>
      <c r="I65" s="70" t="str">
        <f t="shared" si="5"/>
        <v>Xuất Sắc</v>
      </c>
      <c r="J65" s="70" t="s">
        <v>3</v>
      </c>
      <c r="K65" s="2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</row>
    <row r="66" spans="1:120" s="37" customFormat="1" ht="24.75" customHeight="1" x14ac:dyDescent="0.25">
      <c r="A66" s="28">
        <v>55</v>
      </c>
      <c r="B66" s="67" t="s">
        <v>178</v>
      </c>
      <c r="C66" s="68" t="s">
        <v>179</v>
      </c>
      <c r="D66" s="69" t="s">
        <v>180</v>
      </c>
      <c r="E66" s="70" t="s">
        <v>175</v>
      </c>
      <c r="F66" s="71" t="s">
        <v>83</v>
      </c>
      <c r="G66" s="70" t="s">
        <v>3</v>
      </c>
      <c r="H66" s="72">
        <v>100</v>
      </c>
      <c r="I66" s="70" t="str">
        <f t="shared" si="5"/>
        <v>Xuất Sắc</v>
      </c>
      <c r="J66" s="70" t="s">
        <v>3</v>
      </c>
      <c r="K66" s="2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</row>
    <row r="67" spans="1:120" s="37" customFormat="1" ht="24.75" customHeight="1" x14ac:dyDescent="0.25">
      <c r="A67" s="28">
        <v>56</v>
      </c>
      <c r="B67" s="67" t="s">
        <v>105</v>
      </c>
      <c r="C67" s="68" t="s">
        <v>181</v>
      </c>
      <c r="D67" s="69" t="s">
        <v>41</v>
      </c>
      <c r="E67" s="70" t="s">
        <v>104</v>
      </c>
      <c r="F67" s="71">
        <v>8.6999999999999993</v>
      </c>
      <c r="G67" s="70" t="s">
        <v>3</v>
      </c>
      <c r="H67" s="72">
        <v>100</v>
      </c>
      <c r="I67" s="70" t="str">
        <f t="shared" si="5"/>
        <v>Xuất Sắc</v>
      </c>
      <c r="J67" s="70" t="s">
        <v>3</v>
      </c>
      <c r="K67" s="2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</row>
    <row r="68" spans="1:120" s="37" customFormat="1" ht="24.75" customHeight="1" x14ac:dyDescent="0.25">
      <c r="A68" s="28">
        <v>57</v>
      </c>
      <c r="B68" s="67">
        <v>1810130021</v>
      </c>
      <c r="C68" s="68" t="s">
        <v>182</v>
      </c>
      <c r="D68" s="69" t="s">
        <v>67</v>
      </c>
      <c r="E68" s="70" t="s">
        <v>183</v>
      </c>
      <c r="F68" s="71">
        <v>8.6999999999999993</v>
      </c>
      <c r="G68" s="70" t="s">
        <v>3</v>
      </c>
      <c r="H68" s="72">
        <v>100</v>
      </c>
      <c r="I68" s="70" t="str">
        <f t="shared" si="5"/>
        <v>Xuất Sắc</v>
      </c>
      <c r="J68" s="70" t="s">
        <v>3</v>
      </c>
      <c r="K68" s="2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</row>
    <row r="69" spans="1:120" s="37" customFormat="1" ht="24.75" customHeight="1" x14ac:dyDescent="0.25">
      <c r="A69" s="28">
        <v>58</v>
      </c>
      <c r="B69" s="67" t="s">
        <v>184</v>
      </c>
      <c r="C69" s="68" t="s">
        <v>185</v>
      </c>
      <c r="D69" s="69" t="s">
        <v>186</v>
      </c>
      <c r="E69" s="70" t="s">
        <v>110</v>
      </c>
      <c r="F69" s="71">
        <v>8.6999999999999993</v>
      </c>
      <c r="G69" s="70" t="s">
        <v>3</v>
      </c>
      <c r="H69" s="72">
        <v>100</v>
      </c>
      <c r="I69" s="70" t="str">
        <f>IF(H69&lt;50," Yếu",IF(H69&lt;70," Trung Bình",IF(H69&lt;80,"Khá",IF(H69&lt;90,"Tốt","Xuất Sắc"))))</f>
        <v>Xuất Sắc</v>
      </c>
      <c r="J69" s="70" t="s">
        <v>3</v>
      </c>
      <c r="K69" s="2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</row>
    <row r="70" spans="1:120" s="37" customFormat="1" ht="24.75" customHeight="1" x14ac:dyDescent="0.25">
      <c r="A70" s="28">
        <v>59</v>
      </c>
      <c r="B70" s="67" t="s">
        <v>236</v>
      </c>
      <c r="C70" s="68" t="s">
        <v>237</v>
      </c>
      <c r="D70" s="69" t="s">
        <v>235</v>
      </c>
      <c r="E70" s="70" t="s">
        <v>113</v>
      </c>
      <c r="F70" s="71">
        <v>8.1999999999999993</v>
      </c>
      <c r="G70" s="70" t="str">
        <f>IF(F70&lt;8,"Khá",IF(F70&lt;9,"Giỏi","Xuất sắc"))</f>
        <v>Giỏi</v>
      </c>
      <c r="H70" s="72">
        <v>99</v>
      </c>
      <c r="I70" s="70" t="s">
        <v>4</v>
      </c>
      <c r="J70" s="70" t="str">
        <f>G70</f>
        <v>Giỏi</v>
      </c>
      <c r="K70" s="2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</row>
    <row r="71" spans="1:120" s="37" customFormat="1" ht="24.75" customHeight="1" x14ac:dyDescent="0.25">
      <c r="A71" s="28">
        <v>60</v>
      </c>
      <c r="B71" s="67" t="s">
        <v>238</v>
      </c>
      <c r="C71" s="68" t="s">
        <v>239</v>
      </c>
      <c r="D71" s="69" t="s">
        <v>235</v>
      </c>
      <c r="E71" s="70" t="s">
        <v>113</v>
      </c>
      <c r="F71" s="71">
        <v>8.1999999999999993</v>
      </c>
      <c r="G71" s="70" t="str">
        <f>IF(F71&lt;8,"Khá",IF(F71&lt;9,"Giỏi","Xuất sắc"))</f>
        <v>Giỏi</v>
      </c>
      <c r="H71" s="72">
        <v>99</v>
      </c>
      <c r="I71" s="70" t="s">
        <v>4</v>
      </c>
      <c r="J71" s="70" t="str">
        <f>G71</f>
        <v>Giỏi</v>
      </c>
      <c r="K71" s="2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</row>
    <row r="72" spans="1:120" s="38" customFormat="1" ht="24.75" customHeight="1" x14ac:dyDescent="0.25">
      <c r="A72" s="28">
        <v>61</v>
      </c>
      <c r="B72" s="67" t="s">
        <v>240</v>
      </c>
      <c r="C72" s="68" t="s">
        <v>189</v>
      </c>
      <c r="D72" s="69" t="s">
        <v>241</v>
      </c>
      <c r="E72" s="70" t="s">
        <v>242</v>
      </c>
      <c r="F72" s="71">
        <v>8.1</v>
      </c>
      <c r="G72" s="70" t="s">
        <v>3</v>
      </c>
      <c r="H72" s="72">
        <v>100</v>
      </c>
      <c r="I72" s="70" t="s">
        <v>4</v>
      </c>
      <c r="J72" s="70" t="s">
        <v>3</v>
      </c>
      <c r="K72" s="25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</row>
    <row r="73" spans="1:120" s="38" customFormat="1" ht="24.75" customHeight="1" x14ac:dyDescent="0.25">
      <c r="A73" s="28">
        <v>62</v>
      </c>
      <c r="B73" s="67">
        <v>1910120001</v>
      </c>
      <c r="C73" s="68" t="s">
        <v>243</v>
      </c>
      <c r="D73" s="69" t="s">
        <v>244</v>
      </c>
      <c r="E73" s="70" t="s">
        <v>245</v>
      </c>
      <c r="F73" s="71">
        <v>8.1</v>
      </c>
      <c r="G73" s="70" t="s">
        <v>3</v>
      </c>
      <c r="H73" s="72">
        <v>94</v>
      </c>
      <c r="I73" s="70" t="s">
        <v>4</v>
      </c>
      <c r="J73" s="70" t="s">
        <v>3</v>
      </c>
      <c r="K73" s="25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</row>
    <row r="74" spans="1:120" s="38" customFormat="1" ht="24.75" customHeight="1" x14ac:dyDescent="0.25">
      <c r="A74" s="28">
        <v>63</v>
      </c>
      <c r="B74" s="67" t="s">
        <v>246</v>
      </c>
      <c r="C74" s="68" t="s">
        <v>126</v>
      </c>
      <c r="D74" s="69" t="s">
        <v>139</v>
      </c>
      <c r="E74" s="70" t="s">
        <v>113</v>
      </c>
      <c r="F74" s="71">
        <v>8</v>
      </c>
      <c r="G74" s="70" t="str">
        <f>IF(F74&lt;8,"Khá",IF(F74&lt;9,"Giỏi","Xuất sắc"))</f>
        <v>Giỏi</v>
      </c>
      <c r="H74" s="72">
        <v>100</v>
      </c>
      <c r="I74" s="70" t="s">
        <v>4</v>
      </c>
      <c r="J74" s="70" t="str">
        <f>G74</f>
        <v>Giỏi</v>
      </c>
      <c r="K74" s="25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</row>
    <row r="75" spans="1:120" s="38" customFormat="1" ht="24.75" customHeight="1" x14ac:dyDescent="0.25">
      <c r="A75" s="28">
        <v>64</v>
      </c>
      <c r="B75" s="67" t="s">
        <v>247</v>
      </c>
      <c r="C75" s="68" t="s">
        <v>248</v>
      </c>
      <c r="D75" s="69" t="s">
        <v>24</v>
      </c>
      <c r="E75" s="70" t="s">
        <v>113</v>
      </c>
      <c r="F75" s="71">
        <v>8</v>
      </c>
      <c r="G75" s="70" t="str">
        <f>IF(F75&lt;8,"Khá",IF(F75&lt;9,"Giỏi","Xuất sắc"))</f>
        <v>Giỏi</v>
      </c>
      <c r="H75" s="72">
        <v>99</v>
      </c>
      <c r="I75" s="70" t="s">
        <v>4</v>
      </c>
      <c r="J75" s="70" t="str">
        <f>G75</f>
        <v>Giỏi</v>
      </c>
      <c r="K75" s="25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</row>
    <row r="76" spans="1:120" s="38" customFormat="1" ht="24.75" customHeight="1" x14ac:dyDescent="0.25">
      <c r="A76" s="28">
        <v>65</v>
      </c>
      <c r="B76" s="67" t="s">
        <v>262</v>
      </c>
      <c r="C76" s="68" t="s">
        <v>263</v>
      </c>
      <c r="D76" s="69" t="s">
        <v>107</v>
      </c>
      <c r="E76" s="70" t="s">
        <v>242</v>
      </c>
      <c r="F76" s="71">
        <v>8</v>
      </c>
      <c r="G76" s="70" t="s">
        <v>3</v>
      </c>
      <c r="H76" s="72">
        <v>96</v>
      </c>
      <c r="I76" s="70" t="s">
        <v>4</v>
      </c>
      <c r="J76" s="70" t="s">
        <v>3</v>
      </c>
      <c r="K76" s="25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</row>
    <row r="77" spans="1:120" s="38" customFormat="1" ht="24.75" customHeight="1" x14ac:dyDescent="0.25">
      <c r="A77" s="28">
        <v>66</v>
      </c>
      <c r="B77" s="67" t="s">
        <v>114</v>
      </c>
      <c r="C77" s="68" t="s">
        <v>106</v>
      </c>
      <c r="D77" s="69" t="s">
        <v>24</v>
      </c>
      <c r="E77" s="70" t="s">
        <v>113</v>
      </c>
      <c r="F77" s="71">
        <v>7.8</v>
      </c>
      <c r="G77" s="70" t="str">
        <f t="shared" ref="G77:G79" si="6">IF(F77&lt;8,"Khá",IF(F77&lt;9,"Giỏi","Xuất sắc"))</f>
        <v>Khá</v>
      </c>
      <c r="H77" s="72">
        <v>100</v>
      </c>
      <c r="I77" s="70" t="s">
        <v>4</v>
      </c>
      <c r="J77" s="70" t="str">
        <f t="shared" ref="J77:J79" si="7">G77</f>
        <v>Khá</v>
      </c>
      <c r="K77" s="25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</row>
    <row r="78" spans="1:120" s="38" customFormat="1" ht="24.75" customHeight="1" x14ac:dyDescent="0.25">
      <c r="A78" s="28">
        <v>67</v>
      </c>
      <c r="B78" s="67" t="s">
        <v>111</v>
      </c>
      <c r="C78" s="68" t="s">
        <v>112</v>
      </c>
      <c r="D78" s="69" t="s">
        <v>67</v>
      </c>
      <c r="E78" s="70" t="s">
        <v>113</v>
      </c>
      <c r="F78" s="71">
        <v>7.8</v>
      </c>
      <c r="G78" s="70" t="str">
        <f t="shared" si="6"/>
        <v>Khá</v>
      </c>
      <c r="H78" s="72">
        <v>100</v>
      </c>
      <c r="I78" s="70" t="s">
        <v>4</v>
      </c>
      <c r="J78" s="70" t="str">
        <f t="shared" si="7"/>
        <v>Khá</v>
      </c>
      <c r="K78" s="25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</row>
    <row r="79" spans="1:120" s="38" customFormat="1" ht="24.75" customHeight="1" x14ac:dyDescent="0.25">
      <c r="A79" s="28">
        <v>68</v>
      </c>
      <c r="B79" s="67" t="s">
        <v>271</v>
      </c>
      <c r="C79" s="68" t="s">
        <v>272</v>
      </c>
      <c r="D79" s="69" t="s">
        <v>273</v>
      </c>
      <c r="E79" s="70" t="s">
        <v>113</v>
      </c>
      <c r="F79" s="71">
        <v>7.8</v>
      </c>
      <c r="G79" s="70" t="str">
        <f t="shared" si="6"/>
        <v>Khá</v>
      </c>
      <c r="H79" s="72">
        <v>100</v>
      </c>
      <c r="I79" s="70" t="s">
        <v>4</v>
      </c>
      <c r="J79" s="70" t="str">
        <f t="shared" si="7"/>
        <v>Khá</v>
      </c>
      <c r="K79" s="25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</row>
    <row r="80" spans="1:120" s="38" customFormat="1" ht="24.75" customHeight="1" x14ac:dyDescent="0.25">
      <c r="A80" s="28">
        <v>69</v>
      </c>
      <c r="B80" s="67" t="s">
        <v>274</v>
      </c>
      <c r="C80" s="68" t="s">
        <v>272</v>
      </c>
      <c r="D80" s="69" t="s">
        <v>69</v>
      </c>
      <c r="E80" s="70" t="s">
        <v>245</v>
      </c>
      <c r="F80" s="71">
        <v>7.8</v>
      </c>
      <c r="G80" s="70" t="s">
        <v>214</v>
      </c>
      <c r="H80" s="72">
        <v>100</v>
      </c>
      <c r="I80" s="70" t="s">
        <v>4</v>
      </c>
      <c r="J80" s="70" t="s">
        <v>214</v>
      </c>
      <c r="K80" s="25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</row>
    <row r="81" spans="1:13" ht="24.75" customHeight="1" x14ac:dyDescent="0.25">
      <c r="A81" s="77" t="s">
        <v>103</v>
      </c>
      <c r="B81" s="78"/>
      <c r="C81" s="78"/>
      <c r="D81" s="78"/>
      <c r="E81" s="78"/>
      <c r="F81" s="78"/>
      <c r="G81" s="78"/>
      <c r="H81" s="78"/>
      <c r="I81" s="78"/>
      <c r="J81" s="79"/>
      <c r="K81" s="66"/>
    </row>
    <row r="82" spans="1:13" ht="24.75" customHeight="1" x14ac:dyDescent="0.25">
      <c r="A82" s="28">
        <v>70</v>
      </c>
      <c r="B82" s="67" t="s">
        <v>251</v>
      </c>
      <c r="C82" s="68" t="s">
        <v>209</v>
      </c>
      <c r="D82" s="69" t="s">
        <v>249</v>
      </c>
      <c r="E82" s="70" t="s">
        <v>250</v>
      </c>
      <c r="F82" s="71">
        <v>8</v>
      </c>
      <c r="G82" s="70" t="s">
        <v>3</v>
      </c>
      <c r="H82" s="72">
        <v>90</v>
      </c>
      <c r="I82" s="70" t="s">
        <v>4</v>
      </c>
      <c r="J82" s="70" t="s">
        <v>3</v>
      </c>
      <c r="K82" s="66"/>
    </row>
    <row r="83" spans="1:13" ht="24.75" customHeight="1" x14ac:dyDescent="0.25">
      <c r="A83" s="28">
        <v>71</v>
      </c>
      <c r="B83" s="67" t="s">
        <v>253</v>
      </c>
      <c r="C83" s="68" t="s">
        <v>254</v>
      </c>
      <c r="D83" s="69" t="s">
        <v>47</v>
      </c>
      <c r="E83" s="70" t="s">
        <v>116</v>
      </c>
      <c r="F83" s="71">
        <v>8</v>
      </c>
      <c r="G83" s="70" t="s">
        <v>3</v>
      </c>
      <c r="H83" s="72">
        <v>99</v>
      </c>
      <c r="I83" s="70" t="s">
        <v>4</v>
      </c>
      <c r="J83" s="70" t="s">
        <v>3</v>
      </c>
      <c r="K83" s="66"/>
    </row>
    <row r="84" spans="1:13" ht="24.75" customHeight="1" x14ac:dyDescent="0.25">
      <c r="A84" s="28">
        <v>72</v>
      </c>
      <c r="B84" s="67" t="s">
        <v>255</v>
      </c>
      <c r="C84" s="68" t="s">
        <v>256</v>
      </c>
      <c r="D84" s="69" t="s">
        <v>257</v>
      </c>
      <c r="E84" s="70" t="s">
        <v>115</v>
      </c>
      <c r="F84" s="71">
        <v>8</v>
      </c>
      <c r="G84" s="70" t="str">
        <f>IF(F84&gt;=9,"Xuất sắc",IF(F84&gt;=8,"Giỏi","Khá"))</f>
        <v>Giỏi</v>
      </c>
      <c r="H84" s="72">
        <v>100</v>
      </c>
      <c r="I84" s="70" t="str">
        <f>IF(H84&gt;=90,"Xuất sắc",IF(H84&gt;=80,"Tốt","Khá"))</f>
        <v>Xuất sắc</v>
      </c>
      <c r="J84" s="70" t="s">
        <v>3</v>
      </c>
      <c r="K84" s="66"/>
    </row>
    <row r="85" spans="1:13" ht="24.75" customHeight="1" x14ac:dyDescent="0.25">
      <c r="A85" s="28">
        <v>73</v>
      </c>
      <c r="B85" s="67">
        <v>1910020169</v>
      </c>
      <c r="C85" s="68" t="s">
        <v>258</v>
      </c>
      <c r="D85" s="69" t="s">
        <v>252</v>
      </c>
      <c r="E85" s="70" t="s">
        <v>115</v>
      </c>
      <c r="F85" s="71">
        <v>8</v>
      </c>
      <c r="G85" s="70" t="str">
        <f>IF(F85&gt;=9,"Xuất sắc",IF(F85&gt;=8,"Giỏi","Khá"))</f>
        <v>Giỏi</v>
      </c>
      <c r="H85" s="72">
        <v>98</v>
      </c>
      <c r="I85" s="70" t="str">
        <f>IF(H85&gt;=90,"Xuất sắc",IF(H85&gt;=80,"Tốt","Khá"))</f>
        <v>Xuất sắc</v>
      </c>
      <c r="J85" s="70" t="s">
        <v>3</v>
      </c>
      <c r="K85" s="66"/>
    </row>
    <row r="86" spans="1:13" ht="24.75" customHeight="1" x14ac:dyDescent="0.25">
      <c r="A86" s="28">
        <v>74</v>
      </c>
      <c r="B86" s="67" t="s">
        <v>264</v>
      </c>
      <c r="C86" s="68" t="s">
        <v>265</v>
      </c>
      <c r="D86" s="69" t="s">
        <v>266</v>
      </c>
      <c r="E86" s="70" t="s">
        <v>115</v>
      </c>
      <c r="F86" s="73">
        <v>7.9</v>
      </c>
      <c r="G86" s="73" t="str">
        <f>IF(F86&gt;=9,"Xuất sắc",IF(F86&gt;=8,"Giỏi","Khá"))</f>
        <v>Khá</v>
      </c>
      <c r="H86" s="73">
        <v>100</v>
      </c>
      <c r="I86" s="73" t="str">
        <f>IF(H86&gt;=90,"Xuất sắc",IF(H86&gt;=80,"Tốt","Khá"))</f>
        <v>Xuất sắc</v>
      </c>
      <c r="J86" s="70" t="s">
        <v>214</v>
      </c>
      <c r="K86" s="66"/>
    </row>
    <row r="87" spans="1:13" ht="24.75" customHeight="1" x14ac:dyDescent="0.25">
      <c r="A87" s="28">
        <v>75</v>
      </c>
      <c r="B87" s="67" t="s">
        <v>117</v>
      </c>
      <c r="C87" s="68" t="s">
        <v>118</v>
      </c>
      <c r="D87" s="69" t="s">
        <v>30</v>
      </c>
      <c r="E87" s="70" t="s">
        <v>119</v>
      </c>
      <c r="F87" s="73">
        <v>7.9</v>
      </c>
      <c r="G87" s="73" t="s">
        <v>214</v>
      </c>
      <c r="H87" s="73">
        <v>93</v>
      </c>
      <c r="I87" s="73" t="s">
        <v>4</v>
      </c>
      <c r="J87" s="73" t="s">
        <v>214</v>
      </c>
      <c r="K87" s="66"/>
    </row>
    <row r="88" spans="1:13" s="5" customFormat="1" ht="24.75" customHeight="1" x14ac:dyDescent="0.25">
      <c r="A88" s="74" t="s">
        <v>276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4"/>
      <c r="M88" s="4"/>
    </row>
    <row r="89" spans="1:13" ht="24.75" customHeight="1" x14ac:dyDescent="0.25">
      <c r="A89" s="75"/>
      <c r="B89" s="75"/>
      <c r="C89" s="75"/>
      <c r="D89" s="75"/>
      <c r="E89" s="75"/>
      <c r="F89" s="75"/>
      <c r="G89" s="75" t="s">
        <v>281</v>
      </c>
      <c r="H89" s="75"/>
      <c r="I89" s="75"/>
      <c r="J89" s="65"/>
    </row>
    <row r="90" spans="1:13" ht="24.75" customHeight="1" x14ac:dyDescent="0.25">
      <c r="B90" s="75"/>
      <c r="C90" s="75"/>
      <c r="D90" s="75"/>
      <c r="E90" s="75"/>
      <c r="F90" s="75"/>
      <c r="G90" s="120" t="s">
        <v>72</v>
      </c>
      <c r="H90" s="120"/>
      <c r="I90" s="120"/>
    </row>
    <row r="91" spans="1:13" ht="24.75" customHeight="1" x14ac:dyDescent="0.25">
      <c r="G91" s="120" t="s">
        <v>73</v>
      </c>
      <c r="H91" s="120"/>
      <c r="I91" s="120"/>
    </row>
    <row r="92" spans="1:13" ht="24.75" customHeight="1" x14ac:dyDescent="0.25">
      <c r="G92" s="75" t="s">
        <v>123</v>
      </c>
      <c r="H92" s="75"/>
      <c r="I92" s="75"/>
    </row>
    <row r="93" spans="1:13" ht="24.75" customHeight="1" x14ac:dyDescent="0.25">
      <c r="J93" s="65"/>
    </row>
    <row r="94" spans="1:13" ht="24.75" customHeight="1" x14ac:dyDescent="0.25"/>
    <row r="95" spans="1:13" ht="24.75" customHeight="1" x14ac:dyDescent="0.25"/>
    <row r="96" spans="1:13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</sheetData>
  <mergeCells count="147">
    <mergeCell ref="G91:I91"/>
    <mergeCell ref="G92:I92"/>
    <mergeCell ref="A1:E1"/>
    <mergeCell ref="A2:E2"/>
    <mergeCell ref="H2:K2"/>
    <mergeCell ref="A5:K5"/>
    <mergeCell ref="F1:K1"/>
    <mergeCell ref="E3:K3"/>
    <mergeCell ref="K7:K8"/>
    <mergeCell ref="M8:N8"/>
    <mergeCell ref="Q8:R8"/>
    <mergeCell ref="W8:X8"/>
    <mergeCell ref="Y8:Z8"/>
    <mergeCell ref="AA8:AB8"/>
    <mergeCell ref="AC8:AD8"/>
    <mergeCell ref="AE8:AF8"/>
    <mergeCell ref="AG8:AH8"/>
    <mergeCell ref="S8:T8"/>
    <mergeCell ref="U8:V8"/>
    <mergeCell ref="A6:K6"/>
    <mergeCell ref="A7:A8"/>
    <mergeCell ref="B7:B8"/>
    <mergeCell ref="C7:D8"/>
    <mergeCell ref="E7:E8"/>
    <mergeCell ref="F7:G7"/>
    <mergeCell ref="H7:I7"/>
    <mergeCell ref="J7:J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BS8:BT8"/>
    <mergeCell ref="BU8:BV8"/>
    <mergeCell ref="BW8:BX8"/>
    <mergeCell ref="BY8:BZ8"/>
    <mergeCell ref="CA8:CB8"/>
    <mergeCell ref="CC8:CD8"/>
    <mergeCell ref="BG8:BH8"/>
    <mergeCell ref="BI8:BJ8"/>
    <mergeCell ref="BK8:BL8"/>
    <mergeCell ref="BM8:BN8"/>
    <mergeCell ref="BO8:BP8"/>
    <mergeCell ref="BQ8:BR8"/>
    <mergeCell ref="CQ8:CR8"/>
    <mergeCell ref="CS8:CT8"/>
    <mergeCell ref="CU8:CV8"/>
    <mergeCell ref="CW8:CX8"/>
    <mergeCell ref="CY8:CZ8"/>
    <mergeCell ref="DA8:DB8"/>
    <mergeCell ref="CE8:CF8"/>
    <mergeCell ref="CG8:CH8"/>
    <mergeCell ref="CI8:CJ8"/>
    <mergeCell ref="CK8:CL8"/>
    <mergeCell ref="CM8:CN8"/>
    <mergeCell ref="CO8:CP8"/>
    <mergeCell ref="DO8:DP8"/>
    <mergeCell ref="DQ8:DR8"/>
    <mergeCell ref="DS8:DT8"/>
    <mergeCell ref="DU8:DV8"/>
    <mergeCell ref="DW8:DX8"/>
    <mergeCell ref="DY8:DZ8"/>
    <mergeCell ref="DC8:DD8"/>
    <mergeCell ref="DE8:DF8"/>
    <mergeCell ref="DG8:DH8"/>
    <mergeCell ref="DI8:DJ8"/>
    <mergeCell ref="DK8:DL8"/>
    <mergeCell ref="DM8:DN8"/>
    <mergeCell ref="EM8:EN8"/>
    <mergeCell ref="EO8:EP8"/>
    <mergeCell ref="EQ8:ER8"/>
    <mergeCell ref="ES8:ET8"/>
    <mergeCell ref="EU8:EV8"/>
    <mergeCell ref="EW8:EX8"/>
    <mergeCell ref="EA8:EB8"/>
    <mergeCell ref="EC8:ED8"/>
    <mergeCell ref="EE8:EF8"/>
    <mergeCell ref="EG8:EH8"/>
    <mergeCell ref="EI8:EJ8"/>
    <mergeCell ref="EK8:EL8"/>
    <mergeCell ref="FK8:FL8"/>
    <mergeCell ref="FM8:FN8"/>
    <mergeCell ref="FO8:FP8"/>
    <mergeCell ref="FQ8:FR8"/>
    <mergeCell ref="FS8:FT8"/>
    <mergeCell ref="FU8:FV8"/>
    <mergeCell ref="EY8:EZ8"/>
    <mergeCell ref="FA8:FB8"/>
    <mergeCell ref="FC8:FD8"/>
    <mergeCell ref="FE8:FF8"/>
    <mergeCell ref="FG8:FH8"/>
    <mergeCell ref="FI8:FJ8"/>
    <mergeCell ref="GI8:GJ8"/>
    <mergeCell ref="GK8:GL8"/>
    <mergeCell ref="GM8:GN8"/>
    <mergeCell ref="GO8:GP8"/>
    <mergeCell ref="GQ8:GR8"/>
    <mergeCell ref="GS8:GT8"/>
    <mergeCell ref="FW8:FX8"/>
    <mergeCell ref="FY8:FZ8"/>
    <mergeCell ref="GA8:GB8"/>
    <mergeCell ref="GC8:GD8"/>
    <mergeCell ref="GE8:GF8"/>
    <mergeCell ref="GG8:GH8"/>
    <mergeCell ref="HG8:HH8"/>
    <mergeCell ref="HI8:HJ8"/>
    <mergeCell ref="HK8:HL8"/>
    <mergeCell ref="HM8:HN8"/>
    <mergeCell ref="HO8:HP8"/>
    <mergeCell ref="HQ8:HR8"/>
    <mergeCell ref="GU8:GV8"/>
    <mergeCell ref="GW8:GX8"/>
    <mergeCell ref="GY8:GZ8"/>
    <mergeCell ref="HA8:HB8"/>
    <mergeCell ref="HC8:HD8"/>
    <mergeCell ref="HE8:HF8"/>
    <mergeCell ref="A88:K88"/>
    <mergeCell ref="A89:C89"/>
    <mergeCell ref="D89:F89"/>
    <mergeCell ref="G89:I89"/>
    <mergeCell ref="B90:C90"/>
    <mergeCell ref="D90:F90"/>
    <mergeCell ref="G90:I90"/>
    <mergeCell ref="IQ8:IR8"/>
    <mergeCell ref="A9:J9"/>
    <mergeCell ref="A41:J41"/>
    <mergeCell ref="A62:J62"/>
    <mergeCell ref="A81:J81"/>
    <mergeCell ref="IE8:IF8"/>
    <mergeCell ref="IG8:IH8"/>
    <mergeCell ref="II8:IJ8"/>
    <mergeCell ref="IK8:IL8"/>
    <mergeCell ref="IM8:IN8"/>
    <mergeCell ref="IO8:IP8"/>
    <mergeCell ref="HS8:HT8"/>
    <mergeCell ref="HU8:HV8"/>
    <mergeCell ref="HW8:HX8"/>
    <mergeCell ref="HY8:HZ8"/>
    <mergeCell ref="IA8:IB8"/>
    <mergeCell ref="IC8:ID8"/>
  </mergeCells>
  <pageMargins left="0.16" right="7.0000000000000007E-2" top="0.11" bottom="0.21" header="0.18" footer="0.15"/>
  <pageSetup paperSize="9" scale="95" orientation="portrait" r:id="rId1"/>
  <headerFooter alignWithMargins="0">
    <oddFooter>Page &amp;P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104"/>
  <sheetViews>
    <sheetView zoomScale="90" zoomScaleNormal="90" zoomScaleSheetLayoutView="90" workbookViewId="0">
      <pane ySplit="9" topLeftCell="A10" activePane="bottomLeft" state="frozen"/>
      <selection pane="bottomLeft" activeCell="N5" sqref="N5"/>
    </sheetView>
  </sheetViews>
  <sheetFormatPr defaultRowHeight="20.100000000000001" customHeight="1" x14ac:dyDescent="0.25"/>
  <cols>
    <col min="1" max="1" width="5.85546875" style="8" customWidth="1"/>
    <col min="2" max="2" width="14.5703125" style="36" customWidth="1"/>
    <col min="3" max="3" width="25.85546875" style="8" customWidth="1"/>
    <col min="4" max="4" width="9.42578125" style="20" customWidth="1"/>
    <col min="5" max="5" width="13.85546875" style="36" customWidth="1"/>
    <col min="6" max="6" width="9.85546875" style="6" customWidth="1"/>
    <col min="7" max="7" width="10.28515625" style="8" customWidth="1"/>
    <col min="8" max="8" width="9.85546875" style="6" customWidth="1"/>
    <col min="9" max="9" width="9.85546875" style="36" customWidth="1"/>
    <col min="10" max="10" width="9.7109375" style="36" customWidth="1"/>
    <col min="11" max="11" width="13.5703125" style="3" customWidth="1"/>
    <col min="12" max="12" width="21.7109375" style="3" customWidth="1"/>
    <col min="13" max="13" width="14.5703125" style="8" customWidth="1"/>
    <col min="14" max="14" width="12.140625" style="7" customWidth="1"/>
    <col min="15" max="15" width="14" style="7" bestFit="1" customWidth="1"/>
    <col min="16" max="16384" width="9.140625" style="7"/>
  </cols>
  <sheetData>
    <row r="1" spans="1:254" s="12" customFormat="1" ht="33" customHeight="1" x14ac:dyDescent="0.25">
      <c r="A1" s="91" t="s">
        <v>11</v>
      </c>
      <c r="B1" s="91"/>
      <c r="C1" s="91"/>
      <c r="D1" s="91"/>
      <c r="E1" s="91"/>
      <c r="F1" s="40"/>
      <c r="G1" s="9"/>
      <c r="H1" s="99" t="s">
        <v>13</v>
      </c>
      <c r="I1" s="99"/>
      <c r="J1" s="99"/>
      <c r="K1" s="99"/>
      <c r="L1" s="99"/>
      <c r="M1" s="99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254" s="18" customFormat="1" ht="32.25" customHeight="1" x14ac:dyDescent="0.25">
      <c r="A2" s="92" t="s">
        <v>10</v>
      </c>
      <c r="B2" s="92"/>
      <c r="C2" s="92"/>
      <c r="D2" s="92"/>
      <c r="E2" s="92"/>
      <c r="F2" s="6"/>
      <c r="G2" s="9"/>
      <c r="H2" s="93"/>
      <c r="I2" s="93"/>
      <c r="J2" s="93"/>
      <c r="K2" s="93"/>
      <c r="L2" s="93"/>
      <c r="M2" s="9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254" s="8" customFormat="1" ht="20.100000000000001" customHeight="1" x14ac:dyDescent="0.25">
      <c r="A3" s="12"/>
      <c r="B3" s="12"/>
      <c r="C3" s="12"/>
      <c r="D3" s="13"/>
      <c r="E3" s="14"/>
      <c r="F3" s="6"/>
      <c r="G3" s="9"/>
      <c r="H3" s="100" t="s">
        <v>125</v>
      </c>
      <c r="I3" s="100"/>
      <c r="J3" s="100"/>
      <c r="K3" s="100"/>
      <c r="L3" s="100"/>
      <c r="M3" s="100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254" s="8" customFormat="1" ht="17.25" customHeight="1" x14ac:dyDescent="0.25">
      <c r="A4" s="12"/>
      <c r="B4" s="12"/>
      <c r="C4" s="12"/>
      <c r="D4" s="13"/>
      <c r="E4" s="14"/>
      <c r="F4" s="6"/>
      <c r="G4" s="9"/>
      <c r="H4" s="15"/>
      <c r="I4" s="42"/>
      <c r="J4" s="42"/>
      <c r="K4" s="2"/>
      <c r="L4" s="2"/>
      <c r="M4" s="42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254" s="19" customFormat="1" ht="37.5" customHeight="1" x14ac:dyDescent="0.3">
      <c r="A5" s="101" t="s">
        <v>120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254" s="19" customFormat="1" ht="25.5" customHeight="1" x14ac:dyDescent="0.3">
      <c r="A6" s="106" t="s">
        <v>188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254" s="19" customFormat="1" ht="3" customHeigh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254" s="38" customFormat="1" ht="20.100000000000001" customHeight="1" x14ac:dyDescent="0.25">
      <c r="A8" s="81" t="s">
        <v>0</v>
      </c>
      <c r="B8" s="83" t="s">
        <v>5</v>
      </c>
      <c r="C8" s="85" t="s">
        <v>6</v>
      </c>
      <c r="D8" s="86"/>
      <c r="E8" s="81" t="s">
        <v>7</v>
      </c>
      <c r="F8" s="89" t="s">
        <v>17</v>
      </c>
      <c r="G8" s="90"/>
      <c r="H8" s="89" t="s">
        <v>18</v>
      </c>
      <c r="I8" s="90"/>
      <c r="J8" s="81" t="s">
        <v>16</v>
      </c>
      <c r="K8" s="108" t="s">
        <v>14</v>
      </c>
      <c r="L8" s="81" t="s">
        <v>8</v>
      </c>
      <c r="M8" s="104" t="s">
        <v>12</v>
      </c>
      <c r="Q8" s="56"/>
      <c r="R8" s="7"/>
    </row>
    <row r="9" spans="1:254" s="38" customFormat="1" ht="34.5" customHeight="1" x14ac:dyDescent="0.25">
      <c r="A9" s="82"/>
      <c r="B9" s="84"/>
      <c r="C9" s="87"/>
      <c r="D9" s="88"/>
      <c r="E9" s="82"/>
      <c r="F9" s="24" t="s">
        <v>1</v>
      </c>
      <c r="G9" s="25" t="s">
        <v>9</v>
      </c>
      <c r="H9" s="24" t="s">
        <v>2</v>
      </c>
      <c r="I9" s="25" t="s">
        <v>9</v>
      </c>
      <c r="J9" s="82"/>
      <c r="K9" s="108"/>
      <c r="L9" s="103"/>
      <c r="M9" s="105"/>
      <c r="O9" s="76"/>
      <c r="P9" s="76"/>
      <c r="Q9" s="7"/>
      <c r="R9" s="7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</row>
    <row r="10" spans="1:254" ht="21.75" customHeight="1" x14ac:dyDescent="0.25">
      <c r="A10" s="77" t="s">
        <v>15</v>
      </c>
      <c r="B10" s="78"/>
      <c r="C10" s="78"/>
      <c r="D10" s="78"/>
      <c r="E10" s="78"/>
      <c r="F10" s="78"/>
      <c r="G10" s="78"/>
      <c r="H10" s="78"/>
      <c r="I10" s="78"/>
      <c r="J10" s="79"/>
      <c r="K10" s="26">
        <f>SUM(K11:K41)</f>
        <v>13200000</v>
      </c>
      <c r="L10" s="27"/>
      <c r="M10" s="17"/>
    </row>
    <row r="11" spans="1:254" ht="21.75" customHeight="1" x14ac:dyDescent="0.25">
      <c r="A11" s="28">
        <v>1</v>
      </c>
      <c r="B11" s="44" t="s">
        <v>141</v>
      </c>
      <c r="C11" s="45" t="s">
        <v>142</v>
      </c>
      <c r="D11" s="46" t="s">
        <v>143</v>
      </c>
      <c r="E11" s="47" t="s">
        <v>144</v>
      </c>
      <c r="F11" s="48" t="s">
        <v>145</v>
      </c>
      <c r="G11" s="47" t="s">
        <v>4</v>
      </c>
      <c r="H11" s="49">
        <v>95</v>
      </c>
      <c r="I11" s="47" t="s">
        <v>4</v>
      </c>
      <c r="J11" s="47" t="s">
        <v>4</v>
      </c>
      <c r="K11" s="29">
        <f t="shared" ref="K11:K24" si="0">IF(J11="Xuất sắc",500000,IF(J11="Giỏi",400000,300000))</f>
        <v>500000</v>
      </c>
      <c r="L11" s="27"/>
      <c r="M11" s="17"/>
    </row>
    <row r="12" spans="1:254" ht="21.75" customHeight="1" x14ac:dyDescent="0.25">
      <c r="A12" s="28">
        <v>2</v>
      </c>
      <c r="B12" s="44" t="s">
        <v>85</v>
      </c>
      <c r="C12" s="45" t="s">
        <v>86</v>
      </c>
      <c r="D12" s="46" t="s">
        <v>36</v>
      </c>
      <c r="E12" s="47" t="s">
        <v>39</v>
      </c>
      <c r="F12" s="48" t="s">
        <v>146</v>
      </c>
      <c r="G12" s="47" t="s">
        <v>4</v>
      </c>
      <c r="H12" s="49">
        <v>100</v>
      </c>
      <c r="I12" s="47" t="s">
        <v>4</v>
      </c>
      <c r="J12" s="47" t="s">
        <v>4</v>
      </c>
      <c r="K12" s="29">
        <f t="shared" si="0"/>
        <v>500000</v>
      </c>
      <c r="L12" s="27"/>
      <c r="M12" s="17"/>
    </row>
    <row r="13" spans="1:254" ht="21.75" customHeight="1" x14ac:dyDescent="0.25">
      <c r="A13" s="28">
        <v>3</v>
      </c>
      <c r="B13" s="44" t="s">
        <v>87</v>
      </c>
      <c r="C13" s="45" t="s">
        <v>34</v>
      </c>
      <c r="D13" s="46" t="s">
        <v>56</v>
      </c>
      <c r="E13" s="47" t="s">
        <v>39</v>
      </c>
      <c r="F13" s="48" t="s">
        <v>75</v>
      </c>
      <c r="G13" s="47" t="s">
        <v>4</v>
      </c>
      <c r="H13" s="49">
        <v>95</v>
      </c>
      <c r="I13" s="47" t="s">
        <v>4</v>
      </c>
      <c r="J13" s="47" t="s">
        <v>4</v>
      </c>
      <c r="K13" s="29">
        <f t="shared" si="0"/>
        <v>500000</v>
      </c>
      <c r="L13" s="27"/>
      <c r="M13" s="17"/>
    </row>
    <row r="14" spans="1:254" ht="21.75" customHeight="1" x14ac:dyDescent="0.25">
      <c r="A14" s="28">
        <v>4</v>
      </c>
      <c r="B14" s="44" t="s">
        <v>88</v>
      </c>
      <c r="C14" s="45" t="s">
        <v>40</v>
      </c>
      <c r="D14" s="46" t="s">
        <v>41</v>
      </c>
      <c r="E14" s="47" t="s">
        <v>39</v>
      </c>
      <c r="F14" s="48" t="s">
        <v>146</v>
      </c>
      <c r="G14" s="47" t="s">
        <v>4</v>
      </c>
      <c r="H14" s="49">
        <v>100</v>
      </c>
      <c r="I14" s="47" t="s">
        <v>4</v>
      </c>
      <c r="J14" s="47" t="s">
        <v>4</v>
      </c>
      <c r="K14" s="29">
        <f t="shared" si="0"/>
        <v>500000</v>
      </c>
      <c r="L14" s="27"/>
      <c r="M14" s="17"/>
    </row>
    <row r="15" spans="1:254" ht="21.75" customHeight="1" x14ac:dyDescent="0.25">
      <c r="A15" s="28">
        <v>5</v>
      </c>
      <c r="B15" s="44" t="s">
        <v>90</v>
      </c>
      <c r="C15" s="45" t="s">
        <v>62</v>
      </c>
      <c r="D15" s="46" t="s">
        <v>63</v>
      </c>
      <c r="E15" s="47" t="s">
        <v>44</v>
      </c>
      <c r="F15" s="48" t="s">
        <v>76</v>
      </c>
      <c r="G15" s="47" t="s">
        <v>3</v>
      </c>
      <c r="H15" s="49">
        <v>100</v>
      </c>
      <c r="I15" s="47" t="s">
        <v>4</v>
      </c>
      <c r="J15" s="47" t="s">
        <v>3</v>
      </c>
      <c r="K15" s="29">
        <f t="shared" si="0"/>
        <v>400000</v>
      </c>
      <c r="L15" s="27"/>
      <c r="M15" s="17"/>
    </row>
    <row r="16" spans="1:254" ht="21.75" customHeight="1" x14ac:dyDescent="0.25">
      <c r="A16" s="28">
        <v>6</v>
      </c>
      <c r="B16" s="44" t="s">
        <v>147</v>
      </c>
      <c r="C16" s="45" t="s">
        <v>148</v>
      </c>
      <c r="D16" s="46" t="s">
        <v>149</v>
      </c>
      <c r="E16" s="47" t="s">
        <v>44</v>
      </c>
      <c r="F16" s="48" t="s">
        <v>83</v>
      </c>
      <c r="G16" s="47" t="s">
        <v>3</v>
      </c>
      <c r="H16" s="49">
        <v>98</v>
      </c>
      <c r="I16" s="47" t="s">
        <v>4</v>
      </c>
      <c r="J16" s="47" t="s">
        <v>3</v>
      </c>
      <c r="K16" s="29">
        <f t="shared" si="0"/>
        <v>400000</v>
      </c>
      <c r="L16" s="27"/>
      <c r="M16" s="17"/>
    </row>
    <row r="17" spans="1:13" ht="21.75" customHeight="1" x14ac:dyDescent="0.25">
      <c r="A17" s="28">
        <v>7</v>
      </c>
      <c r="B17" s="44" t="s">
        <v>45</v>
      </c>
      <c r="C17" s="45" t="s">
        <v>46</v>
      </c>
      <c r="D17" s="46" t="s">
        <v>33</v>
      </c>
      <c r="E17" s="47" t="s">
        <v>44</v>
      </c>
      <c r="F17" s="48" t="s">
        <v>84</v>
      </c>
      <c r="G17" s="47" t="s">
        <v>3</v>
      </c>
      <c r="H17" s="49">
        <v>100</v>
      </c>
      <c r="I17" s="47" t="s">
        <v>4</v>
      </c>
      <c r="J17" s="47" t="s">
        <v>3</v>
      </c>
      <c r="K17" s="29">
        <f t="shared" si="0"/>
        <v>400000</v>
      </c>
      <c r="L17" s="27"/>
      <c r="M17" s="17"/>
    </row>
    <row r="18" spans="1:13" ht="21.75" customHeight="1" x14ac:dyDescent="0.25">
      <c r="A18" s="28">
        <v>8</v>
      </c>
      <c r="B18" s="44" t="s">
        <v>150</v>
      </c>
      <c r="C18" s="45" t="s">
        <v>151</v>
      </c>
      <c r="D18" s="46" t="s">
        <v>152</v>
      </c>
      <c r="E18" s="47" t="s">
        <v>44</v>
      </c>
      <c r="F18" s="48" t="s">
        <v>83</v>
      </c>
      <c r="G18" s="47" t="s">
        <v>3</v>
      </c>
      <c r="H18" s="49">
        <v>96</v>
      </c>
      <c r="I18" s="47" t="s">
        <v>4</v>
      </c>
      <c r="J18" s="47" t="s">
        <v>3</v>
      </c>
      <c r="K18" s="29">
        <f t="shared" si="0"/>
        <v>400000</v>
      </c>
      <c r="L18" s="27"/>
      <c r="M18" s="17"/>
    </row>
    <row r="19" spans="1:13" ht="21.75" customHeight="1" x14ac:dyDescent="0.25">
      <c r="A19" s="28">
        <v>9</v>
      </c>
      <c r="B19" s="44" t="s">
        <v>42</v>
      </c>
      <c r="C19" s="45" t="s">
        <v>43</v>
      </c>
      <c r="D19" s="46" t="s">
        <v>37</v>
      </c>
      <c r="E19" s="47" t="s">
        <v>44</v>
      </c>
      <c r="F19" s="48" t="s">
        <v>83</v>
      </c>
      <c r="G19" s="47" t="s">
        <v>3</v>
      </c>
      <c r="H19" s="49">
        <v>100</v>
      </c>
      <c r="I19" s="47" t="s">
        <v>4</v>
      </c>
      <c r="J19" s="47" t="s">
        <v>3</v>
      </c>
      <c r="K19" s="29">
        <f t="shared" si="0"/>
        <v>400000</v>
      </c>
      <c r="L19" s="27"/>
      <c r="M19" s="17"/>
    </row>
    <row r="20" spans="1:13" ht="21.75" customHeight="1" x14ac:dyDescent="0.25">
      <c r="A20" s="28">
        <v>10</v>
      </c>
      <c r="B20" s="44" t="s">
        <v>153</v>
      </c>
      <c r="C20" s="45" t="s">
        <v>154</v>
      </c>
      <c r="D20" s="46" t="s">
        <v>28</v>
      </c>
      <c r="E20" s="47" t="s">
        <v>44</v>
      </c>
      <c r="F20" s="48" t="s">
        <v>92</v>
      </c>
      <c r="G20" s="47" t="s">
        <v>4</v>
      </c>
      <c r="H20" s="49">
        <v>96</v>
      </c>
      <c r="I20" s="47" t="s">
        <v>4</v>
      </c>
      <c r="J20" s="47" t="s">
        <v>4</v>
      </c>
      <c r="K20" s="29">
        <f t="shared" si="0"/>
        <v>500000</v>
      </c>
      <c r="L20" s="27"/>
      <c r="M20" s="17"/>
    </row>
    <row r="21" spans="1:13" ht="21.75" customHeight="1" x14ac:dyDescent="0.25">
      <c r="A21" s="28">
        <v>11</v>
      </c>
      <c r="B21" s="44">
        <v>1810040048</v>
      </c>
      <c r="C21" s="45" t="s">
        <v>29</v>
      </c>
      <c r="D21" s="46" t="s">
        <v>31</v>
      </c>
      <c r="E21" s="47" t="s">
        <v>48</v>
      </c>
      <c r="F21" s="48" t="s">
        <v>93</v>
      </c>
      <c r="G21" s="47" t="s">
        <v>3</v>
      </c>
      <c r="H21" s="49">
        <v>95</v>
      </c>
      <c r="I21" s="47" t="s">
        <v>4</v>
      </c>
      <c r="J21" s="47" t="s">
        <v>3</v>
      </c>
      <c r="K21" s="29">
        <f t="shared" si="0"/>
        <v>400000</v>
      </c>
      <c r="L21" s="27"/>
      <c r="M21" s="17"/>
    </row>
    <row r="22" spans="1:13" ht="21.75" customHeight="1" x14ac:dyDescent="0.25">
      <c r="A22" s="28">
        <v>12</v>
      </c>
      <c r="B22" s="44" t="s">
        <v>80</v>
      </c>
      <c r="C22" s="45" t="s">
        <v>81</v>
      </c>
      <c r="D22" s="46" t="s">
        <v>66</v>
      </c>
      <c r="E22" s="47" t="s">
        <v>82</v>
      </c>
      <c r="F22" s="48" t="s">
        <v>145</v>
      </c>
      <c r="G22" s="47" t="s">
        <v>4</v>
      </c>
      <c r="H22" s="49">
        <v>100</v>
      </c>
      <c r="I22" s="47" t="s">
        <v>4</v>
      </c>
      <c r="J22" s="47" t="s">
        <v>4</v>
      </c>
      <c r="K22" s="29">
        <f t="shared" si="0"/>
        <v>500000</v>
      </c>
      <c r="L22" s="27"/>
      <c r="M22" s="17"/>
    </row>
    <row r="23" spans="1:13" ht="21.75" customHeight="1" x14ac:dyDescent="0.25">
      <c r="A23" s="28">
        <v>13</v>
      </c>
      <c r="B23" s="44" t="s">
        <v>155</v>
      </c>
      <c r="C23" s="45" t="s">
        <v>60</v>
      </c>
      <c r="D23" s="46" t="s">
        <v>37</v>
      </c>
      <c r="E23" s="47" t="s">
        <v>82</v>
      </c>
      <c r="F23" s="48" t="s">
        <v>92</v>
      </c>
      <c r="G23" s="47" t="s">
        <v>4</v>
      </c>
      <c r="H23" s="49">
        <v>100</v>
      </c>
      <c r="I23" s="47" t="s">
        <v>4</v>
      </c>
      <c r="J23" s="47" t="s">
        <v>4</v>
      </c>
      <c r="K23" s="29">
        <f t="shared" si="0"/>
        <v>500000</v>
      </c>
      <c r="L23" s="27"/>
      <c r="M23" s="17"/>
    </row>
    <row r="24" spans="1:13" ht="21.75" customHeight="1" x14ac:dyDescent="0.25">
      <c r="A24" s="28">
        <v>14</v>
      </c>
      <c r="B24" s="44" t="s">
        <v>58</v>
      </c>
      <c r="C24" s="45" t="s">
        <v>59</v>
      </c>
      <c r="D24" s="46" t="s">
        <v>27</v>
      </c>
      <c r="E24" s="47" t="s">
        <v>82</v>
      </c>
      <c r="F24" s="48" t="s">
        <v>75</v>
      </c>
      <c r="G24" s="47" t="s">
        <v>4</v>
      </c>
      <c r="H24" s="49">
        <v>100</v>
      </c>
      <c r="I24" s="47" t="s">
        <v>4</v>
      </c>
      <c r="J24" s="47" t="s">
        <v>4</v>
      </c>
      <c r="K24" s="29">
        <f t="shared" si="0"/>
        <v>500000</v>
      </c>
      <c r="L24" s="27"/>
      <c r="M24" s="17"/>
    </row>
    <row r="25" spans="1:13" ht="21.75" customHeight="1" x14ac:dyDescent="0.25">
      <c r="A25" s="28">
        <v>15</v>
      </c>
      <c r="B25" s="44" t="s">
        <v>157</v>
      </c>
      <c r="C25" s="45" t="s">
        <v>158</v>
      </c>
      <c r="D25" s="46" t="s">
        <v>159</v>
      </c>
      <c r="E25" s="47" t="s">
        <v>160</v>
      </c>
      <c r="F25" s="48" t="s">
        <v>83</v>
      </c>
      <c r="G25" s="47" t="s">
        <v>3</v>
      </c>
      <c r="H25" s="49">
        <v>99</v>
      </c>
      <c r="I25" s="47" t="str">
        <f t="shared" ref="I25" si="1">IF(H25&gt;=90,"Xuất sắc",IF(H25&gt;=80,"Tốt", IF(H25&gt;=70,"Khá",IF(H25&gt;=50, "TB","Yếu") )))</f>
        <v>Xuất sắc</v>
      </c>
      <c r="J25" s="47" t="str">
        <f t="shared" ref="J25" si="2">G25</f>
        <v>Giỏi</v>
      </c>
      <c r="K25" s="29">
        <f t="shared" ref="K25:K26" si="3">IF(J25="Xuất sắc",500000,IF(J25="Giỏi",400000,300000))</f>
        <v>400000</v>
      </c>
      <c r="L25" s="27"/>
      <c r="M25" s="17"/>
    </row>
    <row r="26" spans="1:13" ht="21.75" customHeight="1" x14ac:dyDescent="0.25">
      <c r="A26" s="28">
        <v>16</v>
      </c>
      <c r="B26" s="44" t="s">
        <v>161</v>
      </c>
      <c r="C26" s="45" t="s">
        <v>162</v>
      </c>
      <c r="D26" s="46" t="s">
        <v>156</v>
      </c>
      <c r="E26" s="47" t="s">
        <v>163</v>
      </c>
      <c r="F26" s="48" t="s">
        <v>83</v>
      </c>
      <c r="G26" s="47" t="s">
        <v>3</v>
      </c>
      <c r="H26" s="49">
        <v>99</v>
      </c>
      <c r="I26" s="47" t="str">
        <f t="shared" ref="I26:I27" si="4">IF(H26&lt;50," Yếu",IF(H26&lt;70," Trung Bình",IF(H26&lt;80,"Khá",IF(H26&lt;90,"Tốt","Xuất Sắc"))))</f>
        <v>Xuất Sắc</v>
      </c>
      <c r="J26" s="47" t="s">
        <v>3</v>
      </c>
      <c r="K26" s="29">
        <f t="shared" si="3"/>
        <v>400000</v>
      </c>
      <c r="L26" s="27"/>
      <c r="M26" s="17"/>
    </row>
    <row r="27" spans="1:13" ht="21.75" customHeight="1" x14ac:dyDescent="0.25">
      <c r="A27" s="28">
        <v>17</v>
      </c>
      <c r="B27" s="44" t="s">
        <v>166</v>
      </c>
      <c r="C27" s="45" t="s">
        <v>167</v>
      </c>
      <c r="D27" s="46" t="s">
        <v>68</v>
      </c>
      <c r="E27" s="47" t="s">
        <v>163</v>
      </c>
      <c r="F27" s="48" t="s">
        <v>83</v>
      </c>
      <c r="G27" s="47" t="s">
        <v>3</v>
      </c>
      <c r="H27" s="49">
        <v>95</v>
      </c>
      <c r="I27" s="47" t="str">
        <f t="shared" si="4"/>
        <v>Xuất Sắc</v>
      </c>
      <c r="J27" s="47" t="s">
        <v>3</v>
      </c>
      <c r="K27" s="29">
        <f t="shared" ref="K27:K62" si="5">IF(J27="Xuất sắc",500000,IF(J27="Giỏi",400000,300000))</f>
        <v>400000</v>
      </c>
      <c r="L27" s="27"/>
      <c r="M27" s="17"/>
    </row>
    <row r="28" spans="1:13" ht="21.75" customHeight="1" x14ac:dyDescent="0.25">
      <c r="A28" s="28">
        <v>18</v>
      </c>
      <c r="B28" s="44" t="s">
        <v>202</v>
      </c>
      <c r="C28" s="45" t="s">
        <v>203</v>
      </c>
      <c r="D28" s="46" t="s">
        <v>23</v>
      </c>
      <c r="E28" s="47" t="s">
        <v>199</v>
      </c>
      <c r="F28" s="48" t="s">
        <v>83</v>
      </c>
      <c r="G28" s="47" t="s">
        <v>3</v>
      </c>
      <c r="H28" s="49">
        <v>94</v>
      </c>
      <c r="I28" s="47" t="s">
        <v>4</v>
      </c>
      <c r="J28" s="47" t="s">
        <v>3</v>
      </c>
      <c r="K28" s="29">
        <f>IF(J28="Xuất sắc",500000,IF(J28="Giỏi",400000,300000))</f>
        <v>400000</v>
      </c>
      <c r="L28" s="27"/>
      <c r="M28" s="17"/>
    </row>
    <row r="29" spans="1:13" ht="21.75" customHeight="1" x14ac:dyDescent="0.25">
      <c r="A29" s="28">
        <v>19</v>
      </c>
      <c r="B29" s="44" t="s">
        <v>168</v>
      </c>
      <c r="C29" s="45" t="s">
        <v>169</v>
      </c>
      <c r="D29" s="46" t="s">
        <v>170</v>
      </c>
      <c r="E29" s="47" t="s">
        <v>171</v>
      </c>
      <c r="F29" s="48" t="s">
        <v>84</v>
      </c>
      <c r="G29" s="47" t="s">
        <v>3</v>
      </c>
      <c r="H29" s="49">
        <v>100</v>
      </c>
      <c r="I29" s="47" t="s">
        <v>4</v>
      </c>
      <c r="J29" s="47" t="str">
        <f>G29</f>
        <v>Giỏi</v>
      </c>
      <c r="K29" s="29">
        <f t="shared" si="5"/>
        <v>400000</v>
      </c>
      <c r="L29" s="27"/>
      <c r="M29" s="17"/>
    </row>
    <row r="30" spans="1:13" ht="21.75" customHeight="1" x14ac:dyDescent="0.25">
      <c r="A30" s="28">
        <v>20</v>
      </c>
      <c r="B30" s="44" t="s">
        <v>98</v>
      </c>
      <c r="C30" s="45" t="s">
        <v>57</v>
      </c>
      <c r="D30" s="46" t="s">
        <v>38</v>
      </c>
      <c r="E30" s="47" t="s">
        <v>97</v>
      </c>
      <c r="F30" s="48" t="s">
        <v>84</v>
      </c>
      <c r="G30" s="47" t="s">
        <v>3</v>
      </c>
      <c r="H30" s="49">
        <v>94</v>
      </c>
      <c r="I30" s="47" t="s">
        <v>4</v>
      </c>
      <c r="J30" s="47" t="s">
        <v>3</v>
      </c>
      <c r="K30" s="29">
        <f t="shared" ref="K30:K36" si="6">IF(J30="Xuất sắc",500000,IF(J30="Giỏi",400000,300000))</f>
        <v>400000</v>
      </c>
      <c r="L30" s="27"/>
      <c r="M30" s="17"/>
    </row>
    <row r="31" spans="1:13" ht="21.75" customHeight="1" x14ac:dyDescent="0.25">
      <c r="A31" s="28">
        <v>21</v>
      </c>
      <c r="B31" s="44" t="s">
        <v>198</v>
      </c>
      <c r="C31" s="45" t="s">
        <v>61</v>
      </c>
      <c r="D31" s="46" t="s">
        <v>51</v>
      </c>
      <c r="E31" s="47" t="s">
        <v>97</v>
      </c>
      <c r="F31" s="48" t="s">
        <v>77</v>
      </c>
      <c r="G31" s="47" t="s">
        <v>3</v>
      </c>
      <c r="H31" s="49">
        <v>94</v>
      </c>
      <c r="I31" s="47" t="s">
        <v>4</v>
      </c>
      <c r="J31" s="47" t="s">
        <v>3</v>
      </c>
      <c r="K31" s="29">
        <f t="shared" si="6"/>
        <v>400000</v>
      </c>
      <c r="L31" s="27"/>
      <c r="M31" s="17"/>
    </row>
    <row r="32" spans="1:13" ht="21.75" customHeight="1" x14ac:dyDescent="0.25">
      <c r="A32" s="28">
        <v>22</v>
      </c>
      <c r="B32" s="44" t="s">
        <v>164</v>
      </c>
      <c r="C32" s="45" t="s">
        <v>165</v>
      </c>
      <c r="D32" s="46" t="s">
        <v>67</v>
      </c>
      <c r="E32" s="47" t="s">
        <v>163</v>
      </c>
      <c r="F32" s="48" t="s">
        <v>77</v>
      </c>
      <c r="G32" s="47" t="s">
        <v>3</v>
      </c>
      <c r="H32" s="49">
        <v>99</v>
      </c>
      <c r="I32" s="47" t="str">
        <f>IF(H32&lt;50," Yếu",IF(H32&lt;70," Trung Bình",IF(H32&lt;80,"Khá",IF(H32&lt;90,"Tốt","Xuất Sắc"))))</f>
        <v>Xuất Sắc</v>
      </c>
      <c r="J32" s="47" t="s">
        <v>3</v>
      </c>
      <c r="K32" s="29">
        <f t="shared" si="6"/>
        <v>400000</v>
      </c>
      <c r="L32" s="27"/>
      <c r="M32" s="17"/>
    </row>
    <row r="33" spans="1:13" ht="21.75" customHeight="1" x14ac:dyDescent="0.25">
      <c r="A33" s="28">
        <v>23</v>
      </c>
      <c r="B33" s="44" t="s">
        <v>196</v>
      </c>
      <c r="C33" s="45" t="s">
        <v>197</v>
      </c>
      <c r="D33" s="46" t="s">
        <v>32</v>
      </c>
      <c r="E33" s="47" t="s">
        <v>97</v>
      </c>
      <c r="F33" s="48" t="s">
        <v>89</v>
      </c>
      <c r="G33" s="47" t="s">
        <v>3</v>
      </c>
      <c r="H33" s="49">
        <v>94</v>
      </c>
      <c r="I33" s="47" t="s">
        <v>4</v>
      </c>
      <c r="J33" s="47" t="s">
        <v>3</v>
      </c>
      <c r="K33" s="29">
        <f t="shared" si="6"/>
        <v>400000</v>
      </c>
      <c r="L33" s="27"/>
      <c r="M33" s="17"/>
    </row>
    <row r="34" spans="1:13" ht="21.75" customHeight="1" x14ac:dyDescent="0.25">
      <c r="A34" s="28">
        <v>24</v>
      </c>
      <c r="B34" s="44" t="s">
        <v>200</v>
      </c>
      <c r="C34" s="45" t="s">
        <v>201</v>
      </c>
      <c r="D34" s="46" t="s">
        <v>25</v>
      </c>
      <c r="E34" s="47" t="s">
        <v>199</v>
      </c>
      <c r="F34" s="48" t="s">
        <v>89</v>
      </c>
      <c r="G34" s="47" t="s">
        <v>3</v>
      </c>
      <c r="H34" s="49">
        <v>92</v>
      </c>
      <c r="I34" s="47" t="s">
        <v>4</v>
      </c>
      <c r="J34" s="47" t="s">
        <v>3</v>
      </c>
      <c r="K34" s="29">
        <f t="shared" si="6"/>
        <v>400000</v>
      </c>
      <c r="L34" s="27"/>
      <c r="M34" s="17"/>
    </row>
    <row r="35" spans="1:13" ht="21.75" customHeight="1" x14ac:dyDescent="0.25">
      <c r="A35" s="28">
        <v>25</v>
      </c>
      <c r="B35" s="44" t="s">
        <v>94</v>
      </c>
      <c r="C35" s="45" t="s">
        <v>95</v>
      </c>
      <c r="D35" s="46" t="s">
        <v>22</v>
      </c>
      <c r="E35" s="47" t="s">
        <v>96</v>
      </c>
      <c r="F35" s="48" t="s">
        <v>89</v>
      </c>
      <c r="G35" s="47" t="s">
        <v>3</v>
      </c>
      <c r="H35" s="49">
        <v>99</v>
      </c>
      <c r="I35" s="47" t="s">
        <v>4</v>
      </c>
      <c r="J35" s="47" t="s">
        <v>3</v>
      </c>
      <c r="K35" s="29">
        <f t="shared" si="6"/>
        <v>400000</v>
      </c>
      <c r="L35" s="27"/>
      <c r="M35" s="17"/>
    </row>
    <row r="36" spans="1:13" ht="21.75" customHeight="1" x14ac:dyDescent="0.25">
      <c r="A36" s="28">
        <v>26</v>
      </c>
      <c r="B36" s="44" t="s">
        <v>172</v>
      </c>
      <c r="C36" s="45" t="s">
        <v>70</v>
      </c>
      <c r="D36" s="46" t="s">
        <v>139</v>
      </c>
      <c r="E36" s="47" t="s">
        <v>97</v>
      </c>
      <c r="F36" s="48" t="s">
        <v>91</v>
      </c>
      <c r="G36" s="47" t="s">
        <v>3</v>
      </c>
      <c r="H36" s="49">
        <v>100</v>
      </c>
      <c r="I36" s="47" t="s">
        <v>4</v>
      </c>
      <c r="J36" s="47" t="s">
        <v>3</v>
      </c>
      <c r="K36" s="29">
        <f t="shared" si="6"/>
        <v>400000</v>
      </c>
      <c r="L36" s="27"/>
      <c r="M36" s="17"/>
    </row>
    <row r="37" spans="1:13" ht="21.75" customHeight="1" x14ac:dyDescent="0.25">
      <c r="A37" s="28">
        <v>27</v>
      </c>
      <c r="B37" s="44" t="s">
        <v>99</v>
      </c>
      <c r="C37" s="45" t="s">
        <v>52</v>
      </c>
      <c r="D37" s="46" t="s">
        <v>23</v>
      </c>
      <c r="E37" s="47" t="s">
        <v>171</v>
      </c>
      <c r="F37" s="48" t="s">
        <v>78</v>
      </c>
      <c r="G37" s="47" t="s">
        <v>3</v>
      </c>
      <c r="H37" s="49">
        <v>99</v>
      </c>
      <c r="I37" s="47" t="s">
        <v>4</v>
      </c>
      <c r="J37" s="47" t="str">
        <f t="shared" ref="J37:J41" si="7">G37</f>
        <v>Giỏi</v>
      </c>
      <c r="K37" s="29">
        <f t="shared" si="5"/>
        <v>400000</v>
      </c>
      <c r="L37" s="27"/>
      <c r="M37" s="17"/>
    </row>
    <row r="38" spans="1:13" ht="21.75" customHeight="1" x14ac:dyDescent="0.25">
      <c r="A38" s="28">
        <v>28</v>
      </c>
      <c r="B38" s="44" t="s">
        <v>191</v>
      </c>
      <c r="C38" s="45" t="s">
        <v>192</v>
      </c>
      <c r="D38" s="46" t="s">
        <v>156</v>
      </c>
      <c r="E38" s="47" t="s">
        <v>193</v>
      </c>
      <c r="F38" s="48" t="s">
        <v>78</v>
      </c>
      <c r="G38" s="47" t="s">
        <v>3</v>
      </c>
      <c r="H38" s="49">
        <v>92</v>
      </c>
      <c r="I38" s="47" t="str">
        <f t="shared" ref="I38:I39" si="8">IF(H38&gt;=90,"Xuất sắc",IF(H38&gt;=80,"Tốt",IF(H38&gt;=70,"Khá",IF(H38&gt;=60,"Trung bình","Yếu"))))</f>
        <v>Xuất sắc</v>
      </c>
      <c r="J38" s="47" t="s">
        <v>3</v>
      </c>
      <c r="K38" s="29">
        <f>IF(J38="Xuất sắc",500000,IF(J38="Giỏi",400000,300000))</f>
        <v>400000</v>
      </c>
      <c r="L38" s="27"/>
      <c r="M38" s="17"/>
    </row>
    <row r="39" spans="1:13" ht="21.75" customHeight="1" x14ac:dyDescent="0.25">
      <c r="A39" s="28">
        <v>29</v>
      </c>
      <c r="B39" s="44" t="s">
        <v>194</v>
      </c>
      <c r="C39" s="45" t="s">
        <v>195</v>
      </c>
      <c r="D39" s="46" t="s">
        <v>68</v>
      </c>
      <c r="E39" s="47" t="s">
        <v>193</v>
      </c>
      <c r="F39" s="48" t="s">
        <v>78</v>
      </c>
      <c r="G39" s="47" t="s">
        <v>3</v>
      </c>
      <c r="H39" s="49">
        <v>93</v>
      </c>
      <c r="I39" s="47" t="str">
        <f t="shared" si="8"/>
        <v>Xuất sắc</v>
      </c>
      <c r="J39" s="47" t="s">
        <v>3</v>
      </c>
      <c r="K39" s="29">
        <f>IF(J39="Xuất sắc",500000,IF(J39="Giỏi",400000,300000))</f>
        <v>400000</v>
      </c>
      <c r="L39" s="27"/>
      <c r="M39" s="17"/>
    </row>
    <row r="40" spans="1:13" ht="21.75" customHeight="1" x14ac:dyDescent="0.25">
      <c r="A40" s="28">
        <v>30</v>
      </c>
      <c r="B40" s="44" t="s">
        <v>204</v>
      </c>
      <c r="C40" s="45" t="s">
        <v>205</v>
      </c>
      <c r="D40" s="46" t="s">
        <v>170</v>
      </c>
      <c r="E40" s="47" t="s">
        <v>96</v>
      </c>
      <c r="F40" s="48" t="s">
        <v>78</v>
      </c>
      <c r="G40" s="47" t="s">
        <v>3</v>
      </c>
      <c r="H40" s="49">
        <v>100</v>
      </c>
      <c r="I40" s="47" t="s">
        <v>4</v>
      </c>
      <c r="J40" s="47" t="s">
        <v>3</v>
      </c>
      <c r="K40" s="29">
        <f>IF(J40="Xuất sắc",500000,IF(J40="Giỏi",400000,300000))</f>
        <v>400000</v>
      </c>
      <c r="L40" s="27"/>
      <c r="M40" s="17"/>
    </row>
    <row r="41" spans="1:13" ht="21.75" customHeight="1" x14ac:dyDescent="0.25">
      <c r="A41" s="28">
        <v>31</v>
      </c>
      <c r="B41" s="44" t="s">
        <v>100</v>
      </c>
      <c r="C41" s="45" t="s">
        <v>101</v>
      </c>
      <c r="D41" s="46" t="s">
        <v>55</v>
      </c>
      <c r="E41" s="47" t="s">
        <v>171</v>
      </c>
      <c r="F41" s="48" t="s">
        <v>79</v>
      </c>
      <c r="G41" s="47" t="s">
        <v>3</v>
      </c>
      <c r="H41" s="49">
        <v>99</v>
      </c>
      <c r="I41" s="47" t="s">
        <v>4</v>
      </c>
      <c r="J41" s="47" t="str">
        <f t="shared" si="7"/>
        <v>Giỏi</v>
      </c>
      <c r="K41" s="29">
        <f t="shared" si="5"/>
        <v>400000</v>
      </c>
      <c r="L41" s="27"/>
      <c r="M41" s="17"/>
    </row>
    <row r="42" spans="1:13" ht="21.75" customHeight="1" x14ac:dyDescent="0.25">
      <c r="A42" s="77" t="s">
        <v>20</v>
      </c>
      <c r="B42" s="78"/>
      <c r="C42" s="78"/>
      <c r="D42" s="78"/>
      <c r="E42" s="78"/>
      <c r="F42" s="78"/>
      <c r="G42" s="78"/>
      <c r="H42" s="78"/>
      <c r="I42" s="78"/>
      <c r="J42" s="79"/>
      <c r="K42" s="30">
        <f>SUM(K43:K62)</f>
        <v>7800000</v>
      </c>
      <c r="L42" s="26"/>
      <c r="M42" s="17"/>
    </row>
    <row r="43" spans="1:13" ht="21.75" customHeight="1" x14ac:dyDescent="0.25">
      <c r="A43" s="28">
        <v>32</v>
      </c>
      <c r="B43" s="44">
        <v>1810080036</v>
      </c>
      <c r="C43" s="45" t="s">
        <v>129</v>
      </c>
      <c r="D43" s="46" t="s">
        <v>130</v>
      </c>
      <c r="E43" s="47" t="s">
        <v>131</v>
      </c>
      <c r="F43" s="48">
        <v>8.9</v>
      </c>
      <c r="G43" s="47" t="s">
        <v>3</v>
      </c>
      <c r="H43" s="49">
        <v>99</v>
      </c>
      <c r="I43" s="47" t="s">
        <v>4</v>
      </c>
      <c r="J43" s="47" t="s">
        <v>3</v>
      </c>
      <c r="K43" s="29">
        <f t="shared" ref="K43:K47" si="9">IF(J43="Xuất sắc",500000,IF(J43="Giỏi",400000,300000))</f>
        <v>400000</v>
      </c>
      <c r="L43" s="26"/>
      <c r="M43" s="17"/>
    </row>
    <row r="44" spans="1:13" ht="21.75" customHeight="1" x14ac:dyDescent="0.25">
      <c r="A44" s="28">
        <v>33</v>
      </c>
      <c r="B44" s="44" t="s">
        <v>132</v>
      </c>
      <c r="C44" s="45" t="s">
        <v>133</v>
      </c>
      <c r="D44" s="46" t="s">
        <v>47</v>
      </c>
      <c r="E44" s="47" t="s">
        <v>134</v>
      </c>
      <c r="F44" s="48">
        <v>8.9</v>
      </c>
      <c r="G44" s="47" t="s">
        <v>3</v>
      </c>
      <c r="H44" s="49">
        <v>99</v>
      </c>
      <c r="I44" s="47" t="s">
        <v>4</v>
      </c>
      <c r="J44" s="47" t="s">
        <v>3</v>
      </c>
      <c r="K44" s="29">
        <f t="shared" si="9"/>
        <v>400000</v>
      </c>
      <c r="L44" s="26"/>
      <c r="M44" s="17"/>
    </row>
    <row r="45" spans="1:13" ht="21.75" customHeight="1" x14ac:dyDescent="0.25">
      <c r="A45" s="28">
        <v>34</v>
      </c>
      <c r="B45" s="44" t="s">
        <v>135</v>
      </c>
      <c r="C45" s="45" t="s">
        <v>136</v>
      </c>
      <c r="D45" s="46" t="s">
        <v>137</v>
      </c>
      <c r="E45" s="47" t="s">
        <v>49</v>
      </c>
      <c r="F45" s="48">
        <v>8.6999999999999993</v>
      </c>
      <c r="G45" s="47" t="s">
        <v>3</v>
      </c>
      <c r="H45" s="49">
        <v>90</v>
      </c>
      <c r="I45" s="47" t="s">
        <v>4</v>
      </c>
      <c r="J45" s="47" t="s">
        <v>3</v>
      </c>
      <c r="K45" s="29">
        <f t="shared" si="9"/>
        <v>400000</v>
      </c>
      <c r="L45" s="26"/>
      <c r="M45" s="17"/>
    </row>
    <row r="46" spans="1:13" ht="21.75" customHeight="1" x14ac:dyDescent="0.25">
      <c r="A46" s="28">
        <v>35</v>
      </c>
      <c r="B46" s="44" t="s">
        <v>138</v>
      </c>
      <c r="C46" s="45" t="s">
        <v>29</v>
      </c>
      <c r="D46" s="46" t="s">
        <v>41</v>
      </c>
      <c r="E46" s="47" t="s">
        <v>64</v>
      </c>
      <c r="F46" s="48">
        <v>8.6999999999999993</v>
      </c>
      <c r="G46" s="47" t="s">
        <v>3</v>
      </c>
      <c r="H46" s="49">
        <v>100</v>
      </c>
      <c r="I46" s="47" t="s">
        <v>4</v>
      </c>
      <c r="J46" s="47" t="s">
        <v>3</v>
      </c>
      <c r="K46" s="29">
        <f t="shared" si="9"/>
        <v>400000</v>
      </c>
      <c r="L46" s="26"/>
      <c r="M46" s="17"/>
    </row>
    <row r="47" spans="1:13" ht="21.75" customHeight="1" x14ac:dyDescent="0.25">
      <c r="A47" s="28">
        <v>36</v>
      </c>
      <c r="B47" s="44" t="s">
        <v>206</v>
      </c>
      <c r="C47" s="45" t="s">
        <v>140</v>
      </c>
      <c r="D47" s="46" t="s">
        <v>127</v>
      </c>
      <c r="E47" s="47" t="s">
        <v>207</v>
      </c>
      <c r="F47" s="48">
        <v>8.3000000000000007</v>
      </c>
      <c r="G47" s="47" t="s">
        <v>3</v>
      </c>
      <c r="H47" s="49">
        <v>94</v>
      </c>
      <c r="I47" s="47" t="s">
        <v>4</v>
      </c>
      <c r="J47" s="47" t="s">
        <v>3</v>
      </c>
      <c r="K47" s="29">
        <f t="shared" si="9"/>
        <v>400000</v>
      </c>
      <c r="L47" s="26"/>
      <c r="M47" s="17"/>
    </row>
    <row r="48" spans="1:13" ht="21.75" customHeight="1" x14ac:dyDescent="0.25">
      <c r="A48" s="28">
        <v>37</v>
      </c>
      <c r="B48" s="44" t="s">
        <v>208</v>
      </c>
      <c r="C48" s="45" t="s">
        <v>209</v>
      </c>
      <c r="D48" s="46" t="s">
        <v>210</v>
      </c>
      <c r="E48" s="47" t="s">
        <v>211</v>
      </c>
      <c r="F48" s="48">
        <v>8.3000000000000007</v>
      </c>
      <c r="G48" s="47" t="s">
        <v>3</v>
      </c>
      <c r="H48" s="49">
        <v>93</v>
      </c>
      <c r="I48" s="47" t="s">
        <v>4</v>
      </c>
      <c r="J48" s="47" t="s">
        <v>3</v>
      </c>
      <c r="K48" s="29">
        <f t="shared" si="5"/>
        <v>400000</v>
      </c>
      <c r="L48" s="26"/>
      <c r="M48" s="17"/>
    </row>
    <row r="49" spans="1:122" ht="21.75" customHeight="1" x14ac:dyDescent="0.25">
      <c r="A49" s="28">
        <v>38</v>
      </c>
      <c r="B49" s="44" t="s">
        <v>212</v>
      </c>
      <c r="C49" s="45" t="s">
        <v>213</v>
      </c>
      <c r="D49" s="46" t="s">
        <v>128</v>
      </c>
      <c r="E49" s="47" t="s">
        <v>207</v>
      </c>
      <c r="F49" s="48">
        <v>8.1999999999999993</v>
      </c>
      <c r="G49" s="47" t="s">
        <v>214</v>
      </c>
      <c r="H49" s="49">
        <v>94</v>
      </c>
      <c r="I49" s="47" t="s">
        <v>4</v>
      </c>
      <c r="J49" s="47" t="s">
        <v>3</v>
      </c>
      <c r="K49" s="29">
        <f t="shared" si="5"/>
        <v>400000</v>
      </c>
      <c r="L49" s="26"/>
      <c r="M49" s="17"/>
    </row>
    <row r="50" spans="1:122" ht="21.75" customHeight="1" x14ac:dyDescent="0.25">
      <c r="A50" s="28">
        <v>39</v>
      </c>
      <c r="B50" s="44">
        <v>1910090053</v>
      </c>
      <c r="C50" s="45" t="s">
        <v>215</v>
      </c>
      <c r="D50" s="46" t="s">
        <v>190</v>
      </c>
      <c r="E50" s="47" t="s">
        <v>216</v>
      </c>
      <c r="F50" s="48">
        <v>8.1999999999999993</v>
      </c>
      <c r="G50" s="47" t="s">
        <v>3</v>
      </c>
      <c r="H50" s="49">
        <v>94</v>
      </c>
      <c r="I50" s="47" t="s">
        <v>4</v>
      </c>
      <c r="J50" s="47" t="s">
        <v>3</v>
      </c>
      <c r="K50" s="29">
        <f t="shared" si="5"/>
        <v>400000</v>
      </c>
      <c r="L50" s="26"/>
      <c r="M50" s="17"/>
    </row>
    <row r="51" spans="1:122" ht="21.75" customHeight="1" x14ac:dyDescent="0.25">
      <c r="A51" s="28">
        <v>40</v>
      </c>
      <c r="B51" s="44">
        <v>1910090049</v>
      </c>
      <c r="C51" s="45" t="s">
        <v>217</v>
      </c>
      <c r="D51" s="46" t="s">
        <v>218</v>
      </c>
      <c r="E51" s="47" t="s">
        <v>219</v>
      </c>
      <c r="F51" s="48">
        <v>8.1</v>
      </c>
      <c r="G51" s="47" t="s">
        <v>3</v>
      </c>
      <c r="H51" s="49">
        <v>100</v>
      </c>
      <c r="I51" s="47" t="s">
        <v>4</v>
      </c>
      <c r="J51" s="47" t="s">
        <v>3</v>
      </c>
      <c r="K51" s="29">
        <f t="shared" si="5"/>
        <v>400000</v>
      </c>
      <c r="L51" s="26"/>
      <c r="M51" s="17"/>
    </row>
    <row r="52" spans="1:122" ht="21.75" customHeight="1" x14ac:dyDescent="0.25">
      <c r="A52" s="28">
        <v>41</v>
      </c>
      <c r="B52" s="44" t="s">
        <v>220</v>
      </c>
      <c r="C52" s="45" t="s">
        <v>221</v>
      </c>
      <c r="D52" s="46" t="s">
        <v>54</v>
      </c>
      <c r="E52" s="47" t="s">
        <v>211</v>
      </c>
      <c r="F52" s="48">
        <v>8.1</v>
      </c>
      <c r="G52" s="47" t="s">
        <v>3</v>
      </c>
      <c r="H52" s="49">
        <v>100</v>
      </c>
      <c r="I52" s="47" t="s">
        <v>4</v>
      </c>
      <c r="J52" s="47" t="s">
        <v>3</v>
      </c>
      <c r="K52" s="29">
        <f t="shared" si="5"/>
        <v>400000</v>
      </c>
      <c r="L52" s="26"/>
      <c r="M52" s="17"/>
    </row>
    <row r="53" spans="1:122" ht="21.75" customHeight="1" x14ac:dyDescent="0.25">
      <c r="A53" s="28">
        <v>42</v>
      </c>
      <c r="B53" s="44" t="s">
        <v>222</v>
      </c>
      <c r="C53" s="45" t="s">
        <v>223</v>
      </c>
      <c r="D53" s="46" t="s">
        <v>23</v>
      </c>
      <c r="E53" s="47" t="s">
        <v>211</v>
      </c>
      <c r="F53" s="48">
        <v>8.1</v>
      </c>
      <c r="G53" s="47" t="s">
        <v>3</v>
      </c>
      <c r="H53" s="49">
        <v>98</v>
      </c>
      <c r="I53" s="47" t="s">
        <v>4</v>
      </c>
      <c r="J53" s="47" t="s">
        <v>3</v>
      </c>
      <c r="K53" s="29">
        <f t="shared" si="5"/>
        <v>400000</v>
      </c>
      <c r="L53" s="26"/>
      <c r="M53" s="17"/>
    </row>
    <row r="54" spans="1:122" ht="21.75" customHeight="1" x14ac:dyDescent="0.25">
      <c r="A54" s="28">
        <v>43</v>
      </c>
      <c r="B54" s="44" t="s">
        <v>224</v>
      </c>
      <c r="C54" s="45" t="s">
        <v>225</v>
      </c>
      <c r="D54" s="46" t="s">
        <v>56</v>
      </c>
      <c r="E54" s="47" t="s">
        <v>211</v>
      </c>
      <c r="F54" s="48">
        <v>8.1</v>
      </c>
      <c r="G54" s="47" t="s">
        <v>3</v>
      </c>
      <c r="H54" s="49">
        <v>93</v>
      </c>
      <c r="I54" s="47" t="s">
        <v>4</v>
      </c>
      <c r="J54" s="47" t="s">
        <v>3</v>
      </c>
      <c r="K54" s="29">
        <f t="shared" si="5"/>
        <v>400000</v>
      </c>
      <c r="L54" s="26"/>
      <c r="M54" s="17"/>
    </row>
    <row r="55" spans="1:122" ht="21.75" customHeight="1" x14ac:dyDescent="0.25">
      <c r="A55" s="28">
        <v>44</v>
      </c>
      <c r="B55" s="44" t="s">
        <v>226</v>
      </c>
      <c r="C55" s="45" t="s">
        <v>65</v>
      </c>
      <c r="D55" s="46" t="s">
        <v>22</v>
      </c>
      <c r="E55" s="47" t="s">
        <v>49</v>
      </c>
      <c r="F55" s="48">
        <v>8</v>
      </c>
      <c r="G55" s="47" t="s">
        <v>3</v>
      </c>
      <c r="H55" s="49">
        <v>99</v>
      </c>
      <c r="I55" s="47" t="s">
        <v>4</v>
      </c>
      <c r="J55" s="47" t="s">
        <v>3</v>
      </c>
      <c r="K55" s="29">
        <f t="shared" si="5"/>
        <v>400000</v>
      </c>
      <c r="L55" s="26"/>
      <c r="M55" s="17"/>
    </row>
    <row r="56" spans="1:122" ht="21.75" customHeight="1" x14ac:dyDescent="0.25">
      <c r="A56" s="28">
        <v>45</v>
      </c>
      <c r="B56" s="44">
        <v>1910090041</v>
      </c>
      <c r="C56" s="45" t="s">
        <v>227</v>
      </c>
      <c r="D56" s="46" t="s">
        <v>26</v>
      </c>
      <c r="E56" s="47" t="s">
        <v>219</v>
      </c>
      <c r="F56" s="48">
        <v>8</v>
      </c>
      <c r="G56" s="47" t="s">
        <v>3</v>
      </c>
      <c r="H56" s="49">
        <v>100</v>
      </c>
      <c r="I56" s="47" t="s">
        <v>4</v>
      </c>
      <c r="J56" s="47" t="s">
        <v>3</v>
      </c>
      <c r="K56" s="29">
        <f t="shared" si="5"/>
        <v>400000</v>
      </c>
      <c r="L56" s="26"/>
      <c r="M56" s="17"/>
    </row>
    <row r="57" spans="1:122" ht="21.75" customHeight="1" x14ac:dyDescent="0.25">
      <c r="A57" s="28">
        <v>46</v>
      </c>
      <c r="B57" s="44" t="s">
        <v>228</v>
      </c>
      <c r="C57" s="45" t="s">
        <v>229</v>
      </c>
      <c r="D57" s="46" t="s">
        <v>230</v>
      </c>
      <c r="E57" s="47" t="s">
        <v>211</v>
      </c>
      <c r="F57" s="48">
        <v>8</v>
      </c>
      <c r="G57" s="47" t="s">
        <v>3</v>
      </c>
      <c r="H57" s="49">
        <v>100</v>
      </c>
      <c r="I57" s="47" t="s">
        <v>4</v>
      </c>
      <c r="J57" s="47" t="s">
        <v>3</v>
      </c>
      <c r="K57" s="29">
        <f t="shared" si="5"/>
        <v>400000</v>
      </c>
      <c r="L57" s="26"/>
      <c r="M57" s="17"/>
    </row>
    <row r="58" spans="1:122" ht="21.75" customHeight="1" x14ac:dyDescent="0.25">
      <c r="A58" s="28">
        <v>47</v>
      </c>
      <c r="B58" s="44" t="s">
        <v>231</v>
      </c>
      <c r="C58" s="45" t="s">
        <v>232</v>
      </c>
      <c r="D58" s="46" t="s">
        <v>22</v>
      </c>
      <c r="E58" s="47" t="s">
        <v>211</v>
      </c>
      <c r="F58" s="48">
        <v>8</v>
      </c>
      <c r="G58" s="47" t="s">
        <v>3</v>
      </c>
      <c r="H58" s="49">
        <v>100</v>
      </c>
      <c r="I58" s="47" t="s">
        <v>4</v>
      </c>
      <c r="J58" s="47" t="s">
        <v>3</v>
      </c>
      <c r="K58" s="29">
        <f t="shared" si="5"/>
        <v>400000</v>
      </c>
      <c r="L58" s="26"/>
      <c r="M58" s="17"/>
    </row>
    <row r="59" spans="1:122" ht="21.75" customHeight="1" x14ac:dyDescent="0.25">
      <c r="A59" s="28">
        <v>48</v>
      </c>
      <c r="B59" s="44" t="s">
        <v>233</v>
      </c>
      <c r="C59" s="45" t="s">
        <v>234</v>
      </c>
      <c r="D59" s="46" t="s">
        <v>53</v>
      </c>
      <c r="E59" s="47" t="s">
        <v>211</v>
      </c>
      <c r="F59" s="48">
        <v>8</v>
      </c>
      <c r="G59" s="47" t="s">
        <v>3</v>
      </c>
      <c r="H59" s="49">
        <v>98</v>
      </c>
      <c r="I59" s="47" t="s">
        <v>4</v>
      </c>
      <c r="J59" s="47" t="s">
        <v>3</v>
      </c>
      <c r="K59" s="29">
        <f t="shared" si="5"/>
        <v>400000</v>
      </c>
      <c r="L59" s="26"/>
      <c r="M59" s="17"/>
    </row>
    <row r="60" spans="1:122" ht="21.75" customHeight="1" x14ac:dyDescent="0.25">
      <c r="A60" s="28">
        <v>49</v>
      </c>
      <c r="B60" s="44">
        <v>1910090007</v>
      </c>
      <c r="C60" s="45" t="s">
        <v>259</v>
      </c>
      <c r="D60" s="46" t="s">
        <v>260</v>
      </c>
      <c r="E60" s="47" t="s">
        <v>261</v>
      </c>
      <c r="F60" s="48">
        <v>8</v>
      </c>
      <c r="G60" s="47" t="s">
        <v>3</v>
      </c>
      <c r="H60" s="49">
        <v>94</v>
      </c>
      <c r="I60" s="47" t="s">
        <v>4</v>
      </c>
      <c r="J60" s="47" t="s">
        <v>3</v>
      </c>
      <c r="K60" s="29">
        <f t="shared" si="5"/>
        <v>400000</v>
      </c>
      <c r="L60" s="26"/>
      <c r="M60" s="17"/>
    </row>
    <row r="61" spans="1:122" ht="21.75" customHeight="1" x14ac:dyDescent="0.25">
      <c r="A61" s="28">
        <v>50</v>
      </c>
      <c r="B61" s="44" t="s">
        <v>267</v>
      </c>
      <c r="C61" s="45" t="s">
        <v>268</v>
      </c>
      <c r="D61" s="46" t="s">
        <v>269</v>
      </c>
      <c r="E61" s="47" t="s">
        <v>207</v>
      </c>
      <c r="F61" s="48">
        <v>7.9</v>
      </c>
      <c r="G61" s="47" t="s">
        <v>214</v>
      </c>
      <c r="H61" s="49">
        <v>93</v>
      </c>
      <c r="I61" s="47" t="s">
        <v>4</v>
      </c>
      <c r="J61" s="47" t="s">
        <v>214</v>
      </c>
      <c r="K61" s="29">
        <f t="shared" si="5"/>
        <v>300000</v>
      </c>
      <c r="L61" s="26"/>
      <c r="M61" s="17"/>
    </row>
    <row r="62" spans="1:122" ht="21.75" customHeight="1" x14ac:dyDescent="0.25">
      <c r="A62" s="28">
        <v>51</v>
      </c>
      <c r="B62" s="44">
        <v>1910090078</v>
      </c>
      <c r="C62" s="45" t="s">
        <v>270</v>
      </c>
      <c r="D62" s="46" t="s">
        <v>22</v>
      </c>
      <c r="E62" s="47" t="s">
        <v>219</v>
      </c>
      <c r="F62" s="48">
        <v>7.9</v>
      </c>
      <c r="G62" s="47" t="s">
        <v>214</v>
      </c>
      <c r="H62" s="49">
        <v>100</v>
      </c>
      <c r="I62" s="47" t="s">
        <v>4</v>
      </c>
      <c r="J62" s="47" t="s">
        <v>214</v>
      </c>
      <c r="K62" s="29">
        <f t="shared" si="5"/>
        <v>300000</v>
      </c>
      <c r="L62" s="26"/>
      <c r="M62" s="17"/>
    </row>
    <row r="63" spans="1:122" s="38" customFormat="1" ht="21.75" customHeight="1" x14ac:dyDescent="0.25">
      <c r="A63" s="77" t="s">
        <v>102</v>
      </c>
      <c r="B63" s="78"/>
      <c r="C63" s="78"/>
      <c r="D63" s="78"/>
      <c r="E63" s="78"/>
      <c r="F63" s="78"/>
      <c r="G63" s="78"/>
      <c r="H63" s="78"/>
      <c r="I63" s="78"/>
      <c r="J63" s="79"/>
      <c r="K63" s="30">
        <f>SUM(K64:K81)</f>
        <v>6800000</v>
      </c>
      <c r="L63" s="31"/>
      <c r="M63" s="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</row>
    <row r="64" spans="1:122" s="38" customFormat="1" ht="21.75" customHeight="1" x14ac:dyDescent="0.25">
      <c r="A64" s="28">
        <v>52</v>
      </c>
      <c r="B64" s="44" t="s">
        <v>173</v>
      </c>
      <c r="C64" s="45" t="s">
        <v>126</v>
      </c>
      <c r="D64" s="46" t="s">
        <v>174</v>
      </c>
      <c r="E64" s="47" t="s">
        <v>175</v>
      </c>
      <c r="F64" s="48" t="s">
        <v>76</v>
      </c>
      <c r="G64" s="47" t="s">
        <v>3</v>
      </c>
      <c r="H64" s="49">
        <v>100</v>
      </c>
      <c r="I64" s="47" t="str">
        <f t="shared" ref="I64:I69" si="10">IF(H64&lt;50," Yếu",IF(H64&lt;70," Trung Bình",IF(H64&lt;80,"Khá",IF(H64&lt;90,"Tốt","Xuất Sắc"))))</f>
        <v>Xuất Sắc</v>
      </c>
      <c r="J64" s="47" t="s">
        <v>3</v>
      </c>
      <c r="K64" s="29">
        <v>400000</v>
      </c>
      <c r="L64" s="31"/>
      <c r="M64" s="1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</row>
    <row r="65" spans="1:122" s="38" customFormat="1" ht="21.75" customHeight="1" x14ac:dyDescent="0.25">
      <c r="A65" s="28">
        <v>53</v>
      </c>
      <c r="B65" s="44" t="s">
        <v>176</v>
      </c>
      <c r="C65" s="45" t="s">
        <v>177</v>
      </c>
      <c r="D65" s="46" t="s">
        <v>35</v>
      </c>
      <c r="E65" s="47" t="s">
        <v>104</v>
      </c>
      <c r="F65" s="48">
        <v>8.8000000000000007</v>
      </c>
      <c r="G65" s="47" t="s">
        <v>3</v>
      </c>
      <c r="H65" s="49">
        <v>100</v>
      </c>
      <c r="I65" s="47" t="str">
        <f t="shared" si="10"/>
        <v>Xuất Sắc</v>
      </c>
      <c r="J65" s="47" t="s">
        <v>3</v>
      </c>
      <c r="K65" s="29">
        <v>400000</v>
      </c>
      <c r="L65" s="31"/>
      <c r="M65" s="1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</row>
    <row r="66" spans="1:122" s="38" customFormat="1" ht="21.75" customHeight="1" x14ac:dyDescent="0.25">
      <c r="A66" s="28">
        <v>54</v>
      </c>
      <c r="B66" s="44" t="s">
        <v>108</v>
      </c>
      <c r="C66" s="45" t="s">
        <v>29</v>
      </c>
      <c r="D66" s="46" t="s">
        <v>30</v>
      </c>
      <c r="E66" s="47" t="s">
        <v>109</v>
      </c>
      <c r="F66" s="48">
        <v>8.8000000000000007</v>
      </c>
      <c r="G66" s="47" t="str">
        <f>IF(F66&gt;=9,"Xuất sắc",IF(F66&gt;=8,"Giỏi",IF(F66&gt;=7,"Khá",IF(F66&gt;=6,"TBK",IF(F66&gt;=5,"TB","Yếu")))))</f>
        <v>Giỏi</v>
      </c>
      <c r="H66" s="49">
        <v>99</v>
      </c>
      <c r="I66" s="47" t="str">
        <f t="shared" si="10"/>
        <v>Xuất Sắc</v>
      </c>
      <c r="J66" s="47" t="s">
        <v>3</v>
      </c>
      <c r="K66" s="29">
        <v>400000</v>
      </c>
      <c r="L66" s="31"/>
      <c r="M66" s="1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</row>
    <row r="67" spans="1:122" s="38" customFormat="1" ht="21.75" customHeight="1" x14ac:dyDescent="0.25">
      <c r="A67" s="28">
        <v>55</v>
      </c>
      <c r="B67" s="44" t="s">
        <v>178</v>
      </c>
      <c r="C67" s="45" t="s">
        <v>179</v>
      </c>
      <c r="D67" s="46" t="s">
        <v>180</v>
      </c>
      <c r="E67" s="47" t="s">
        <v>175</v>
      </c>
      <c r="F67" s="48" t="s">
        <v>83</v>
      </c>
      <c r="G67" s="47" t="s">
        <v>3</v>
      </c>
      <c r="H67" s="49">
        <v>100</v>
      </c>
      <c r="I67" s="47" t="str">
        <f t="shared" si="10"/>
        <v>Xuất Sắc</v>
      </c>
      <c r="J67" s="47" t="s">
        <v>3</v>
      </c>
      <c r="K67" s="29">
        <v>400000</v>
      </c>
      <c r="L67" s="31"/>
      <c r="M67" s="1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</row>
    <row r="68" spans="1:122" s="38" customFormat="1" ht="21.75" customHeight="1" x14ac:dyDescent="0.25">
      <c r="A68" s="28">
        <v>56</v>
      </c>
      <c r="B68" s="44" t="s">
        <v>105</v>
      </c>
      <c r="C68" s="45" t="s">
        <v>181</v>
      </c>
      <c r="D68" s="46" t="s">
        <v>41</v>
      </c>
      <c r="E68" s="47" t="s">
        <v>104</v>
      </c>
      <c r="F68" s="48">
        <v>8.6999999999999993</v>
      </c>
      <c r="G68" s="47" t="s">
        <v>3</v>
      </c>
      <c r="H68" s="49">
        <v>100</v>
      </c>
      <c r="I68" s="47" t="str">
        <f t="shared" si="10"/>
        <v>Xuất Sắc</v>
      </c>
      <c r="J68" s="47" t="s">
        <v>3</v>
      </c>
      <c r="K68" s="29">
        <v>400000</v>
      </c>
      <c r="L68" s="31"/>
      <c r="M68" s="1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</row>
    <row r="69" spans="1:122" s="38" customFormat="1" ht="21.75" customHeight="1" x14ac:dyDescent="0.25">
      <c r="A69" s="28">
        <v>57</v>
      </c>
      <c r="B69" s="44">
        <v>1810130021</v>
      </c>
      <c r="C69" s="45" t="s">
        <v>182</v>
      </c>
      <c r="D69" s="46" t="s">
        <v>67</v>
      </c>
      <c r="E69" s="47" t="s">
        <v>183</v>
      </c>
      <c r="F69" s="48">
        <v>8.6999999999999993</v>
      </c>
      <c r="G69" s="47" t="s">
        <v>3</v>
      </c>
      <c r="H69" s="49">
        <v>100</v>
      </c>
      <c r="I69" s="47" t="str">
        <f t="shared" si="10"/>
        <v>Xuất Sắc</v>
      </c>
      <c r="J69" s="47" t="s">
        <v>3</v>
      </c>
      <c r="K69" s="29">
        <v>400000</v>
      </c>
      <c r="L69" s="31"/>
      <c r="M69" s="1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</row>
    <row r="70" spans="1:122" s="38" customFormat="1" ht="21.75" customHeight="1" x14ac:dyDescent="0.25">
      <c r="A70" s="28">
        <v>58</v>
      </c>
      <c r="B70" s="44" t="s">
        <v>184</v>
      </c>
      <c r="C70" s="45" t="s">
        <v>185</v>
      </c>
      <c r="D70" s="46" t="s">
        <v>186</v>
      </c>
      <c r="E70" s="47" t="s">
        <v>110</v>
      </c>
      <c r="F70" s="48">
        <v>8.6999999999999993</v>
      </c>
      <c r="G70" s="47" t="s">
        <v>3</v>
      </c>
      <c r="H70" s="49">
        <v>100</v>
      </c>
      <c r="I70" s="47" t="str">
        <f>IF(H70&lt;50," Yếu",IF(H70&lt;70," Trung Bình",IF(H70&lt;80,"Khá",IF(H70&lt;90,"Tốt","Xuất Sắc"))))</f>
        <v>Xuất Sắc</v>
      </c>
      <c r="J70" s="47" t="s">
        <v>3</v>
      </c>
      <c r="K70" s="29">
        <v>400000</v>
      </c>
      <c r="L70" s="31"/>
      <c r="M70" s="1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</row>
    <row r="71" spans="1:122" s="38" customFormat="1" ht="21.75" customHeight="1" x14ac:dyDescent="0.25">
      <c r="A71" s="28">
        <v>59</v>
      </c>
      <c r="B71" s="44" t="s">
        <v>236</v>
      </c>
      <c r="C71" s="45" t="s">
        <v>237</v>
      </c>
      <c r="D71" s="46" t="s">
        <v>235</v>
      </c>
      <c r="E71" s="47" t="s">
        <v>113</v>
      </c>
      <c r="F71" s="48">
        <v>8.1999999999999993</v>
      </c>
      <c r="G71" s="47" t="str">
        <f>IF(F71&lt;8,"Khá",IF(F71&lt;9,"Giỏi","Xuất sắc"))</f>
        <v>Giỏi</v>
      </c>
      <c r="H71" s="49">
        <v>99</v>
      </c>
      <c r="I71" s="47" t="s">
        <v>4</v>
      </c>
      <c r="J71" s="47" t="str">
        <f>G71</f>
        <v>Giỏi</v>
      </c>
      <c r="K71" s="29">
        <f t="shared" ref="K71:K76" si="11">IF(J71="Xuất sắc",500000,IF(J71="Giỏi",400000,300000))</f>
        <v>400000</v>
      </c>
      <c r="L71" s="31"/>
      <c r="M71" s="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</row>
    <row r="72" spans="1:122" s="38" customFormat="1" ht="21.75" customHeight="1" x14ac:dyDescent="0.25">
      <c r="A72" s="28">
        <v>60</v>
      </c>
      <c r="B72" s="44" t="s">
        <v>238</v>
      </c>
      <c r="C72" s="45" t="s">
        <v>239</v>
      </c>
      <c r="D72" s="46" t="s">
        <v>235</v>
      </c>
      <c r="E72" s="47" t="s">
        <v>113</v>
      </c>
      <c r="F72" s="48">
        <v>8.1999999999999993</v>
      </c>
      <c r="G72" s="47" t="str">
        <f>IF(F72&lt;8,"Khá",IF(F72&lt;9,"Giỏi","Xuất sắc"))</f>
        <v>Giỏi</v>
      </c>
      <c r="H72" s="49">
        <v>99</v>
      </c>
      <c r="I72" s="47" t="s">
        <v>4</v>
      </c>
      <c r="J72" s="47" t="str">
        <f>G72</f>
        <v>Giỏi</v>
      </c>
      <c r="K72" s="29">
        <f t="shared" si="11"/>
        <v>400000</v>
      </c>
      <c r="L72" s="31"/>
      <c r="M72" s="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</row>
    <row r="73" spans="1:122" s="38" customFormat="1" ht="21.75" customHeight="1" x14ac:dyDescent="0.25">
      <c r="A73" s="28">
        <v>61</v>
      </c>
      <c r="B73" s="44" t="s">
        <v>240</v>
      </c>
      <c r="C73" s="45" t="s">
        <v>189</v>
      </c>
      <c r="D73" s="46" t="s">
        <v>241</v>
      </c>
      <c r="E73" s="47" t="s">
        <v>242</v>
      </c>
      <c r="F73" s="48">
        <v>8.1</v>
      </c>
      <c r="G73" s="47" t="s">
        <v>3</v>
      </c>
      <c r="H73" s="49">
        <v>100</v>
      </c>
      <c r="I73" s="47" t="s">
        <v>4</v>
      </c>
      <c r="J73" s="47" t="s">
        <v>3</v>
      </c>
      <c r="K73" s="29">
        <f t="shared" si="11"/>
        <v>400000</v>
      </c>
      <c r="L73" s="31"/>
      <c r="M73" s="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</row>
    <row r="74" spans="1:122" s="38" customFormat="1" ht="21.75" customHeight="1" x14ac:dyDescent="0.25">
      <c r="A74" s="28">
        <v>62</v>
      </c>
      <c r="B74" s="44">
        <v>1910120001</v>
      </c>
      <c r="C74" s="45" t="s">
        <v>243</v>
      </c>
      <c r="D74" s="46" t="s">
        <v>244</v>
      </c>
      <c r="E74" s="47" t="s">
        <v>245</v>
      </c>
      <c r="F74" s="48">
        <v>8.1</v>
      </c>
      <c r="G74" s="47" t="s">
        <v>3</v>
      </c>
      <c r="H74" s="49">
        <v>94</v>
      </c>
      <c r="I74" s="47" t="s">
        <v>4</v>
      </c>
      <c r="J74" s="47" t="s">
        <v>3</v>
      </c>
      <c r="K74" s="29">
        <f t="shared" si="11"/>
        <v>400000</v>
      </c>
      <c r="L74" s="31"/>
      <c r="M74" s="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</row>
    <row r="75" spans="1:122" s="38" customFormat="1" ht="21.75" customHeight="1" x14ac:dyDescent="0.25">
      <c r="A75" s="28">
        <v>63</v>
      </c>
      <c r="B75" s="44" t="s">
        <v>246</v>
      </c>
      <c r="C75" s="45" t="s">
        <v>126</v>
      </c>
      <c r="D75" s="46" t="s">
        <v>139</v>
      </c>
      <c r="E75" s="47" t="s">
        <v>113</v>
      </c>
      <c r="F75" s="48">
        <v>8</v>
      </c>
      <c r="G75" s="47" t="str">
        <f>IF(F75&lt;8,"Khá",IF(F75&lt;9,"Giỏi","Xuất sắc"))</f>
        <v>Giỏi</v>
      </c>
      <c r="H75" s="49">
        <v>100</v>
      </c>
      <c r="I75" s="47" t="s">
        <v>4</v>
      </c>
      <c r="J75" s="47" t="str">
        <f>G75</f>
        <v>Giỏi</v>
      </c>
      <c r="K75" s="29">
        <f t="shared" si="11"/>
        <v>400000</v>
      </c>
      <c r="L75" s="31"/>
      <c r="M75" s="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</row>
    <row r="76" spans="1:122" s="38" customFormat="1" ht="21.75" customHeight="1" x14ac:dyDescent="0.25">
      <c r="A76" s="28">
        <v>64</v>
      </c>
      <c r="B76" s="44" t="s">
        <v>247</v>
      </c>
      <c r="C76" s="45" t="s">
        <v>248</v>
      </c>
      <c r="D76" s="46" t="s">
        <v>24</v>
      </c>
      <c r="E76" s="47" t="s">
        <v>113</v>
      </c>
      <c r="F76" s="48">
        <v>8</v>
      </c>
      <c r="G76" s="47" t="str">
        <f>IF(F76&lt;8,"Khá",IF(F76&lt;9,"Giỏi","Xuất sắc"))</f>
        <v>Giỏi</v>
      </c>
      <c r="H76" s="49">
        <v>99</v>
      </c>
      <c r="I76" s="47" t="s">
        <v>4</v>
      </c>
      <c r="J76" s="47" t="str">
        <f>G76</f>
        <v>Giỏi</v>
      </c>
      <c r="K76" s="29">
        <f t="shared" si="11"/>
        <v>400000</v>
      </c>
      <c r="L76" s="31"/>
      <c r="M76" s="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</row>
    <row r="77" spans="1:122" s="38" customFormat="1" ht="21.75" customHeight="1" x14ac:dyDescent="0.25">
      <c r="A77" s="28">
        <v>65</v>
      </c>
      <c r="B77" s="44" t="s">
        <v>262</v>
      </c>
      <c r="C77" s="45" t="s">
        <v>263</v>
      </c>
      <c r="D77" s="46" t="s">
        <v>107</v>
      </c>
      <c r="E77" s="47" t="s">
        <v>242</v>
      </c>
      <c r="F77" s="48">
        <v>8</v>
      </c>
      <c r="G77" s="47" t="s">
        <v>3</v>
      </c>
      <c r="H77" s="49">
        <v>96</v>
      </c>
      <c r="I77" s="47" t="s">
        <v>4</v>
      </c>
      <c r="J77" s="47" t="s">
        <v>3</v>
      </c>
      <c r="K77" s="29">
        <v>400000</v>
      </c>
      <c r="L77" s="31"/>
      <c r="M77" s="1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</row>
    <row r="78" spans="1:122" s="38" customFormat="1" ht="21.75" customHeight="1" x14ac:dyDescent="0.25">
      <c r="A78" s="28">
        <v>66</v>
      </c>
      <c r="B78" s="44" t="s">
        <v>114</v>
      </c>
      <c r="C78" s="45" t="s">
        <v>106</v>
      </c>
      <c r="D78" s="46" t="s">
        <v>24</v>
      </c>
      <c r="E78" s="47" t="s">
        <v>113</v>
      </c>
      <c r="F78" s="48">
        <v>7.8</v>
      </c>
      <c r="G78" s="47" t="str">
        <f t="shared" ref="G78:G80" si="12">IF(F78&lt;8,"Khá",IF(F78&lt;9,"Giỏi","Xuất sắc"))</f>
        <v>Khá</v>
      </c>
      <c r="H78" s="49">
        <v>100</v>
      </c>
      <c r="I78" s="47" t="s">
        <v>4</v>
      </c>
      <c r="J78" s="47" t="str">
        <f t="shared" ref="J78:J80" si="13">G78</f>
        <v>Khá</v>
      </c>
      <c r="K78" s="29">
        <f t="shared" ref="K78:K81" si="14">IF(J78="Xuất sắc",500000,IF(J78="Giỏi",400000,300000))</f>
        <v>300000</v>
      </c>
      <c r="L78" s="31"/>
      <c r="M78" s="1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</row>
    <row r="79" spans="1:122" s="38" customFormat="1" ht="21.75" customHeight="1" x14ac:dyDescent="0.25">
      <c r="A79" s="28">
        <v>67</v>
      </c>
      <c r="B79" s="44" t="s">
        <v>111</v>
      </c>
      <c r="C79" s="45" t="s">
        <v>112</v>
      </c>
      <c r="D79" s="46" t="s">
        <v>67</v>
      </c>
      <c r="E79" s="47" t="s">
        <v>113</v>
      </c>
      <c r="F79" s="48">
        <v>7.8</v>
      </c>
      <c r="G79" s="47" t="str">
        <f t="shared" si="12"/>
        <v>Khá</v>
      </c>
      <c r="H79" s="49">
        <v>100</v>
      </c>
      <c r="I79" s="47" t="s">
        <v>4</v>
      </c>
      <c r="J79" s="47" t="str">
        <f t="shared" si="13"/>
        <v>Khá</v>
      </c>
      <c r="K79" s="29">
        <f t="shared" si="14"/>
        <v>300000</v>
      </c>
      <c r="L79" s="31"/>
      <c r="M79" s="1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</row>
    <row r="80" spans="1:122" s="38" customFormat="1" ht="21.75" customHeight="1" x14ac:dyDescent="0.25">
      <c r="A80" s="28">
        <v>68</v>
      </c>
      <c r="B80" s="44" t="s">
        <v>271</v>
      </c>
      <c r="C80" s="45" t="s">
        <v>272</v>
      </c>
      <c r="D80" s="46" t="s">
        <v>273</v>
      </c>
      <c r="E80" s="47" t="s">
        <v>113</v>
      </c>
      <c r="F80" s="48">
        <v>7.8</v>
      </c>
      <c r="G80" s="47" t="str">
        <f t="shared" si="12"/>
        <v>Khá</v>
      </c>
      <c r="H80" s="49">
        <v>100</v>
      </c>
      <c r="I80" s="47" t="s">
        <v>4</v>
      </c>
      <c r="J80" s="47" t="str">
        <f t="shared" si="13"/>
        <v>Khá</v>
      </c>
      <c r="K80" s="29">
        <f t="shared" si="14"/>
        <v>300000</v>
      </c>
      <c r="L80" s="31"/>
      <c r="M80" s="1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</row>
    <row r="81" spans="1:254" s="38" customFormat="1" ht="21.75" customHeight="1" x14ac:dyDescent="0.25">
      <c r="A81" s="28">
        <v>69</v>
      </c>
      <c r="B81" s="44" t="s">
        <v>274</v>
      </c>
      <c r="C81" s="45" t="s">
        <v>272</v>
      </c>
      <c r="D81" s="46" t="s">
        <v>69</v>
      </c>
      <c r="E81" s="47" t="s">
        <v>245</v>
      </c>
      <c r="F81" s="48">
        <v>7.8</v>
      </c>
      <c r="G81" s="47" t="s">
        <v>214</v>
      </c>
      <c r="H81" s="49">
        <v>100</v>
      </c>
      <c r="I81" s="47" t="s">
        <v>4</v>
      </c>
      <c r="J81" s="47" t="s">
        <v>214</v>
      </c>
      <c r="K81" s="29">
        <f t="shared" si="14"/>
        <v>300000</v>
      </c>
      <c r="L81" s="31"/>
      <c r="M81" s="1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</row>
    <row r="82" spans="1:254" ht="21.75" customHeight="1" x14ac:dyDescent="0.25">
      <c r="A82" s="77" t="s">
        <v>103</v>
      </c>
      <c r="B82" s="78"/>
      <c r="C82" s="78"/>
      <c r="D82" s="78"/>
      <c r="E82" s="78"/>
      <c r="F82" s="78"/>
      <c r="G82" s="78"/>
      <c r="H82" s="78"/>
      <c r="I82" s="78"/>
      <c r="J82" s="79"/>
      <c r="K82" s="30">
        <f>SUM(K83:K88)</f>
        <v>2200000</v>
      </c>
      <c r="L82" s="32"/>
      <c r="M82" s="17"/>
    </row>
    <row r="83" spans="1:254" ht="21.75" customHeight="1" x14ac:dyDescent="0.25">
      <c r="A83" s="28">
        <v>70</v>
      </c>
      <c r="B83" s="44" t="s">
        <v>251</v>
      </c>
      <c r="C83" s="45" t="s">
        <v>209</v>
      </c>
      <c r="D83" s="46" t="s">
        <v>249</v>
      </c>
      <c r="E83" s="47" t="s">
        <v>250</v>
      </c>
      <c r="F83" s="48">
        <v>8</v>
      </c>
      <c r="G83" s="47" t="s">
        <v>3</v>
      </c>
      <c r="H83" s="49">
        <v>90</v>
      </c>
      <c r="I83" s="47" t="s">
        <v>4</v>
      </c>
      <c r="J83" s="47" t="s">
        <v>3</v>
      </c>
      <c r="K83" s="29">
        <f t="shared" ref="K83:K84" si="15">IF(J83="Xuất sắc",500000,IF(J83="Giỏi",400000,300000))</f>
        <v>400000</v>
      </c>
      <c r="L83" s="32"/>
      <c r="M83" s="17"/>
    </row>
    <row r="84" spans="1:254" ht="21.75" customHeight="1" x14ac:dyDescent="0.25">
      <c r="A84" s="28">
        <v>71</v>
      </c>
      <c r="B84" s="44" t="s">
        <v>253</v>
      </c>
      <c r="C84" s="45" t="s">
        <v>254</v>
      </c>
      <c r="D84" s="46" t="s">
        <v>47</v>
      </c>
      <c r="E84" s="47" t="s">
        <v>116</v>
      </c>
      <c r="F84" s="48">
        <v>8</v>
      </c>
      <c r="G84" s="47" t="s">
        <v>3</v>
      </c>
      <c r="H84" s="49">
        <v>99</v>
      </c>
      <c r="I84" s="47" t="s">
        <v>4</v>
      </c>
      <c r="J84" s="47" t="s">
        <v>3</v>
      </c>
      <c r="K84" s="29">
        <f t="shared" si="15"/>
        <v>400000</v>
      </c>
      <c r="L84" s="32"/>
      <c r="M84" s="17"/>
    </row>
    <row r="85" spans="1:254" ht="21.75" customHeight="1" x14ac:dyDescent="0.25">
      <c r="A85" s="28">
        <v>72</v>
      </c>
      <c r="B85" s="44" t="s">
        <v>255</v>
      </c>
      <c r="C85" s="45" t="s">
        <v>256</v>
      </c>
      <c r="D85" s="46" t="s">
        <v>257</v>
      </c>
      <c r="E85" s="47" t="s">
        <v>115</v>
      </c>
      <c r="F85" s="48">
        <v>8</v>
      </c>
      <c r="G85" s="47" t="str">
        <f>IF(F85&gt;=9,"Xuất sắc",IF(F85&gt;=8,"Giỏi","Khá"))</f>
        <v>Giỏi</v>
      </c>
      <c r="H85" s="49">
        <v>100</v>
      </c>
      <c r="I85" s="47" t="str">
        <f>IF(H85&gt;=90,"Xuất sắc",IF(H85&gt;=80,"Tốt","Khá"))</f>
        <v>Xuất sắc</v>
      </c>
      <c r="J85" s="47" t="s">
        <v>3</v>
      </c>
      <c r="K85" s="29">
        <f t="shared" ref="K85" si="16">IF(J85="Xuất sắc",500000,IF(J85="Giỏi",400000,300000))</f>
        <v>400000</v>
      </c>
      <c r="L85" s="32"/>
      <c r="M85" s="17"/>
    </row>
    <row r="86" spans="1:254" ht="21.75" customHeight="1" x14ac:dyDescent="0.25">
      <c r="A86" s="28">
        <v>73</v>
      </c>
      <c r="B86" s="44">
        <v>1910020169</v>
      </c>
      <c r="C86" s="45" t="s">
        <v>258</v>
      </c>
      <c r="D86" s="46" t="s">
        <v>252</v>
      </c>
      <c r="E86" s="47" t="s">
        <v>115</v>
      </c>
      <c r="F86" s="48">
        <v>8</v>
      </c>
      <c r="G86" s="47" t="str">
        <f>IF(F86&gt;=9,"Xuất sắc",IF(F86&gt;=8,"Giỏi","Khá"))</f>
        <v>Giỏi</v>
      </c>
      <c r="H86" s="49">
        <v>98</v>
      </c>
      <c r="I86" s="47" t="str">
        <f>IF(H86&gt;=90,"Xuất sắc",IF(H86&gt;=80,"Tốt","Khá"))</f>
        <v>Xuất sắc</v>
      </c>
      <c r="J86" s="47" t="s">
        <v>3</v>
      </c>
      <c r="K86" s="29">
        <f t="shared" ref="K86:K88" si="17">IF(J86="Xuất sắc",500000,IF(J86="Giỏi",400000,300000))</f>
        <v>400000</v>
      </c>
      <c r="L86" s="32"/>
      <c r="M86" s="17"/>
    </row>
    <row r="87" spans="1:254" ht="21.75" customHeight="1" x14ac:dyDescent="0.25">
      <c r="A87" s="28">
        <v>74</v>
      </c>
      <c r="B87" s="58" t="s">
        <v>264</v>
      </c>
      <c r="C87" s="59" t="s">
        <v>265</v>
      </c>
      <c r="D87" s="60" t="s">
        <v>266</v>
      </c>
      <c r="E87" s="47" t="s">
        <v>115</v>
      </c>
      <c r="F87" s="57">
        <v>7.9</v>
      </c>
      <c r="G87" s="57" t="str">
        <f>IF(F87&gt;=9,"Xuất sắc",IF(F87&gt;=8,"Giỏi","Khá"))</f>
        <v>Khá</v>
      </c>
      <c r="H87" s="57">
        <v>100</v>
      </c>
      <c r="I87" s="57" t="str">
        <f>IF(H87&gt;=90,"Xuất sắc",IF(H87&gt;=80,"Tốt","Khá"))</f>
        <v>Xuất sắc</v>
      </c>
      <c r="J87" s="47" t="s">
        <v>214</v>
      </c>
      <c r="K87" s="29">
        <f t="shared" si="17"/>
        <v>300000</v>
      </c>
      <c r="L87" s="32"/>
      <c r="M87" s="17"/>
    </row>
    <row r="88" spans="1:254" ht="21.75" customHeight="1" x14ac:dyDescent="0.25">
      <c r="A88" s="28">
        <v>75</v>
      </c>
      <c r="B88" s="61" t="s">
        <v>117</v>
      </c>
      <c r="C88" s="62" t="s">
        <v>118</v>
      </c>
      <c r="D88" s="63" t="s">
        <v>30</v>
      </c>
      <c r="E88" s="47" t="s">
        <v>119</v>
      </c>
      <c r="F88" s="57">
        <v>7.9</v>
      </c>
      <c r="G88" s="57" t="s">
        <v>214</v>
      </c>
      <c r="H88" s="57">
        <v>93</v>
      </c>
      <c r="I88" s="57" t="s">
        <v>4</v>
      </c>
      <c r="J88" s="57" t="s">
        <v>214</v>
      </c>
      <c r="K88" s="29">
        <f t="shared" si="17"/>
        <v>300000</v>
      </c>
      <c r="L88" s="32"/>
      <c r="M88" s="17"/>
    </row>
    <row r="89" spans="1:254" s="5" customFormat="1" ht="20.25" customHeight="1" x14ac:dyDescent="0.25">
      <c r="A89" s="77" t="s">
        <v>71</v>
      </c>
      <c r="B89" s="78"/>
      <c r="C89" s="78"/>
      <c r="D89" s="78"/>
      <c r="E89" s="78"/>
      <c r="F89" s="78"/>
      <c r="G89" s="78"/>
      <c r="H89" s="78"/>
      <c r="I89" s="78"/>
      <c r="J89" s="79"/>
      <c r="K89" s="21">
        <f>SUM(K10+K42+K82+K63)</f>
        <v>30000000</v>
      </c>
      <c r="L89" s="33"/>
      <c r="M89" s="22"/>
      <c r="N89" s="4"/>
      <c r="O89" s="4"/>
    </row>
    <row r="90" spans="1:254" s="5" customFormat="1" ht="25.5" customHeight="1" x14ac:dyDescent="0.25">
      <c r="A90" s="114" t="s">
        <v>277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4"/>
      <c r="O90" s="4">
        <f>84-66</f>
        <v>18</v>
      </c>
    </row>
    <row r="91" spans="1:254" s="5" customFormat="1" ht="24" customHeight="1" x14ac:dyDescent="0.25">
      <c r="A91" s="114" t="s">
        <v>276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4"/>
      <c r="O91" s="4"/>
    </row>
    <row r="92" spans="1:254" ht="20.100000000000001" customHeight="1" x14ac:dyDescent="0.25">
      <c r="A92" s="75" t="s">
        <v>187</v>
      </c>
      <c r="B92" s="75"/>
      <c r="C92" s="75"/>
      <c r="D92" s="23" t="s">
        <v>21</v>
      </c>
      <c r="G92" s="115" t="s">
        <v>50</v>
      </c>
      <c r="H92" s="115"/>
      <c r="I92" s="115"/>
      <c r="J92" s="116" t="s">
        <v>19</v>
      </c>
      <c r="K92" s="116"/>
      <c r="L92" s="116"/>
      <c r="M92" s="117"/>
      <c r="N92" s="117"/>
      <c r="O92" s="117"/>
      <c r="P92" s="117"/>
    </row>
    <row r="93" spans="1:254" ht="20.100000000000001" customHeight="1" x14ac:dyDescent="0.25">
      <c r="A93" s="109" t="s">
        <v>72</v>
      </c>
      <c r="B93" s="109"/>
      <c r="C93" s="109"/>
      <c r="D93" s="110" t="s">
        <v>73</v>
      </c>
      <c r="E93" s="110"/>
      <c r="F93" s="110"/>
      <c r="G93" s="111" t="s">
        <v>122</v>
      </c>
      <c r="H93" s="111"/>
      <c r="I93" s="111"/>
      <c r="J93" s="112" t="s">
        <v>73</v>
      </c>
      <c r="K93" s="112"/>
      <c r="L93" s="112"/>
      <c r="M93" s="43"/>
      <c r="N93" s="43"/>
      <c r="O93" s="43"/>
      <c r="P93" s="43"/>
    </row>
    <row r="94" spans="1:254" s="8" customFormat="1" ht="20.100000000000001" customHeight="1" x14ac:dyDescent="0.25">
      <c r="A94" s="113" t="s">
        <v>73</v>
      </c>
      <c r="B94" s="113"/>
      <c r="C94" s="113"/>
      <c r="D94" s="50"/>
      <c r="E94" s="50"/>
      <c r="F94" s="50"/>
      <c r="G94" s="110" t="s">
        <v>73</v>
      </c>
      <c r="H94" s="110"/>
      <c r="I94" s="110"/>
      <c r="J94" s="50"/>
      <c r="K94" s="50"/>
      <c r="L94" s="50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</row>
    <row r="95" spans="1:254" s="8" customFormat="1" ht="20.100000000000001" customHeight="1" x14ac:dyDescent="0.25">
      <c r="A95" s="118" t="s">
        <v>123</v>
      </c>
      <c r="B95" s="118"/>
      <c r="C95" s="118"/>
      <c r="D95" s="118" t="s">
        <v>74</v>
      </c>
      <c r="E95" s="118"/>
      <c r="F95" s="118"/>
      <c r="G95" s="118" t="s">
        <v>121</v>
      </c>
      <c r="H95" s="118"/>
      <c r="I95" s="118"/>
      <c r="J95" s="118" t="s">
        <v>275</v>
      </c>
      <c r="K95" s="118"/>
      <c r="L95" s="11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</row>
    <row r="96" spans="1:254" s="8" customFormat="1" ht="20.100000000000001" customHeight="1" x14ac:dyDescent="0.25">
      <c r="A96" s="51"/>
      <c r="B96" s="118"/>
      <c r="C96" s="118"/>
      <c r="D96" s="118"/>
      <c r="E96" s="118"/>
      <c r="F96" s="118"/>
      <c r="G96" s="118"/>
      <c r="H96" s="118"/>
      <c r="I96" s="118"/>
      <c r="J96" s="50"/>
      <c r="K96" s="119"/>
      <c r="L96" s="119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</row>
    <row r="97" spans="1:254" s="8" customFormat="1" ht="20.100000000000001" customHeight="1" x14ac:dyDescent="0.25">
      <c r="A97" s="51"/>
      <c r="B97" s="50"/>
      <c r="C97" s="51"/>
      <c r="D97" s="52"/>
      <c r="E97" s="50"/>
      <c r="F97" s="53"/>
      <c r="G97" s="51"/>
      <c r="H97" s="53"/>
      <c r="I97" s="50"/>
      <c r="J97" s="50"/>
      <c r="K97" s="54"/>
      <c r="L97" s="54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</row>
    <row r="98" spans="1:254" s="8" customFormat="1" ht="20.100000000000001" customHeight="1" x14ac:dyDescent="0.25">
      <c r="A98" s="51"/>
      <c r="B98" s="50"/>
      <c r="C98" s="51"/>
      <c r="D98" s="52"/>
      <c r="E98" s="50"/>
      <c r="F98" s="53"/>
      <c r="G98" s="51"/>
      <c r="H98" s="53"/>
      <c r="I98" s="50"/>
      <c r="J98" s="50"/>
      <c r="K98" s="54"/>
      <c r="L98" s="54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</row>
    <row r="99" spans="1:254" s="8" customFormat="1" ht="20.100000000000001" customHeight="1" x14ac:dyDescent="0.25">
      <c r="B99" s="36"/>
      <c r="D99" s="20"/>
      <c r="E99" s="36"/>
      <c r="F99" s="6"/>
      <c r="H99" s="6"/>
      <c r="I99" s="36"/>
      <c r="J99" s="75"/>
      <c r="K99" s="75"/>
      <c r="L99" s="75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</row>
    <row r="101" spans="1:254" ht="20.100000000000001" customHeight="1" x14ac:dyDescent="0.25">
      <c r="L101" s="3">
        <f>8*500000</f>
        <v>4000000</v>
      </c>
    </row>
    <row r="102" spans="1:254" ht="20.100000000000001" customHeight="1" x14ac:dyDescent="0.25">
      <c r="L102" s="3">
        <f>59*400000</f>
        <v>23600000</v>
      </c>
    </row>
    <row r="103" spans="1:254" ht="20.100000000000001" customHeight="1" x14ac:dyDescent="0.25">
      <c r="L103" s="3">
        <f>8*300000</f>
        <v>2400000</v>
      </c>
    </row>
    <row r="104" spans="1:254" ht="20.100000000000001" customHeight="1" x14ac:dyDescent="0.25">
      <c r="L104" s="3">
        <f>SUM(L101:L103)</f>
        <v>30000000</v>
      </c>
    </row>
  </sheetData>
  <mergeCells count="163">
    <mergeCell ref="J99:L99"/>
    <mergeCell ref="A95:C95"/>
    <mergeCell ref="D95:F95"/>
    <mergeCell ref="G95:I95"/>
    <mergeCell ref="J95:L95"/>
    <mergeCell ref="B96:C96"/>
    <mergeCell ref="D96:F96"/>
    <mergeCell ref="G96:I96"/>
    <mergeCell ref="K96:L96"/>
    <mergeCell ref="A93:C93"/>
    <mergeCell ref="D93:F93"/>
    <mergeCell ref="G93:I93"/>
    <mergeCell ref="J93:L93"/>
    <mergeCell ref="A94:C94"/>
    <mergeCell ref="G94:I94"/>
    <mergeCell ref="A90:M90"/>
    <mergeCell ref="A91:M91"/>
    <mergeCell ref="A92:C92"/>
    <mergeCell ref="G92:I92"/>
    <mergeCell ref="J92:L92"/>
    <mergeCell ref="M92:P92"/>
    <mergeCell ref="IS9:IT9"/>
    <mergeCell ref="A10:J10"/>
    <mergeCell ref="A42:J42"/>
    <mergeCell ref="A63:J63"/>
    <mergeCell ref="A82:J82"/>
    <mergeCell ref="A89:J89"/>
    <mergeCell ref="IG9:IH9"/>
    <mergeCell ref="II9:IJ9"/>
    <mergeCell ref="IK9:IL9"/>
    <mergeCell ref="IM9:IN9"/>
    <mergeCell ref="IO9:IP9"/>
    <mergeCell ref="IQ9:IR9"/>
    <mergeCell ref="HU9:HV9"/>
    <mergeCell ref="HW9:HX9"/>
    <mergeCell ref="HY9:HZ9"/>
    <mergeCell ref="IA9:IB9"/>
    <mergeCell ref="IC9:ID9"/>
    <mergeCell ref="IE9:IF9"/>
    <mergeCell ref="HI9:HJ9"/>
    <mergeCell ref="HK9:HL9"/>
    <mergeCell ref="HM9:HN9"/>
    <mergeCell ref="HO9:HP9"/>
    <mergeCell ref="HQ9:HR9"/>
    <mergeCell ref="HS9:HT9"/>
    <mergeCell ref="GW9:GX9"/>
    <mergeCell ref="GY9:GZ9"/>
    <mergeCell ref="HA9:HB9"/>
    <mergeCell ref="HC9:HD9"/>
    <mergeCell ref="HE9:HF9"/>
    <mergeCell ref="HG9:HH9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S9:T9"/>
    <mergeCell ref="U9:V9"/>
    <mergeCell ref="W9:X9"/>
    <mergeCell ref="A6:M6"/>
    <mergeCell ref="A7:M7"/>
    <mergeCell ref="A8:A9"/>
    <mergeCell ref="B8:B9"/>
    <mergeCell ref="C8:D9"/>
    <mergeCell ref="E8:E9"/>
    <mergeCell ref="F8:G8"/>
    <mergeCell ref="H8:I8"/>
    <mergeCell ref="J8:J9"/>
    <mergeCell ref="K8:K9"/>
    <mergeCell ref="A1:E1"/>
    <mergeCell ref="H1:M1"/>
    <mergeCell ref="A2:E2"/>
    <mergeCell ref="H2:M2"/>
    <mergeCell ref="H3:M3"/>
    <mergeCell ref="A5:M5"/>
    <mergeCell ref="L8:L9"/>
    <mergeCell ref="M8:M9"/>
    <mergeCell ref="O9:P9"/>
  </mergeCells>
  <pageMargins left="0.16" right="7.0000000000000007E-2" top="0.11" bottom="0.21" header="0.18" footer="0.15"/>
  <pageSetup paperSize="9" scale="95" orientation="landscape" r:id="rId1"/>
  <headerFooter alignWithMargins="0">
    <oddFooter>Page &amp;P</oddFooter>
  </headerFooter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Danh sách KT HKII, NH19-20 </vt:lpstr>
      <vt:lpstr>KT BĐDCMHS HKII, NH2019-2020</vt:lpstr>
      <vt:lpstr>'Danh sách KT HKII, NH19-20 '!Print_Area</vt:lpstr>
      <vt:lpstr>'KT BĐDCMHS HKII, NH2019-2020'!Print_Area</vt:lpstr>
      <vt:lpstr>'Danh sách KT HKII, NH19-20 '!Print_Titles</vt:lpstr>
      <vt:lpstr>'KT BĐDCMHS HKII, NH2019-2020'!Print_Titles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win7</cp:lastModifiedBy>
  <cp:lastPrinted>2020-10-27T10:33:44Z</cp:lastPrinted>
  <dcterms:created xsi:type="dcterms:W3CDTF">2013-09-05T09:48:36Z</dcterms:created>
  <dcterms:modified xsi:type="dcterms:W3CDTF">2020-10-29T02:16:33Z</dcterms:modified>
</cp:coreProperties>
</file>