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6" tabRatio="949" activeTab="13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KTDN20.1!$A$8:$AL$94</definedName>
    <definedName name="_xlnm._FilterDatabase" localSheetId="1" hidden="1">KTDN20.2!$A$8:$AL$76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XNK19.1!$A$8:$AL$56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30" i="233" l="1"/>
  <c r="AK30" i="233" s="1"/>
  <c r="AL30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89" i="206"/>
  <c r="AK89" i="206" s="1"/>
  <c r="AJ90" i="206"/>
  <c r="AK90" i="206"/>
  <c r="AM90" i="206" s="1"/>
  <c r="AL90" i="206"/>
  <c r="AJ91" i="206"/>
  <c r="AK91" i="206" s="1"/>
  <c r="AN90" i="215" l="1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91" i="206"/>
  <c r="AM91" i="206" s="1"/>
  <c r="AN90" i="206"/>
  <c r="AO90" i="206" s="1"/>
  <c r="AL89" i="206"/>
  <c r="AM89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89" i="206"/>
  <c r="AO89" i="206" s="1"/>
  <c r="AN91" i="206"/>
  <c r="AO91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57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31" i="233" l="1"/>
  <c r="AK26" i="233"/>
  <c r="AJ31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5" i="233"/>
  <c r="AK36" i="233"/>
  <c r="AK37" i="233"/>
  <c r="AL37" i="233" s="1"/>
  <c r="AK38" i="233"/>
  <c r="AK39" i="233"/>
  <c r="AK40" i="233"/>
  <c r="AK41" i="233"/>
  <c r="AL41" i="233" s="1"/>
  <c r="AM41" i="233" s="1"/>
  <c r="AL35" i="233"/>
  <c r="AM35" i="233" s="1"/>
  <c r="AN35" i="233" s="1"/>
  <c r="AL39" i="233"/>
  <c r="AM39" i="233" s="1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4" i="206"/>
  <c r="AK94" i="206" s="1"/>
  <c r="AJ93" i="206"/>
  <c r="AJ92" i="206"/>
  <c r="AJ88" i="206"/>
  <c r="AJ87" i="206"/>
  <c r="AK87" i="206" s="1"/>
  <c r="AJ86" i="206"/>
  <c r="AJ85" i="206"/>
  <c r="AJ84" i="206"/>
  <c r="AJ83" i="206"/>
  <c r="AL83" i="206" s="1"/>
  <c r="AJ82" i="206"/>
  <c r="AJ81" i="206"/>
  <c r="AJ80" i="206"/>
  <c r="AJ79" i="206"/>
  <c r="AK79" i="206" s="1"/>
  <c r="AJ78" i="206"/>
  <c r="AJ77" i="206"/>
  <c r="AJ76" i="206"/>
  <c r="AJ75" i="206"/>
  <c r="AK75" i="206" s="1"/>
  <c r="AL75" i="206" s="1"/>
  <c r="AJ74" i="206"/>
  <c r="AJ73" i="206"/>
  <c r="AJ72" i="206"/>
  <c r="AJ71" i="206"/>
  <c r="AL71" i="206" s="1"/>
  <c r="AJ70" i="206"/>
  <c r="AJ69" i="206"/>
  <c r="AJ68" i="206"/>
  <c r="AJ67" i="206"/>
  <c r="AK67" i="206" s="1"/>
  <c r="AL67" i="206" s="1"/>
  <c r="AJ66" i="206"/>
  <c r="AJ65" i="206"/>
  <c r="AJ64" i="206"/>
  <c r="AJ63" i="206"/>
  <c r="AL63" i="206" s="1"/>
  <c r="AM63" i="206" s="1"/>
  <c r="AJ62" i="206"/>
  <c r="AJ61" i="206"/>
  <c r="AJ60" i="206"/>
  <c r="AJ59" i="206"/>
  <c r="AK59" i="206" s="1"/>
  <c r="AK95" i="206" s="1"/>
  <c r="AJ58" i="206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 s="1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8" i="207"/>
  <c r="AK59" i="207"/>
  <c r="AK60" i="207"/>
  <c r="AK61" i="207"/>
  <c r="AL61" i="207" s="1"/>
  <c r="AM61" i="207" s="1"/>
  <c r="AK62" i="207"/>
  <c r="AL62" i="207" s="1"/>
  <c r="AM62" i="207" s="1"/>
  <c r="AK63" i="207"/>
  <c r="AK64" i="207"/>
  <c r="AK65" i="207"/>
  <c r="AM65" i="207" s="1"/>
  <c r="AK66" i="207"/>
  <c r="AL66" i="207" s="1"/>
  <c r="AM66" i="207" s="1"/>
  <c r="AK67" i="207"/>
  <c r="AK68" i="207"/>
  <c r="AK69" i="207"/>
  <c r="AK70" i="207"/>
  <c r="AL70" i="207" s="1"/>
  <c r="AM70" i="207" s="1"/>
  <c r="AK71" i="207"/>
  <c r="AK72" i="207"/>
  <c r="AK73" i="207"/>
  <c r="AL73" i="207" s="1"/>
  <c r="AK74" i="207"/>
  <c r="AL74" i="207" s="1"/>
  <c r="AM74" i="207" s="1"/>
  <c r="AK75" i="207"/>
  <c r="AK76" i="207"/>
  <c r="AL60" i="207"/>
  <c r="AL63" i="207"/>
  <c r="AL64" i="207"/>
  <c r="AL65" i="207"/>
  <c r="AL67" i="207"/>
  <c r="AL71" i="207"/>
  <c r="AL72" i="207"/>
  <c r="AL75" i="207"/>
  <c r="AL76" i="207"/>
  <c r="AK66" i="206"/>
  <c r="AL66" i="206"/>
  <c r="AM66" i="206" s="1"/>
  <c r="AN66" i="206" s="1"/>
  <c r="AK58" i="206"/>
  <c r="AK60" i="206"/>
  <c r="AK61" i="206"/>
  <c r="AL61" i="206" s="1"/>
  <c r="AK62" i="206"/>
  <c r="AL62" i="206"/>
  <c r="AK63" i="206"/>
  <c r="AK64" i="206"/>
  <c r="AM64" i="206" s="1"/>
  <c r="AN64" i="206" s="1"/>
  <c r="AO64" i="206" s="1"/>
  <c r="AK65" i="206"/>
  <c r="AK68" i="206"/>
  <c r="AL68" i="206" s="1"/>
  <c r="AK69" i="206"/>
  <c r="AK70" i="206"/>
  <c r="AM70" i="206" s="1"/>
  <c r="AK71" i="206"/>
  <c r="AK72" i="206"/>
  <c r="AL72" i="206" s="1"/>
  <c r="AK73" i="206"/>
  <c r="AK74" i="206"/>
  <c r="AL74" i="206" s="1"/>
  <c r="AM74" i="206" s="1"/>
  <c r="AN74" i="206" s="1"/>
  <c r="AO74" i="206" s="1"/>
  <c r="AK76" i="206"/>
  <c r="AL76" i="206"/>
  <c r="AK77" i="206"/>
  <c r="AL77" i="206" s="1"/>
  <c r="AK78" i="206"/>
  <c r="AN78" i="206" s="1"/>
  <c r="AO78" i="206" s="1"/>
  <c r="AK80" i="206"/>
  <c r="AL80" i="206" s="1"/>
  <c r="AK81" i="206"/>
  <c r="AK82" i="206"/>
  <c r="AL82" i="206" s="1"/>
  <c r="AM82" i="206" s="1"/>
  <c r="AK83" i="206"/>
  <c r="AK84" i="206"/>
  <c r="AL84" i="206" s="1"/>
  <c r="AM84" i="206" s="1"/>
  <c r="AK85" i="206"/>
  <c r="AK86" i="206"/>
  <c r="AK88" i="206"/>
  <c r="AL88" i="206" s="1"/>
  <c r="AM88" i="206" s="1"/>
  <c r="AN88" i="206" s="1"/>
  <c r="AO88" i="206" s="1"/>
  <c r="AK92" i="206"/>
  <c r="AL92" i="206" s="1"/>
  <c r="AM92" i="206" s="1"/>
  <c r="AK93" i="206"/>
  <c r="AL93" i="206" s="1"/>
  <c r="AM93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74" i="207"/>
  <c r="AN70" i="207"/>
  <c r="AN66" i="207"/>
  <c r="AO66" i="207" s="1"/>
  <c r="AM75" i="207"/>
  <c r="AN75" i="207" s="1"/>
  <c r="AO75" i="207" s="1"/>
  <c r="AO70" i="207"/>
  <c r="AM67" i="207"/>
  <c r="AN67" i="207" s="1"/>
  <c r="AO67" i="207" s="1"/>
  <c r="AM63" i="207"/>
  <c r="AN63" i="207" s="1"/>
  <c r="AM76" i="206"/>
  <c r="AN84" i="206"/>
  <c r="AO84" i="206" s="1"/>
  <c r="AN76" i="206"/>
  <c r="AO76" i="206" s="1"/>
  <c r="AO66" i="206"/>
  <c r="AL64" i="206"/>
  <c r="AL65" i="206"/>
  <c r="AM65" i="206" s="1"/>
  <c r="AN65" i="206" s="1"/>
  <c r="AO65" i="206" s="1"/>
  <c r="AL86" i="206"/>
  <c r="AM86" i="206" s="1"/>
  <c r="AL85" i="206"/>
  <c r="AM85" i="206" s="1"/>
  <c r="AL81" i="206"/>
  <c r="AM81" i="206" s="1"/>
  <c r="AL78" i="206"/>
  <c r="AM78" i="206" s="1"/>
  <c r="AL73" i="206"/>
  <c r="AM73" i="206" s="1"/>
  <c r="AL70" i="206"/>
  <c r="AN70" i="206" s="1"/>
  <c r="AO70" i="206" s="1"/>
  <c r="AL69" i="206"/>
  <c r="AM62" i="206"/>
  <c r="AN62" i="206"/>
  <c r="AO62" i="206" s="1"/>
  <c r="AL60" i="206"/>
  <c r="AL58" i="206"/>
  <c r="AM58" i="206" s="1"/>
  <c r="AN58" i="206" s="1"/>
  <c r="AO58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60" i="206"/>
  <c r="AN60" i="206" s="1"/>
  <c r="AO60" i="206" s="1"/>
  <c r="AM69" i="206"/>
  <c r="AN69" i="206" s="1"/>
  <c r="AO69" i="206" s="1"/>
  <c r="AK31" i="233" l="1"/>
  <c r="AM43" i="229"/>
  <c r="AN65" i="207"/>
  <c r="AO65" i="207"/>
  <c r="AM71" i="207"/>
  <c r="AN71" i="207" s="1"/>
  <c r="AK77" i="207"/>
  <c r="AM72" i="207"/>
  <c r="AM64" i="207"/>
  <c r="AL59" i="207"/>
  <c r="AM59" i="207" s="1"/>
  <c r="AN59" i="207" s="1"/>
  <c r="AO59" i="207" s="1"/>
  <c r="AM73" i="207"/>
  <c r="AN73" i="207" s="1"/>
  <c r="AO73" i="207" s="1"/>
  <c r="AL69" i="207"/>
  <c r="AM69" i="207" s="1"/>
  <c r="AM76" i="207"/>
  <c r="AO63" i="207"/>
  <c r="AO74" i="207"/>
  <c r="AN76" i="207"/>
  <c r="AO76" i="207" s="1"/>
  <c r="AL68" i="207"/>
  <c r="AN71" i="206"/>
  <c r="AO71" i="206" s="1"/>
  <c r="AM83" i="206"/>
  <c r="AN83" i="206" s="1"/>
  <c r="AN77" i="206"/>
  <c r="AO77" i="206" s="1"/>
  <c r="AM80" i="206"/>
  <c r="AL94" i="206"/>
  <c r="AM94" i="206" s="1"/>
  <c r="AL79" i="206"/>
  <c r="AL95" i="206" s="1"/>
  <c r="AL59" i="206"/>
  <c r="AM59" i="206" s="1"/>
  <c r="AM68" i="206"/>
  <c r="AM77" i="206"/>
  <c r="AN61" i="206"/>
  <c r="AO61" i="206" s="1"/>
  <c r="AN87" i="206"/>
  <c r="AO87" i="206" s="1"/>
  <c r="AM71" i="206"/>
  <c r="AL87" i="206"/>
  <c r="AM87" i="206" s="1"/>
  <c r="AM61" i="206"/>
  <c r="AN68" i="206"/>
  <c r="AJ95" i="206"/>
  <c r="AN59" i="213"/>
  <c r="AO59" i="213" s="1"/>
  <c r="AO83" i="213"/>
  <c r="AO72" i="213"/>
  <c r="AN61" i="207"/>
  <c r="AO61" i="207" s="1"/>
  <c r="AL58" i="207"/>
  <c r="AM58" i="207" s="1"/>
  <c r="AN62" i="207"/>
  <c r="AO62" i="207" s="1"/>
  <c r="AM60" i="207"/>
  <c r="AN60" i="207" s="1"/>
  <c r="AO60" i="207" s="1"/>
  <c r="AJ77" i="207"/>
  <c r="AN73" i="206"/>
  <c r="AO73" i="206" s="1"/>
  <c r="AM72" i="206"/>
  <c r="AM75" i="206"/>
  <c r="AN75" i="206" s="1"/>
  <c r="AO75" i="206" s="1"/>
  <c r="AM67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86" i="206"/>
  <c r="AO86" i="206" s="1"/>
  <c r="AN81" i="206"/>
  <c r="AO81" i="206" s="1"/>
  <c r="AN85" i="206"/>
  <c r="AO85" i="206" s="1"/>
  <c r="AN92" i="206"/>
  <c r="AO92" i="206" s="1"/>
  <c r="AN92" i="213"/>
  <c r="AO71" i="213"/>
  <c r="AO58" i="215"/>
  <c r="AN63" i="206"/>
  <c r="AO63" i="206" s="1"/>
  <c r="AN82" i="206"/>
  <c r="AO82" i="206" s="1"/>
  <c r="AN93" i="206"/>
  <c r="AO93" i="206" s="1"/>
  <c r="AN59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9" i="233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N41" i="233"/>
  <c r="AO41" i="233" s="1"/>
  <c r="AL40" i="233"/>
  <c r="AL38" i="233"/>
  <c r="AL36" i="233"/>
  <c r="AM40" i="233"/>
  <c r="AO39" i="233"/>
  <c r="AM38" i="233"/>
  <c r="AO35" i="233"/>
  <c r="AK57" i="233"/>
  <c r="AN56" i="233"/>
  <c r="AN55" i="233"/>
  <c r="AN52" i="233"/>
  <c r="AN51" i="233"/>
  <c r="AN48" i="233"/>
  <c r="AN47" i="233"/>
  <c r="AN44" i="233"/>
  <c r="AN43" i="233"/>
  <c r="AM37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4" i="207"/>
  <c r="AK54" i="207"/>
  <c r="AL54" i="207"/>
  <c r="AK60" i="214"/>
  <c r="AK53" i="215"/>
  <c r="AK54" i="213"/>
  <c r="AL54" i="206"/>
  <c r="AK54" i="206"/>
  <c r="AN64" i="235" l="1"/>
  <c r="AN60" i="235"/>
  <c r="AO53" i="234"/>
  <c r="AL57" i="233"/>
  <c r="AN50" i="230"/>
  <c r="AN68" i="207"/>
  <c r="AO68" i="207" s="1"/>
  <c r="AN72" i="207"/>
  <c r="AO72" i="207"/>
  <c r="AM68" i="207"/>
  <c r="AO71" i="207"/>
  <c r="AN69" i="207"/>
  <c r="AO69" i="207" s="1"/>
  <c r="AN64" i="207"/>
  <c r="AO64" i="207" s="1"/>
  <c r="AO80" i="206"/>
  <c r="AM79" i="206"/>
  <c r="AN72" i="206"/>
  <c r="AO72" i="206" s="1"/>
  <c r="AN94" i="206"/>
  <c r="AO94" i="206" s="1"/>
  <c r="AN80" i="206"/>
  <c r="AO83" i="206"/>
  <c r="AO68" i="206"/>
  <c r="AO92" i="213"/>
  <c r="AN58" i="207"/>
  <c r="AO58" i="207" s="1"/>
  <c r="AN67" i="206"/>
  <c r="AO67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7" i="207"/>
  <c r="AM77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6" i="233"/>
  <c r="AN37" i="234"/>
  <c r="AO37" i="234" s="1"/>
  <c r="AO39" i="234"/>
  <c r="AO93" i="214"/>
  <c r="AO59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8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7" i="233"/>
  <c r="AO44" i="233"/>
  <c r="AO48" i="233"/>
  <c r="AO52" i="233"/>
  <c r="AO56" i="233"/>
  <c r="AN37" i="233"/>
  <c r="AO37" i="233" s="1"/>
  <c r="AN45" i="233"/>
  <c r="AO45" i="233" s="1"/>
  <c r="AN49" i="233"/>
  <c r="AO49" i="233" s="1"/>
  <c r="AN53" i="233"/>
  <c r="AO53" i="233" s="1"/>
  <c r="AO38" i="233"/>
  <c r="AN42" i="233"/>
  <c r="AO42" i="233" s="1"/>
  <c r="AN46" i="233"/>
  <c r="AO46" i="233" s="1"/>
  <c r="AN50" i="233"/>
  <c r="AO50" i="233" s="1"/>
  <c r="AN54" i="233"/>
  <c r="AO54" i="233" s="1"/>
  <c r="AN36" i="233"/>
  <c r="AN40" i="233"/>
  <c r="AO40" i="233" s="1"/>
  <c r="AO43" i="233"/>
  <c r="AO47" i="233"/>
  <c r="AO51" i="233"/>
  <c r="AO55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95" i="206" l="1"/>
  <c r="AN79" i="206"/>
  <c r="AO79" i="206" s="1"/>
  <c r="AO95" i="206" s="1"/>
  <c r="AN95" i="206"/>
  <c r="AO64" i="216"/>
  <c r="AO99" i="216" s="1"/>
  <c r="AN99" i="216"/>
  <c r="AO92" i="232"/>
  <c r="AN61" i="229"/>
  <c r="AN92" i="231"/>
  <c r="AN77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7" i="233"/>
  <c r="AO36" i="233"/>
  <c r="AO57" i="233" s="1"/>
  <c r="AO58" i="231"/>
  <c r="AO92" i="231" s="1"/>
  <c r="AO37" i="229"/>
  <c r="AO61" i="229" s="1"/>
  <c r="AO77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LSTC</author>
  </authors>
  <commentList>
    <comment ref="S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KHÔNG PHIẾU ĐIỂM DANH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W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sharedStrings.xml><?xml version="1.0" encoding="utf-8"?>
<sst xmlns="http://schemas.openxmlformats.org/spreadsheetml/2006/main" count="3035" uniqueCount="879">
  <si>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</si>
  <si>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</si>
  <si>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</si>
  <si>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</si>
  <si>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</si>
  <si>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</si>
  <si>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</si>
  <si>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</si>
  <si>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</si>
  <si>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</si>
  <si>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</si>
  <si>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</si>
  <si>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</si>
  <si>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</si>
  <si>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</si>
  <si>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</si>
  <si>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</si>
  <si>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</si>
  <si>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</si>
  <si>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</si>
  <si>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</si>
  <si>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</si>
  <si>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</si>
  <si>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</si>
  <si>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</si>
  <si>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</si>
  <si>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</si>
  <si>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</si>
  <si>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</si>
  <si>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</si>
  <si>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</si>
  <si>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</si>
  <si>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</si>
  <si>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</si>
  <si>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</si>
  <si>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</si>
  <si>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</si>
  <si>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</si>
  <si>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</si>
  <si>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</si>
  <si>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</si>
  <si>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</si>
  <si>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</si>
  <si>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</si>
  <si>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</si>
  <si>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</si>
  <si>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</si>
  <si>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</si>
  <si>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</si>
  <si>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</si>
  <si>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</si>
  <si>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</si>
  <si>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</si>
  <si>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</si>
  <si>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</si>
  <si>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</si>
  <si>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</si>
  <si>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</si>
  <si>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</si>
  <si>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</si>
  <si>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</si>
  <si>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</si>
  <si>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</si>
  <si>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</si>
  <si>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</si>
  <si>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</si>
  <si>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</si>
  <si>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</si>
  <si>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</si>
  <si>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</si>
  <si>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</si>
  <si>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</si>
  <si>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</si>
  <si>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</si>
  <si>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</si>
  <si>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</si>
  <si>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</si>
  <si>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</si>
  <si>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</si>
  <si>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</si>
  <si>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</si>
  <si>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</si>
  <si>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</si>
  <si>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</si>
  <si>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</si>
  <si>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</si>
  <si>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</si>
  <si>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</si>
  <si>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</si>
  <si>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</si>
  <si>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</si>
  <si>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</si>
  <si>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</si>
  <si>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</si>
  <si>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</si>
  <si>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</si>
  <si>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</si>
  <si>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</si>
  <si>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</si>
  <si>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</si>
  <si>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</si>
  <si>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</si>
  <si>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</si>
  <si>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</si>
  <si>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</si>
  <si>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</si>
  <si>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</si>
  <si>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</si>
  <si>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</si>
  <si>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</si>
  <si>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</si>
  <si>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</si>
  <si>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</si>
  <si>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</si>
  <si>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</si>
  <si>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</si>
  <si>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</si>
  <si>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</si>
  <si>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</si>
  <si>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</si>
  <si>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</si>
  <si>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</si>
  <si>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</si>
  <si>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</si>
  <si>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</si>
  <si>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</si>
  <si>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</si>
  <si>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</si>
  <si>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</si>
  <si>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</si>
  <si>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</si>
  <si>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</si>
  <si>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</si>
  <si>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</si>
  <si>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</si>
  <si>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</si>
  <si>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</si>
  <si>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</si>
  <si>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</si>
  <si>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</si>
  <si>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</si>
  <si>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</si>
  <si>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</si>
  <si>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</si>
  <si>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</si>
  <si>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</si>
  <si>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</si>
  <si>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</si>
  <si>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</si>
  <si>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</si>
  <si>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</si>
  <si>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</si>
  <si>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</si>
  <si>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</si>
  <si>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</si>
  <si>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</si>
  <si>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</si>
  <si>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</si>
  <si>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</si>
  <si>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</si>
  <si>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</si>
  <si>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</si>
  <si>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</si>
  <si>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</si>
  <si>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</si>
  <si>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</si>
  <si>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</si>
  <si>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</si>
  <si>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</si>
  <si>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</si>
  <si>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</si>
  <si>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</si>
  <si>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</si>
  <si>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</si>
  <si>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</si>
  <si>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</si>
  <si>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</si>
  <si>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</si>
  <si>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</si>
  <si>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</si>
  <si>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</si>
  <si>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</si>
  <si>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</si>
  <si>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</si>
  <si>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</si>
  <si>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</si>
  <si>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</si>
  <si>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</si>
  <si>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</si>
  <si>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</si>
  <si>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</si>
  <si>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</si>
  <si>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</si>
  <si>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</si>
  <si>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</si>
  <si>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</si>
  <si>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</si>
  <si>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</si>
  <si>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</si>
  <si>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</si>
  <si>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</si>
  <si>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</si>
  <si>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</si>
  <si>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</si>
  <si>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</si>
  <si>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</si>
  <si>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</si>
  <si>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</si>
  <si>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</si>
  <si>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</si>
  <si>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</si>
  <si>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</si>
  <si>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</si>
  <si>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</si>
  <si>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</si>
  <si>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</si>
  <si>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</si>
  <si>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</si>
  <si>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</si>
  <si>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</si>
  <si>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</si>
  <si>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</si>
  <si>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</si>
  <si>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</si>
  <si>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</si>
  <si>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</si>
  <si>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</si>
  <si>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</si>
  <si>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</si>
  <si>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</si>
  <si>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</si>
  <si>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</si>
  <si>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</si>
  <si>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</si>
  <si>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</si>
  <si>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</si>
  <si>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</si>
  <si>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</si>
  <si>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</si>
  <si>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</si>
  <si>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</si>
  <si>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</si>
  <si>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</si>
  <si>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</si>
  <si>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</si>
  <si>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</si>
  <si>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</si>
  <si>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</si>
  <si>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</si>
  <si>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</si>
  <si>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</si>
  <si>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</si>
  <si>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</si>
  <si>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</si>
  <si>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</si>
  <si>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</si>
  <si>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</si>
  <si>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</si>
  <si>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</si>
  <si>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</si>
  <si>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</si>
  <si>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</si>
  <si>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</si>
  <si>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</si>
  <si>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</si>
  <si>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</si>
  <si>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</si>
  <si>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</si>
  <si>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</si>
  <si>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</si>
  <si>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</si>
  <si>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</si>
  <si>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</si>
  <si>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</si>
  <si>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</si>
  <si>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</si>
  <si>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</si>
  <si>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</si>
  <si>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</si>
  <si>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</si>
  <si>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</si>
  <si>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</si>
  <si>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</si>
  <si>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</si>
  <si>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</si>
  <si>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</si>
  <si>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</si>
  <si>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</si>
  <si>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</si>
  <si>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</si>
  <si>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</si>
  <si>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</si>
  <si>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</si>
  <si>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</si>
  <si>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</si>
  <si>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</si>
  <si>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</si>
  <si>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</si>
  <si>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</si>
  <si>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</si>
  <si>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</si>
  <si>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</si>
  <si>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</si>
  <si>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</si>
  <si>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</si>
  <si>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</si>
  <si>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</si>
  <si>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</si>
  <si>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</si>
  <si>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</si>
  <si>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</si>
  <si>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</si>
  <si>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</si>
  <si>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</si>
  <si>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</si>
  <si>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</si>
  <si>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</si>
  <si>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</si>
  <si>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</si>
  <si>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</si>
  <si>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</si>
  <si>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</si>
  <si>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</si>
  <si>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</si>
  <si>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</si>
  <si>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</si>
  <si>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</si>
  <si>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</si>
  <si>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</si>
  <si>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</si>
  <si>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</si>
  <si>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</si>
  <si>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</si>
  <si>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</si>
  <si>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</si>
  <si>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</si>
  <si>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</si>
  <si>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</si>
  <si>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</si>
  <si>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</si>
  <si>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</si>
  <si>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</si>
  <si>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</si>
  <si>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</si>
  <si>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</si>
  <si>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</si>
  <si>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</si>
  <si>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</si>
  <si>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</si>
  <si>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</si>
  <si>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</si>
  <si>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</si>
  <si>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</si>
  <si>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</si>
  <si>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</si>
  <si>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</si>
  <si>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</si>
  <si>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</si>
  <si>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</si>
  <si>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</si>
  <si>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</si>
  <si>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</si>
  <si>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</si>
  <si>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</si>
  <si>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</si>
  <si>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</si>
  <si>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</si>
  <si>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</si>
  <si>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</si>
  <si>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</si>
  <si>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</si>
  <si>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</si>
  <si>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</si>
  <si>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</si>
  <si>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</si>
  <si>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</si>
  <si>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</si>
  <si>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</si>
  <si>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</si>
  <si>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</si>
  <si>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</si>
  <si>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</si>
  <si>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</si>
  <si>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</si>
  <si>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</si>
  <si>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</si>
  <si>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</si>
  <si>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</si>
  <si>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</si>
  <si>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</si>
  <si>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</si>
  <si>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</si>
  <si>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</si>
  <si>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</si>
  <si>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</si>
  <si>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</si>
  <si>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</si>
  <si>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</si>
  <si>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</si>
  <si>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</si>
  <si>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</si>
  <si>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</si>
  <si>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</si>
  <si>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</si>
  <si>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</si>
  <si>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</si>
  <si>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</si>
  <si>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</si>
  <si>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</si>
  <si>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</si>
  <si>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</si>
  <si>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</si>
  <si>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</si>
  <si>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</si>
  <si>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</si>
  <si>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</si>
  <si>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</si>
  <si>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</si>
  <si>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</si>
  <si>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</si>
  <si>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</si>
  <si>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</si>
  <si>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</si>
  <si>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</si>
  <si>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</si>
  <si>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</si>
  <si>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</si>
  <si>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</si>
  <si>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</si>
  <si>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</si>
  <si>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</si>
  <si>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</si>
  <si>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</si>
  <si>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</si>
  <si>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</si>
  <si>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</si>
  <si>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</si>
  <si>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</si>
  <si>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</si>
  <si>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</si>
  <si>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</si>
  <si>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</si>
  <si>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</si>
  <si>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</si>
  <si>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</si>
  <si>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</si>
  <si>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</si>
  <si>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</si>
  <si>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</si>
  <si>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</si>
  <si>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</si>
  <si>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</si>
  <si>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</si>
  <si>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</si>
  <si>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</si>
  <si>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</si>
  <si>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</si>
  <si>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</si>
  <si>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</si>
  <si>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</si>
  <si>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</si>
  <si>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</si>
  <si>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</si>
  <si>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</si>
  <si>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</si>
  <si>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</si>
  <si>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</si>
  <si>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</si>
  <si>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</si>
  <si>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</si>
  <si>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</si>
  <si>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</si>
  <si>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</si>
  <si>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</si>
  <si>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</si>
  <si>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</si>
  <si>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</si>
  <si>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</si>
  <si>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</si>
  <si>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</si>
  <si>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</si>
  <si>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</si>
  <si>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</si>
  <si>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</si>
  <si>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</si>
  <si>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</si>
  <si>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</si>
  <si>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</si>
  <si>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</si>
  <si>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</si>
  <si>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</si>
  <si>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</si>
  <si>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</si>
  <si>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</si>
  <si>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</si>
  <si>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</si>
  <si>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</si>
  <si>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</si>
  <si>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</si>
  <si>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</si>
  <si>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</si>
  <si>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</si>
  <si>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</si>
  <si>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</si>
  <si>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</si>
  <si>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</si>
  <si>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</si>
  <si>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</si>
  <si>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</si>
  <si>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</si>
  <si>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</si>
  <si>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</si>
  <si>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</si>
  <si>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</si>
  <si>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</si>
  <si>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</si>
  <si>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</si>
  <si>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</si>
  <si>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</si>
  <si>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</si>
  <si>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</si>
  <si>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</si>
  <si>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</si>
  <si>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</si>
  <si>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</si>
  <si>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</si>
  <si>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</si>
  <si>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</si>
  <si>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</si>
  <si>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</si>
  <si>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</si>
  <si>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</si>
  <si>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</si>
  <si>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</si>
  <si>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</si>
  <si>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</si>
  <si>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</si>
  <si>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</si>
  <si>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</si>
  <si>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</si>
  <si>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</si>
  <si>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</si>
  <si>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</si>
  <si>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</si>
  <si>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</si>
  <si>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</si>
  <si>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</si>
  <si>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</si>
  <si>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</si>
  <si>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</si>
  <si>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</si>
  <si>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</si>
  <si>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</si>
  <si>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</si>
  <si>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</si>
  <si>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</si>
  <si>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</si>
  <si>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</si>
  <si>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</si>
  <si>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</si>
  <si>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</si>
  <si>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</si>
  <si>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</si>
  <si>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</si>
  <si>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</si>
  <si>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</si>
  <si>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</si>
  <si>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</si>
  <si>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</si>
  <si>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</si>
  <si>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</si>
  <si>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</si>
  <si>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</si>
  <si>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</si>
  <si>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</si>
  <si>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</si>
  <si>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</si>
  <si>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</si>
  <si>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</si>
  <si>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</si>
  <si>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</si>
  <si>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</si>
  <si>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</si>
  <si>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</si>
  <si>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</si>
  <si>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</si>
  <si>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</si>
  <si>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</si>
  <si>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</si>
  <si>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</si>
  <si>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</si>
  <si>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</si>
  <si>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</si>
  <si>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</si>
  <si>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</si>
  <si>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</si>
  <si>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</si>
  <si>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</si>
  <si>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</si>
  <si>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</si>
  <si>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</si>
  <si>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</si>
  <si>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</si>
  <si>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</si>
  <si>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</si>
  <si>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</si>
  <si>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</si>
  <si>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</si>
  <si>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</si>
  <si>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</si>
  <si>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</si>
  <si>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</si>
  <si>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</si>
  <si>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</si>
  <si>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</si>
  <si>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</si>
  <si>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</si>
  <si>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</si>
  <si>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</si>
  <si>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</si>
  <si>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</si>
  <si>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</si>
  <si>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</si>
  <si>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</si>
  <si>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</si>
  <si>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</si>
  <si>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</si>
  <si>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</si>
  <si>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</si>
  <si>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</si>
  <si>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</si>
  <si>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</si>
  <si>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</si>
  <si>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</si>
  <si>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</si>
  <si>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</si>
  <si>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</si>
  <si>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</si>
  <si>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</si>
  <si>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</si>
  <si>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</si>
  <si>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</si>
  <si>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</si>
  <si>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</si>
  <si>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</si>
  <si>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</si>
  <si>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</si>
  <si>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</si>
  <si>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</si>
  <si>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</si>
  <si>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</si>
  <si>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</si>
  <si>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</si>
  <si>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</si>
  <si>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</si>
  <si>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</si>
  <si>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</si>
  <si>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</si>
  <si>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</si>
  <si>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</si>
  <si>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</si>
  <si>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</si>
  <si>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</si>
  <si>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</si>
  <si>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</si>
  <si>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</si>
  <si>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</si>
  <si>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Tháng 10 Năm học 2020 -  2021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</si>
  <si>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</si>
  <si>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</si>
  <si>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</si>
  <si>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</si>
  <si>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</si>
  <si>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</si>
  <si>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</si>
  <si>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</si>
  <si>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</si>
  <si>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</si>
  <si>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</si>
  <si>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</si>
  <si>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</si>
  <si>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</si>
  <si>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</si>
  <si>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</si>
  <si>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</si>
  <si>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</si>
  <si>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</si>
  <si>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</si>
  <si>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</si>
  <si>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</si>
  <si>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</si>
  <si>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</si>
  <si>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</si>
  <si>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</si>
  <si>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</si>
  <si>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</si>
  <si>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</si>
  <si>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</si>
  <si>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</si>
  <si>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</si>
  <si>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</si>
  <si>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</si>
  <si>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</si>
  <si>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</si>
  <si>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</si>
  <si>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</si>
  <si>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</si>
  <si>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</si>
  <si>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</si>
  <si>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</si>
  <si>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</si>
  <si>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</si>
  <si>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</si>
  <si>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</si>
  <si>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</si>
  <si>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</si>
  <si>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</si>
  <si>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</si>
  <si>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</si>
  <si>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</si>
  <si>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</si>
  <si>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</si>
  <si>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</si>
  <si>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</si>
  <si>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</si>
  <si>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</si>
  <si>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</si>
  <si>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</si>
  <si>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</si>
  <si>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</si>
  <si>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</si>
  <si>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</si>
  <si>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</si>
  <si>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</si>
  <si>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</si>
  <si>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</si>
  <si>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</si>
  <si>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</si>
  <si>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</si>
  <si>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</si>
  <si>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</si>
  <si>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</si>
  <si>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</si>
  <si>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</si>
  <si>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</si>
  <si>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</si>
  <si>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</si>
  <si>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</si>
  <si>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</si>
  <si>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</si>
  <si>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</si>
  <si>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</si>
  <si>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</si>
  <si>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</si>
  <si>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</si>
  <si>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</si>
  <si>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</si>
  <si>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</si>
  <si>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</si>
  <si>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</si>
  <si>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</si>
  <si>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</si>
  <si>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</si>
  <si>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</si>
  <si>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</si>
  <si>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</si>
  <si>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</si>
  <si>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</si>
  <si>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</si>
  <si>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</si>
  <si>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</si>
  <si>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</si>
  <si>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</si>
  <si>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</si>
  <si>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</si>
  <si>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</si>
  <si>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</si>
  <si>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</si>
  <si>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</si>
  <si>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</si>
  <si>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</si>
  <si>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</si>
  <si>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</si>
  <si>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</si>
  <si>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</si>
  <si>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</si>
  <si>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</si>
  <si>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</si>
  <si>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</si>
  <si>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</si>
  <si>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</si>
  <si>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</si>
  <si>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</si>
  <si>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</si>
  <si>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</si>
  <si>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</si>
  <si>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</si>
  <si>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</si>
  <si>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</si>
  <si>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</si>
  <si>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</si>
  <si>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</si>
  <si>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</si>
  <si>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</si>
  <si>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</si>
  <si>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</si>
  <si>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</si>
  <si>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</si>
  <si>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</si>
  <si>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</si>
  <si>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</si>
  <si>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</si>
  <si>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</si>
  <si>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</si>
  <si>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</si>
  <si>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</si>
  <si>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</si>
  <si>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</si>
  <si>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</si>
  <si>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</si>
  <si>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</si>
  <si>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</si>
  <si>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</si>
  <si>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</si>
  <si>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</si>
  <si>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</si>
  <si>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</si>
  <si>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</si>
  <si>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</si>
  <si>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</si>
  <si>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</si>
  <si>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</si>
  <si>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</si>
  <si>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</si>
  <si>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</si>
  <si>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</si>
  <si>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</si>
  <si>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</si>
  <si>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</si>
  <si>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</si>
  <si>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</si>
  <si>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</si>
  <si>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</si>
  <si>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</si>
  <si>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</si>
  <si>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</si>
  <si>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</si>
  <si>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</si>
  <si>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</si>
  <si>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</si>
  <si>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</si>
  <si>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</si>
  <si>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</si>
  <si>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</si>
  <si>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</si>
  <si>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</si>
  <si>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</si>
  <si>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</si>
  <si>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</si>
  <si>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</si>
  <si>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</si>
  <si>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</si>
  <si>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</si>
  <si>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</si>
  <si>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</si>
  <si>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</si>
  <si>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</si>
  <si>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</si>
  <si>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</si>
  <si>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</si>
  <si>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</si>
  <si>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2K</t>
  </si>
  <si>
    <t>V:0</t>
  </si>
  <si>
    <t xml:space="preserve"> </t>
  </si>
  <si>
    <t>2P</t>
  </si>
  <si>
    <t>1T1K</t>
  </si>
  <si>
    <t xml:space="preserve">Huỳnh Văn </t>
  </si>
  <si>
    <t>K.P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</si>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</sst>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14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2"/>
  <sheetViews>
    <sheetView zoomScale="55" zoomScaleNormal="55" workbookViewId="0">
      <selection activeCell="X10" sqref="X10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3.1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600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2" t="s">
        <v>865</v>
      </c>
      <c r="AG6" s="142"/>
      <c r="AH6" s="142"/>
      <c r="AI6" s="142"/>
      <c r="AJ6" s="142"/>
      <c r="AK6" s="14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26" t="s">
        <v>668</v>
      </c>
      <c r="C9" s="126" t="s">
        <v>669</v>
      </c>
      <c r="D9" s="126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/>
      <c r="S9" s="8" t="s">
        <v>872</v>
      </c>
      <c r="T9" s="8"/>
      <c r="U9" s="8" t="s">
        <v>8</v>
      </c>
      <c r="V9" s="8"/>
      <c r="W9" s="8" t="s">
        <v>8</v>
      </c>
      <c r="X9" s="8" t="s">
        <v>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4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26" t="s">
        <v>670</v>
      </c>
      <c r="C10" s="126" t="s">
        <v>671</v>
      </c>
      <c r="D10" s="126" t="s">
        <v>92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/>
      <c r="U10" s="8" t="s">
        <v>8</v>
      </c>
      <c r="V10" s="8"/>
      <c r="W10" s="8" t="s">
        <v>8</v>
      </c>
      <c r="X10" s="8" t="s">
        <v>8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4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26" t="s">
        <v>672</v>
      </c>
      <c r="C11" s="126" t="s">
        <v>673</v>
      </c>
      <c r="D11" s="126" t="s">
        <v>674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26" t="s">
        <v>675</v>
      </c>
      <c r="C12" s="126" t="s">
        <v>59</v>
      </c>
      <c r="D12" s="126" t="s">
        <v>87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26" t="s">
        <v>676</v>
      </c>
      <c r="C13" s="126" t="s">
        <v>105</v>
      </c>
      <c r="D13" s="126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26" t="s">
        <v>677</v>
      </c>
      <c r="C14" s="126" t="s">
        <v>36</v>
      </c>
      <c r="D14" s="126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26" t="s">
        <v>678</v>
      </c>
      <c r="C15" s="126" t="s">
        <v>679</v>
      </c>
      <c r="D15" s="126" t="s">
        <v>83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26" t="s">
        <v>680</v>
      </c>
      <c r="C16" s="126" t="s">
        <v>681</v>
      </c>
      <c r="D16" s="12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26" t="s">
        <v>682</v>
      </c>
      <c r="C17" s="126" t="s">
        <v>683</v>
      </c>
      <c r="D17" s="126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 t="s">
        <v>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26" t="s">
        <v>684</v>
      </c>
      <c r="C18" s="126" t="s">
        <v>685</v>
      </c>
      <c r="D18" s="126" t="s">
        <v>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26" t="s">
        <v>686</v>
      </c>
      <c r="C19" s="126" t="s">
        <v>687</v>
      </c>
      <c r="D19" s="126" t="s">
        <v>57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26" t="s">
        <v>688</v>
      </c>
      <c r="C20" s="126" t="s">
        <v>88</v>
      </c>
      <c r="D20" s="126" t="s">
        <v>78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26" t="s">
        <v>689</v>
      </c>
      <c r="C21" s="126" t="s">
        <v>690</v>
      </c>
      <c r="D21" s="126" t="s">
        <v>30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26" t="s">
        <v>691</v>
      </c>
      <c r="C22" s="126" t="s">
        <v>692</v>
      </c>
      <c r="D22" s="126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33"/>
      <c r="AN22" s="134"/>
      <c r="AO22" s="40"/>
    </row>
    <row r="23" spans="1:41" s="36" customFormat="1" ht="30" customHeight="1">
      <c r="A23" s="41">
        <v>15</v>
      </c>
      <c r="B23" s="126" t="s">
        <v>693</v>
      </c>
      <c r="C23" s="126" t="s">
        <v>694</v>
      </c>
      <c r="D23" s="126" t="s">
        <v>30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26" t="s">
        <v>695</v>
      </c>
      <c r="C24" s="126" t="s">
        <v>696</v>
      </c>
      <c r="D24" s="126" t="s">
        <v>98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26" t="s">
        <v>697</v>
      </c>
      <c r="C25" s="126" t="s">
        <v>95</v>
      </c>
      <c r="D25" s="126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26" t="s">
        <v>698</v>
      </c>
      <c r="C26" s="126" t="s">
        <v>699</v>
      </c>
      <c r="D26" s="12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26" t="s">
        <v>700</v>
      </c>
      <c r="C27" s="126" t="s">
        <v>701</v>
      </c>
      <c r="D27" s="126" t="s">
        <v>46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26" t="s">
        <v>702</v>
      </c>
      <c r="C28" s="126" t="s">
        <v>703</v>
      </c>
      <c r="D28" s="126" t="s">
        <v>67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25" t="s">
        <v>572</v>
      </c>
      <c r="C29" s="125" t="s">
        <v>200</v>
      </c>
      <c r="D29" s="125" t="s">
        <v>99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25" t="s">
        <v>573</v>
      </c>
      <c r="C30" s="125" t="s">
        <v>574</v>
      </c>
      <c r="D30" s="125" t="s">
        <v>43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125" t="s">
        <v>575</v>
      </c>
      <c r="C31" s="125" t="s">
        <v>576</v>
      </c>
      <c r="D31" s="125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125" t="s">
        <v>577</v>
      </c>
      <c r="C32" s="125" t="s">
        <v>34</v>
      </c>
      <c r="D32" s="125" t="s">
        <v>114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125" t="s">
        <v>578</v>
      </c>
      <c r="C33" s="125" t="s">
        <v>579</v>
      </c>
      <c r="D33" s="125" t="s">
        <v>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125" t="s">
        <v>580</v>
      </c>
      <c r="C34" s="125" t="s">
        <v>108</v>
      </c>
      <c r="D34" s="125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125" t="s">
        <v>581</v>
      </c>
      <c r="C35" s="125" t="s">
        <v>582</v>
      </c>
      <c r="D35" s="125" t="s">
        <v>162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125" t="s">
        <v>583</v>
      </c>
      <c r="C36" s="125" t="s">
        <v>285</v>
      </c>
      <c r="D36" s="125" t="s">
        <v>30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125" t="s">
        <v>584</v>
      </c>
      <c r="C37" s="125" t="s">
        <v>585</v>
      </c>
      <c r="D37" s="125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125" t="s">
        <v>586</v>
      </c>
      <c r="C38" s="125" t="s">
        <v>587</v>
      </c>
      <c r="D38" s="125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125" t="s">
        <v>588</v>
      </c>
      <c r="C39" s="125" t="s">
        <v>81</v>
      </c>
      <c r="D39" s="125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125" t="s">
        <v>589</v>
      </c>
      <c r="C40" s="125" t="s">
        <v>590</v>
      </c>
      <c r="D40" s="125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125" t="s">
        <v>591</v>
      </c>
      <c r="C41" s="125" t="s">
        <v>444</v>
      </c>
      <c r="D41" s="125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125" t="s">
        <v>592</v>
      </c>
      <c r="C42" s="125" t="s">
        <v>593</v>
      </c>
      <c r="D42" s="125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125" t="s">
        <v>594</v>
      </c>
      <c r="C43" s="125" t="s">
        <v>595</v>
      </c>
      <c r="D43" s="125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125" t="s">
        <v>596</v>
      </c>
      <c r="C44" s="125" t="s">
        <v>597</v>
      </c>
      <c r="D44" s="125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125" t="s">
        <v>598</v>
      </c>
      <c r="C45" s="125" t="s">
        <v>599</v>
      </c>
      <c r="D45" s="125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1">
        <f>SUM(AJ9:AJ53)</f>
        <v>10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1" t="s">
        <v>5</v>
      </c>
      <c r="B57" s="30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1">
        <v>1</v>
      </c>
      <c r="B58" s="126" t="s">
        <v>668</v>
      </c>
      <c r="C58" s="126" t="s">
        <v>669</v>
      </c>
      <c r="D58" s="126" t="s">
        <v>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1">
        <v>2</v>
      </c>
      <c r="B59" s="126" t="s">
        <v>670</v>
      </c>
      <c r="C59" s="126" t="s">
        <v>671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4" si="3">COUNTIF(E59:AI59,"BT")</f>
        <v>0</v>
      </c>
      <c r="AK59" s="22">
        <f t="shared" ref="AK59:AK94" si="4">COUNTIF(F59:AJ59,"D")</f>
        <v>0</v>
      </c>
      <c r="AL59" s="22">
        <f t="shared" ref="AL59:AL94" si="5">COUNTIF(G59:AK59,"ĐP")</f>
        <v>0</v>
      </c>
      <c r="AM59" s="22">
        <f t="shared" ref="AM59:AM94" si="6">COUNTIF(H59:AL59,"CT")</f>
        <v>0</v>
      </c>
      <c r="AN59" s="22">
        <f t="shared" ref="AN59:AN94" si="7">COUNTIF(I59:AM59,"HT")</f>
        <v>0</v>
      </c>
      <c r="AO59" s="22">
        <f t="shared" ref="AO59:AO94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26" t="s">
        <v>672</v>
      </c>
      <c r="C60" s="126" t="s">
        <v>673</v>
      </c>
      <c r="D60" s="126" t="s">
        <v>674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26" t="s">
        <v>675</v>
      </c>
      <c r="C61" s="126" t="s">
        <v>59</v>
      </c>
      <c r="D61" s="126" t="s">
        <v>87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26" t="s">
        <v>676</v>
      </c>
      <c r="C62" s="126" t="s">
        <v>105</v>
      </c>
      <c r="D62" s="126" t="s">
        <v>40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26" t="s">
        <v>677</v>
      </c>
      <c r="C63" s="126" t="s">
        <v>36</v>
      </c>
      <c r="D63" s="126" t="s">
        <v>135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26" t="s">
        <v>678</v>
      </c>
      <c r="C64" s="126" t="s">
        <v>679</v>
      </c>
      <c r="D64" s="126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26" t="s">
        <v>680</v>
      </c>
      <c r="C65" s="126" t="s">
        <v>681</v>
      </c>
      <c r="D65" s="12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26" t="s">
        <v>682</v>
      </c>
      <c r="C66" s="126" t="s">
        <v>683</v>
      </c>
      <c r="D66" s="126" t="s">
        <v>28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26" t="s">
        <v>684</v>
      </c>
      <c r="C67" s="126" t="s">
        <v>685</v>
      </c>
      <c r="D67" s="126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26" t="s">
        <v>686</v>
      </c>
      <c r="C68" s="126" t="s">
        <v>687</v>
      </c>
      <c r="D68" s="126" t="s">
        <v>57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26" t="s">
        <v>688</v>
      </c>
      <c r="C69" s="126" t="s">
        <v>88</v>
      </c>
      <c r="D69" s="126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26" t="s">
        <v>689</v>
      </c>
      <c r="C70" s="126" t="s">
        <v>690</v>
      </c>
      <c r="D70" s="126" t="s">
        <v>30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26" t="s">
        <v>691</v>
      </c>
      <c r="C71" s="126" t="s">
        <v>692</v>
      </c>
      <c r="D71" s="12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41">
        <v>15</v>
      </c>
      <c r="B72" s="126" t="s">
        <v>693</v>
      </c>
      <c r="C72" s="126" t="s">
        <v>694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26" t="s">
        <v>695</v>
      </c>
      <c r="C73" s="126" t="s">
        <v>696</v>
      </c>
      <c r="D73" s="126" t="s">
        <v>98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26" t="s">
        <v>697</v>
      </c>
      <c r="C74" s="126" t="s">
        <v>95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26" t="s">
        <v>698</v>
      </c>
      <c r="C75" s="126" t="s">
        <v>699</v>
      </c>
      <c r="D75" s="12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26" t="s">
        <v>700</v>
      </c>
      <c r="C76" s="126" t="s">
        <v>701</v>
      </c>
      <c r="D76" s="126" t="s">
        <v>46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126" t="s">
        <v>702</v>
      </c>
      <c r="C77" s="126" t="s">
        <v>703</v>
      </c>
      <c r="D77" s="126" t="s">
        <v>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125" t="s">
        <v>572</v>
      </c>
      <c r="C78" s="125" t="s">
        <v>200</v>
      </c>
      <c r="D78" s="125" t="s">
        <v>99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125" t="s">
        <v>573</v>
      </c>
      <c r="C79" s="125" t="s">
        <v>574</v>
      </c>
      <c r="D79" s="125" t="s">
        <v>43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125" t="s">
        <v>575</v>
      </c>
      <c r="C80" s="125" t="s">
        <v>576</v>
      </c>
      <c r="D80" s="125" t="s">
        <v>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125" t="s">
        <v>577</v>
      </c>
      <c r="C81" s="125" t="s">
        <v>34</v>
      </c>
      <c r="D81" s="125" t="s">
        <v>114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125" t="s">
        <v>578</v>
      </c>
      <c r="C82" s="125" t="s">
        <v>579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125" t="s">
        <v>580</v>
      </c>
      <c r="C83" s="125" t="s">
        <v>108</v>
      </c>
      <c r="D83" s="125" t="s">
        <v>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125" t="s">
        <v>581</v>
      </c>
      <c r="C84" s="125" t="s">
        <v>582</v>
      </c>
      <c r="D84" s="125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125" t="s">
        <v>583</v>
      </c>
      <c r="C85" s="125" t="s">
        <v>285</v>
      </c>
      <c r="D85" s="125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125" t="s">
        <v>584</v>
      </c>
      <c r="C86" s="125" t="s">
        <v>585</v>
      </c>
      <c r="D86" s="125" t="s">
        <v>172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125" t="s">
        <v>586</v>
      </c>
      <c r="C87" s="125" t="s">
        <v>587</v>
      </c>
      <c r="D87" s="125" t="s">
        <v>355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125" t="s">
        <v>588</v>
      </c>
      <c r="C88" s="125" t="s">
        <v>81</v>
      </c>
      <c r="D88" s="125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4"/>
      <c r="B89" s="125" t="s">
        <v>589</v>
      </c>
      <c r="C89" s="125" t="s">
        <v>590</v>
      </c>
      <c r="D89" s="125" t="s">
        <v>33</v>
      </c>
      <c r="E89" s="83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22">
        <f t="shared" ref="AJ89:AJ91" si="9">COUNTIF(E89:AI89,"BT")</f>
        <v>0</v>
      </c>
      <c r="AK89" s="22">
        <f t="shared" ref="AK89:AK91" si="10">COUNTIF(F89:AJ89,"D")</f>
        <v>0</v>
      </c>
      <c r="AL89" s="22">
        <f t="shared" ref="AL89:AL91" si="11">COUNTIF(G89:AK89,"ĐP")</f>
        <v>0</v>
      </c>
      <c r="AM89" s="22">
        <f t="shared" ref="AM89:AM91" si="12">COUNTIF(H89:AL89,"CT")</f>
        <v>0</v>
      </c>
      <c r="AN89" s="22">
        <f t="shared" ref="AN89:AN91" si="13">COUNTIF(I89:AM89,"HT")</f>
        <v>0</v>
      </c>
      <c r="AO89" s="22">
        <f t="shared" ref="AO89:AO91" si="14">COUNTIF(J89:AN89,"VK")</f>
        <v>0</v>
      </c>
    </row>
    <row r="90" spans="1:41" s="36" customFormat="1" ht="30.75" customHeight="1">
      <c r="A90" s="84"/>
      <c r="B90" s="125" t="s">
        <v>591</v>
      </c>
      <c r="C90" s="125" t="s">
        <v>444</v>
      </c>
      <c r="D90" s="125" t="s">
        <v>73</v>
      </c>
      <c r="E90" s="83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84"/>
      <c r="B91" s="125" t="s">
        <v>592</v>
      </c>
      <c r="C91" s="125" t="s">
        <v>593</v>
      </c>
      <c r="D91" s="125" t="s">
        <v>46</v>
      </c>
      <c r="E91" s="83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41">
        <v>32</v>
      </c>
      <c r="B92" s="125" t="s">
        <v>594</v>
      </c>
      <c r="C92" s="125" t="s">
        <v>595</v>
      </c>
      <c r="D92" s="125" t="s">
        <v>367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27.75" customHeight="1">
      <c r="A93" s="41">
        <v>33</v>
      </c>
      <c r="B93" s="125" t="s">
        <v>596</v>
      </c>
      <c r="C93" s="125" t="s">
        <v>597</v>
      </c>
      <c r="D93" s="125" t="s">
        <v>67</v>
      </c>
      <c r="E93" s="4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32.25" customHeight="1">
      <c r="A94" s="41">
        <v>34</v>
      </c>
      <c r="B94" s="125" t="s">
        <v>598</v>
      </c>
      <c r="C94" s="125" t="s">
        <v>599</v>
      </c>
      <c r="D94" s="125" t="s">
        <v>61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35" t="s">
        <v>13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41">
        <f t="shared" ref="AJ95:AO95" si="15">SUM(AJ58:AJ94)</f>
        <v>0</v>
      </c>
      <c r="AK95" s="41">
        <f t="shared" si="15"/>
        <v>0</v>
      </c>
      <c r="AL95" s="41">
        <f t="shared" si="15"/>
        <v>0</v>
      </c>
      <c r="AM95" s="41">
        <f t="shared" si="15"/>
        <v>0</v>
      </c>
      <c r="AN95" s="41">
        <f t="shared" si="15"/>
        <v>0</v>
      </c>
      <c r="AO95" s="41">
        <f t="shared" si="15"/>
        <v>0</v>
      </c>
    </row>
    <row r="96" spans="1:41" ht="15.75" customHeight="1">
      <c r="A96" s="20"/>
      <c r="B96" s="20"/>
      <c r="C96" s="136"/>
      <c r="D96" s="136"/>
      <c r="H96" s="43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31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31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3:38">
      <c r="C100" s="136"/>
      <c r="D100" s="136"/>
      <c r="E100" s="136"/>
      <c r="F100" s="136"/>
      <c r="G100" s="13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3:38">
      <c r="C101" s="136"/>
      <c r="D101" s="136"/>
      <c r="E101" s="13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3:38">
      <c r="C102" s="136"/>
      <c r="D102" s="13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1:E101"/>
    <mergeCell ref="C102:D102"/>
    <mergeCell ref="C100:G100"/>
    <mergeCell ref="C57:D57"/>
    <mergeCell ref="AP58:AQ58"/>
    <mergeCell ref="AP71:AQ71"/>
    <mergeCell ref="A95:AI95"/>
    <mergeCell ref="C96:D96"/>
    <mergeCell ref="C99:D9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X31" sqref="X31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4.87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119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99" t="s">
        <v>266</v>
      </c>
      <c r="C9" s="87" t="s">
        <v>267</v>
      </c>
      <c r="D9" s="88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 t="s">
        <v>872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99" t="s">
        <v>264</v>
      </c>
      <c r="C10" s="87" t="s">
        <v>265</v>
      </c>
      <c r="D10" s="88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99" t="s">
        <v>269</v>
      </c>
      <c r="C11" s="87" t="s">
        <v>270</v>
      </c>
      <c r="D11" s="88" t="s">
        <v>53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99" t="s">
        <v>271</v>
      </c>
      <c r="C12" s="87" t="s">
        <v>272</v>
      </c>
      <c r="D12" s="88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99" t="s">
        <v>273</v>
      </c>
      <c r="C13" s="87" t="s">
        <v>274</v>
      </c>
      <c r="D13" s="88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99" t="s">
        <v>275</v>
      </c>
      <c r="C14" s="87" t="s">
        <v>276</v>
      </c>
      <c r="D14" s="88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99" t="s">
        <v>277</v>
      </c>
      <c r="C15" s="87" t="s">
        <v>278</v>
      </c>
      <c r="D15" s="88" t="s">
        <v>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99" t="s">
        <v>279</v>
      </c>
      <c r="C16" s="87" t="s">
        <v>280</v>
      </c>
      <c r="D16" s="88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99" t="s">
        <v>281</v>
      </c>
      <c r="C17" s="87" t="s">
        <v>107</v>
      </c>
      <c r="D17" s="88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99" t="s">
        <v>282</v>
      </c>
      <c r="C18" s="87" t="s">
        <v>283</v>
      </c>
      <c r="D18" s="88" t="s">
        <v>57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99" t="s">
        <v>284</v>
      </c>
      <c r="C19" s="87" t="s">
        <v>285</v>
      </c>
      <c r="D19" s="88" t="s">
        <v>42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99" t="s">
        <v>286</v>
      </c>
      <c r="C20" s="87" t="s">
        <v>287</v>
      </c>
      <c r="D20" s="88" t="s">
        <v>42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99" t="s">
        <v>288</v>
      </c>
      <c r="C21" s="87" t="s">
        <v>289</v>
      </c>
      <c r="D21" s="88" t="s">
        <v>290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99" t="s">
        <v>291</v>
      </c>
      <c r="C22" s="87" t="s">
        <v>153</v>
      </c>
      <c r="D22" s="8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1" s="36" customFormat="1" ht="30" customHeight="1">
      <c r="A23" s="86">
        <v>15</v>
      </c>
      <c r="B23" s="99" t="s">
        <v>292</v>
      </c>
      <c r="C23" s="87" t="s">
        <v>293</v>
      </c>
      <c r="D23" s="88" t="s">
        <v>94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99" t="s">
        <v>294</v>
      </c>
      <c r="C24" s="87" t="s">
        <v>295</v>
      </c>
      <c r="D24" s="88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99" t="s">
        <v>296</v>
      </c>
      <c r="C25" s="87" t="s">
        <v>297</v>
      </c>
      <c r="D25" s="88" t="s">
        <v>43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99" t="s">
        <v>298</v>
      </c>
      <c r="C26" s="87" t="s">
        <v>299</v>
      </c>
      <c r="D26" s="88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99" t="s">
        <v>303</v>
      </c>
      <c r="C27" s="87" t="s">
        <v>304</v>
      </c>
      <c r="D27" s="88" t="s">
        <v>305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9</v>
      </c>
      <c r="Q27" s="8"/>
      <c r="R27" s="8" t="s">
        <v>8</v>
      </c>
      <c r="S27" s="8" t="s">
        <v>9</v>
      </c>
      <c r="T27" s="8"/>
      <c r="U27" s="8"/>
      <c r="V27" s="8"/>
      <c r="W27" s="8" t="s">
        <v>8</v>
      </c>
      <c r="X27" s="8" t="s">
        <v>9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3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99" t="s">
        <v>300</v>
      </c>
      <c r="C28" s="87" t="s">
        <v>301</v>
      </c>
      <c r="D28" s="88" t="s">
        <v>302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99" t="s">
        <v>306</v>
      </c>
      <c r="C29" s="87" t="s">
        <v>66</v>
      </c>
      <c r="D29" s="88" t="s">
        <v>30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99" t="s">
        <v>307</v>
      </c>
      <c r="C30" s="87" t="s">
        <v>308</v>
      </c>
      <c r="D30" s="88" t="s">
        <v>309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99" t="s">
        <v>310</v>
      </c>
      <c r="C31" s="87" t="s">
        <v>311</v>
      </c>
      <c r="D31" s="88" t="s">
        <v>260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 t="s">
        <v>10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1</v>
      </c>
      <c r="AM31" s="67"/>
      <c r="AN31" s="67"/>
      <c r="AO31" s="67"/>
    </row>
    <row r="32" spans="1:41" s="36" customFormat="1" ht="30" customHeight="1">
      <c r="A32" s="86">
        <v>24</v>
      </c>
      <c r="B32" s="99" t="s">
        <v>312</v>
      </c>
      <c r="C32" s="87" t="s">
        <v>313</v>
      </c>
      <c r="D32" s="88" t="s">
        <v>90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99" t="s">
        <v>314</v>
      </c>
      <c r="C33" s="87" t="s">
        <v>315</v>
      </c>
      <c r="D33" s="88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1" s="36" customFormat="1" ht="30" customHeight="1">
      <c r="A34" s="86">
        <v>26</v>
      </c>
      <c r="B34" s="99" t="s">
        <v>316</v>
      </c>
      <c r="C34" s="87" t="s">
        <v>317</v>
      </c>
      <c r="D34" s="88" t="s">
        <v>67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86">
        <v>27</v>
      </c>
      <c r="B35" s="99" t="s">
        <v>318</v>
      </c>
      <c r="C35" s="87" t="s">
        <v>319</v>
      </c>
      <c r="D35" s="88" t="s">
        <v>67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68">
        <f>SUM(AJ9:AJ53)</f>
        <v>4</v>
      </c>
      <c r="AK54" s="68">
        <f>SUM(AK9:AK53)</f>
        <v>3</v>
      </c>
      <c r="AL54" s="68">
        <f>SUM(AL9:AL53)</f>
        <v>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5" t="s">
        <v>13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68">
        <f t="shared" ref="AJ92:AO92" si="9">SUM(AJ58:AJ91)</f>
        <v>0</v>
      </c>
      <c r="AK92" s="68">
        <f t="shared" si="9"/>
        <v>0</v>
      </c>
      <c r="AL92" s="68">
        <f t="shared" si="9"/>
        <v>0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36"/>
      <c r="D93" s="13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36"/>
      <c r="D96" s="13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36"/>
      <c r="D97" s="136"/>
      <c r="E97" s="136"/>
      <c r="F97" s="136"/>
      <c r="G97" s="13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36"/>
      <c r="D98" s="136"/>
      <c r="E98" s="13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X15" sqref="X1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2.8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120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8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 t="s">
        <v>871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8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 t="s">
        <v>871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4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 t="s">
        <v>8</v>
      </c>
      <c r="S27" s="8"/>
      <c r="T27" s="8" t="s">
        <v>871</v>
      </c>
      <c r="U27" s="8"/>
      <c r="V27" s="8"/>
      <c r="W27" s="8" t="s">
        <v>8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5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8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 t="s">
        <v>8</v>
      </c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2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8</v>
      </c>
      <c r="U30" s="8"/>
      <c r="V30" s="8"/>
      <c r="W30" s="8" t="s">
        <v>8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s">
        <v>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/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871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68">
        <f>SUM(AJ9:AJ53)</f>
        <v>27</v>
      </c>
      <c r="AK54" s="68">
        <f>SUM(AK9:AK53)</f>
        <v>0</v>
      </c>
      <c r="AL54" s="68">
        <f>SUM(AL9:AL53)</f>
        <v>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5" t="s">
        <v>13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68">
        <f t="shared" ref="AJ92:AO92" si="9">SUM(AJ58:AJ91)</f>
        <v>0</v>
      </c>
      <c r="AK92" s="68">
        <f t="shared" si="9"/>
        <v>0</v>
      </c>
      <c r="AL92" s="68">
        <f t="shared" si="9"/>
        <v>0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36"/>
      <c r="D93" s="13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36"/>
      <c r="D96" s="13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36"/>
      <c r="D97" s="136"/>
      <c r="E97" s="136"/>
      <c r="F97" s="136"/>
      <c r="G97" s="13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36"/>
      <c r="D98" s="136"/>
      <c r="E98" s="13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4"/>
  <sheetViews>
    <sheetView topLeftCell="A16" zoomScale="55" zoomScaleNormal="55" workbookViewId="0">
      <selection activeCell="X25" sqref="X2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121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10</v>
      </c>
      <c r="U9" s="8"/>
      <c r="V9" s="8"/>
      <c r="W9" s="8" t="s">
        <v>878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29" si="0">COUNTIF(E9:AI9,"P")+2*COUNTIF(F9:AJ9,"2P")</f>
        <v>0</v>
      </c>
      <c r="AL9" s="68">
        <f t="shared" ref="AL9:AL29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8</v>
      </c>
      <c r="R10" s="8" t="s">
        <v>8</v>
      </c>
      <c r="S10" s="8" t="s">
        <v>8</v>
      </c>
      <c r="T10" s="8" t="s">
        <v>8</v>
      </c>
      <c r="U10" s="8" t="s">
        <v>8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9" si="2">COUNTIF(E10:AI10,"K")+2*COUNTIF(E10:AI10,"2K")+COUNTIF(E10:AI10,"TK")+COUNTIF(E10:AI10,"KT")</f>
        <v>5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 t="s">
        <v>8</v>
      </c>
      <c r="Q17" s="8" t="s">
        <v>8</v>
      </c>
      <c r="R17" s="8" t="s">
        <v>8</v>
      </c>
      <c r="S17" s="8" t="s">
        <v>8</v>
      </c>
      <c r="T17" s="8" t="s">
        <v>8</v>
      </c>
      <c r="U17" s="8" t="s">
        <v>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6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 t="s">
        <v>8</v>
      </c>
      <c r="T22" s="8" t="s">
        <v>8</v>
      </c>
      <c r="U22" s="8"/>
      <c r="V22" s="8"/>
      <c r="W22" s="8"/>
      <c r="X22" s="8" t="s">
        <v>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3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8</v>
      </c>
      <c r="Q23" s="8" t="s">
        <v>8</v>
      </c>
      <c r="R23" s="8"/>
      <c r="S23" s="8" t="s">
        <v>8</v>
      </c>
      <c r="T23" s="8" t="s">
        <v>8</v>
      </c>
      <c r="U23" s="8" t="s">
        <v>8</v>
      </c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6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394</v>
      </c>
      <c r="C24" s="116" t="s">
        <v>36</v>
      </c>
      <c r="D24" s="117" t="s">
        <v>395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8</v>
      </c>
      <c r="Q24" s="8" t="s">
        <v>8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396</v>
      </c>
      <c r="C25" s="116" t="s">
        <v>101</v>
      </c>
      <c r="D25" s="117" t="s">
        <v>44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10</v>
      </c>
      <c r="U25" s="8"/>
      <c r="V25" s="8"/>
      <c r="W25" s="8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397</v>
      </c>
      <c r="C26" s="116" t="s">
        <v>398</v>
      </c>
      <c r="D26" s="117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 t="s">
        <v>8</v>
      </c>
      <c r="R26" s="8" t="s">
        <v>8</v>
      </c>
      <c r="S26" s="8" t="s">
        <v>8</v>
      </c>
      <c r="T26" s="8" t="s">
        <v>8</v>
      </c>
      <c r="U26" s="8" t="s">
        <v>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6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399</v>
      </c>
      <c r="C27" s="116" t="s">
        <v>400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401</v>
      </c>
      <c r="C28" s="116" t="s">
        <v>402</v>
      </c>
      <c r="D28" s="117" t="s">
        <v>30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403</v>
      </c>
      <c r="C29" s="116" t="s">
        <v>404</v>
      </c>
      <c r="D29" s="117" t="s">
        <v>172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86">
        <v>22</v>
      </c>
      <c r="B30" s="119" t="s">
        <v>405</v>
      </c>
      <c r="C30" s="116" t="s">
        <v>406</v>
      </c>
      <c r="D30" s="117" t="s">
        <v>33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7">
        <f t="shared" ref="AJ30" si="3">COUNTIF(E30:AI30,"K")+2*COUNTIF(E30:AI30,"2K")+COUNTIF(E30:AI30,"TK")+COUNTIF(E30:AI30,"KT")</f>
        <v>0</v>
      </c>
      <c r="AK30" s="127">
        <f t="shared" ref="AK30" si="4">COUNTIF(E30:AI30,"P")+2*COUNTIF(F30:AJ30,"2P")</f>
        <v>0</v>
      </c>
      <c r="AL30" s="127">
        <f t="shared" ref="AL30" si="5">COUNTIF(E30:AI30,"T")+2*COUNTIF(E30:AI30,"2T")+COUNTIF(E30:AI30,"TK")+COUNTIF(E30:AI30,"KT")</f>
        <v>0</v>
      </c>
      <c r="AM30" s="85"/>
      <c r="AN30" s="85"/>
      <c r="AO30" s="85"/>
    </row>
    <row r="31" spans="1:44" s="36" customFormat="1" ht="48" customHeight="1">
      <c r="A31" s="135" t="s">
        <v>13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68">
        <f>SUM(AJ9:AJ30)</f>
        <v>31</v>
      </c>
      <c r="AK31" s="68">
        <f>SUM(AK9:AK30)</f>
        <v>1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37" t="s">
        <v>14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9" t="s">
        <v>7</v>
      </c>
      <c r="D34" s="140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119" t="s">
        <v>371</v>
      </c>
      <c r="C35" s="116" t="s">
        <v>372</v>
      </c>
      <c r="D35" s="117" t="s">
        <v>181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3"/>
      <c r="AQ35" s="134"/>
    </row>
    <row r="36" spans="1:43" s="36" customFormat="1" ht="30" customHeight="1">
      <c r="A36" s="68">
        <v>2</v>
      </c>
      <c r="B36" s="119" t="s">
        <v>373</v>
      </c>
      <c r="C36" s="116" t="s">
        <v>374</v>
      </c>
      <c r="D36" s="117" t="s">
        <v>181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6">COUNTIF(E36:AI36,"BT")</f>
        <v>0</v>
      </c>
      <c r="AK36" s="22">
        <f t="shared" ref="AK36:AK56" si="7">COUNTIF(F36:AJ36,"D")</f>
        <v>0</v>
      </c>
      <c r="AL36" s="22">
        <f t="shared" ref="AL36:AL56" si="8">COUNTIF(G36:AK36,"ĐP")</f>
        <v>0</v>
      </c>
      <c r="AM36" s="22">
        <f t="shared" ref="AM36:AM56" si="9">COUNTIF(H36:AL36,"CT")</f>
        <v>0</v>
      </c>
      <c r="AN36" s="22">
        <f t="shared" ref="AN36:AN56" si="10">COUNTIF(I36:AM36,"HT")</f>
        <v>0</v>
      </c>
      <c r="AO36" s="22">
        <f t="shared" ref="AO36:AO56" si="11">COUNTIF(J36:AN36,"VK")</f>
        <v>0</v>
      </c>
      <c r="AP36" s="67"/>
      <c r="AQ36" s="67"/>
    </row>
    <row r="37" spans="1:43" s="36" customFormat="1" ht="30" customHeight="1">
      <c r="A37" s="68">
        <v>3</v>
      </c>
      <c r="B37" s="110" t="s">
        <v>527</v>
      </c>
      <c r="C37" s="111" t="s">
        <v>528</v>
      </c>
      <c r="D37" s="118" t="s">
        <v>38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4</v>
      </c>
      <c r="B38" s="119" t="s">
        <v>375</v>
      </c>
      <c r="C38" s="116" t="s">
        <v>376</v>
      </c>
      <c r="D38" s="117" t="s">
        <v>112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5</v>
      </c>
      <c r="B39" s="119" t="s">
        <v>377</v>
      </c>
      <c r="C39" s="116" t="s">
        <v>378</v>
      </c>
      <c r="D39" s="117" t="s">
        <v>53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6</v>
      </c>
      <c r="B40" s="119" t="s">
        <v>379</v>
      </c>
      <c r="C40" s="116" t="s">
        <v>71</v>
      </c>
      <c r="D40" s="117" t="s">
        <v>60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7</v>
      </c>
      <c r="B41" s="119" t="s">
        <v>380</v>
      </c>
      <c r="C41" s="116" t="s">
        <v>381</v>
      </c>
      <c r="D41" s="117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8</v>
      </c>
      <c r="B42" s="119" t="s">
        <v>382</v>
      </c>
      <c r="C42" s="116" t="s">
        <v>383</v>
      </c>
      <c r="D42" s="117" t="s">
        <v>102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9</v>
      </c>
      <c r="B43" s="119" t="s">
        <v>384</v>
      </c>
      <c r="C43" s="116" t="s">
        <v>385</v>
      </c>
      <c r="D43" s="117" t="s">
        <v>70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10</v>
      </c>
      <c r="B44" s="119" t="s">
        <v>386</v>
      </c>
      <c r="C44" s="116" t="s">
        <v>387</v>
      </c>
      <c r="D44" s="117" t="s">
        <v>57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11</v>
      </c>
      <c r="B45" s="119" t="s">
        <v>388</v>
      </c>
      <c r="C45" s="116" t="s">
        <v>389</v>
      </c>
      <c r="D45" s="117" t="s">
        <v>290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12</v>
      </c>
      <c r="B46" s="119" t="s">
        <v>390</v>
      </c>
      <c r="C46" s="116" t="s">
        <v>391</v>
      </c>
      <c r="D46" s="117" t="s">
        <v>94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13</v>
      </c>
      <c r="B47" s="119" t="s">
        <v>504</v>
      </c>
      <c r="C47" s="116" t="s">
        <v>505</v>
      </c>
      <c r="D47" s="117" t="s">
        <v>99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67"/>
      <c r="AQ47" s="67"/>
    </row>
    <row r="48" spans="1:43" s="36" customFormat="1" ht="30" customHeight="1">
      <c r="A48" s="68">
        <v>14</v>
      </c>
      <c r="B48" s="119">
        <v>1910040043</v>
      </c>
      <c r="C48" s="116" t="s">
        <v>512</v>
      </c>
      <c r="D48" s="117" t="s">
        <v>47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133"/>
      <c r="AQ48" s="134"/>
    </row>
    <row r="49" spans="1:41" s="36" customFormat="1" ht="30" customHeight="1">
      <c r="A49" s="68">
        <v>15</v>
      </c>
      <c r="B49" s="119" t="s">
        <v>392</v>
      </c>
      <c r="C49" s="116" t="s">
        <v>393</v>
      </c>
      <c r="D49" s="117" t="s">
        <v>248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16</v>
      </c>
      <c r="B50" s="119" t="s">
        <v>394</v>
      </c>
      <c r="C50" s="116" t="s">
        <v>36</v>
      </c>
      <c r="D50" s="117" t="s">
        <v>395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17</v>
      </c>
      <c r="B51" s="119" t="s">
        <v>396</v>
      </c>
      <c r="C51" s="116" t="s">
        <v>101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18</v>
      </c>
      <c r="B52" s="119" t="s">
        <v>397</v>
      </c>
      <c r="C52" s="116" t="s">
        <v>398</v>
      </c>
      <c r="D52" s="117" t="s">
        <v>78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19</v>
      </c>
      <c r="B53" s="119" t="s">
        <v>399</v>
      </c>
      <c r="C53" s="116" t="s">
        <v>400</v>
      </c>
      <c r="D53" s="117" t="s">
        <v>302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20</v>
      </c>
      <c r="B54" s="119" t="s">
        <v>401</v>
      </c>
      <c r="C54" s="116" t="s">
        <v>402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21</v>
      </c>
      <c r="B55" s="119" t="s">
        <v>403</v>
      </c>
      <c r="C55" s="116" t="s">
        <v>404</v>
      </c>
      <c r="D55" s="117" t="s">
        <v>172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s="36" customFormat="1" ht="30" customHeight="1">
      <c r="A56" s="68">
        <v>22</v>
      </c>
      <c r="B56" s="119" t="s">
        <v>405</v>
      </c>
      <c r="C56" s="116" t="s">
        <v>406</v>
      </c>
      <c r="D56" s="117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</row>
    <row r="57" spans="1:41" ht="51" customHeight="1">
      <c r="A57" s="135" t="s">
        <v>13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68">
        <f t="shared" ref="AJ57:AO57" si="12">SUM(AJ35:AJ56)</f>
        <v>0</v>
      </c>
      <c r="AK57" s="68">
        <f t="shared" si="12"/>
        <v>0</v>
      </c>
      <c r="AL57" s="68">
        <f t="shared" si="12"/>
        <v>0</v>
      </c>
      <c r="AM57" s="68">
        <f t="shared" si="12"/>
        <v>0</v>
      </c>
      <c r="AN57" s="68">
        <f t="shared" si="12"/>
        <v>0</v>
      </c>
      <c r="AO57" s="68">
        <f t="shared" si="12"/>
        <v>0</v>
      </c>
    </row>
    <row r="58" spans="1:41" ht="15.75" customHeight="1">
      <c r="A58" s="20"/>
      <c r="B58" s="20"/>
      <c r="C58" s="136"/>
      <c r="D58" s="136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36"/>
      <c r="D61" s="13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36"/>
      <c r="D62" s="136"/>
      <c r="E62" s="136"/>
      <c r="F62" s="136"/>
      <c r="G62" s="136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36"/>
      <c r="D63" s="136"/>
      <c r="E63" s="13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36"/>
      <c r="D64" s="136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X9" sqref="X9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8.125" style="32" customWidth="1"/>
    <col min="4" max="4" width="12.8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122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/>
      <c r="S9" s="8"/>
      <c r="T9" s="8"/>
      <c r="U9" s="8"/>
      <c r="V9" s="8"/>
      <c r="W9" s="8" t="s">
        <v>8</v>
      </c>
      <c r="X9" s="8" t="s">
        <v>878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8</v>
      </c>
      <c r="S10" s="8"/>
      <c r="T10" s="8" t="s">
        <v>9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9</v>
      </c>
      <c r="R12" s="8"/>
      <c r="S12" s="8" t="s">
        <v>9</v>
      </c>
      <c r="T12" s="8"/>
      <c r="U12" s="8" t="s">
        <v>9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3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8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 t="s">
        <v>9</v>
      </c>
      <c r="S15" s="8"/>
      <c r="T15" s="8"/>
      <c r="U15" s="8"/>
      <c r="V15" s="8"/>
      <c r="W15" s="8" t="s">
        <v>874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3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 t="s">
        <v>8</v>
      </c>
      <c r="S16" s="8"/>
      <c r="T16" s="8"/>
      <c r="U16" s="8"/>
      <c r="V16" s="8"/>
      <c r="W16" s="8" t="s">
        <v>877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8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 t="s">
        <v>8</v>
      </c>
      <c r="U21" s="24" t="s">
        <v>8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2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107" t="s">
        <v>436</v>
      </c>
      <c r="C25" s="108" t="s">
        <v>437</v>
      </c>
      <c r="D25" s="109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9</v>
      </c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9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35" t="s">
        <v>13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68">
        <f>SUM(AJ9:AJ30)</f>
        <v>14</v>
      </c>
      <c r="AK31" s="68">
        <f>SUM(AK9:AK30)</f>
        <v>10</v>
      </c>
      <c r="AL31" s="68">
        <f>SUM(AL9:AL30)</f>
        <v>0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37" t="s">
        <v>14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39" t="s">
        <v>7</v>
      </c>
      <c r="D34" s="140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3"/>
      <c r="AQ35" s="134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3"/>
      <c r="AQ48" s="134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35" t="s">
        <v>13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36"/>
      <c r="D58" s="136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36"/>
      <c r="D61" s="13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36"/>
      <c r="D62" s="136"/>
      <c r="E62" s="136"/>
      <c r="F62" s="136"/>
      <c r="G62" s="136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36"/>
      <c r="D63" s="136"/>
      <c r="E63" s="13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36"/>
      <c r="D64" s="136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abSelected="1" topLeftCell="A7" zoomScale="55" zoomScaleNormal="55" workbookViewId="0">
      <selection activeCell="W14" sqref="W14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5.3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123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/>
      <c r="U10" s="8" t="s">
        <v>871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3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871</v>
      </c>
      <c r="Q12" s="8"/>
      <c r="R12" s="8" t="s">
        <v>10</v>
      </c>
      <c r="S12" s="8"/>
      <c r="T12" s="8"/>
      <c r="U12" s="8" t="s">
        <v>875</v>
      </c>
      <c r="V12" s="8"/>
      <c r="W12" s="8" t="s">
        <v>8</v>
      </c>
      <c r="X12" s="8" t="s">
        <v>10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3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 t="s">
        <v>871</v>
      </c>
      <c r="Q13" s="8"/>
      <c r="R13" s="8"/>
      <c r="S13" s="8"/>
      <c r="T13" s="8"/>
      <c r="U13" s="8"/>
      <c r="V13" s="8"/>
      <c r="W13" s="8" t="s">
        <v>9</v>
      </c>
      <c r="X13" s="8" t="s">
        <v>10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2</v>
      </c>
      <c r="AK13" s="68">
        <f t="shared" si="0"/>
        <v>1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 t="s">
        <v>871</v>
      </c>
      <c r="Q14" s="8"/>
      <c r="R14" s="8" t="s">
        <v>8</v>
      </c>
      <c r="S14" s="8"/>
      <c r="T14" s="8"/>
      <c r="U14" s="8" t="s">
        <v>874</v>
      </c>
      <c r="V14" s="8"/>
      <c r="W14" s="8" t="s">
        <v>9</v>
      </c>
      <c r="X14" s="8" t="s">
        <v>9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3</v>
      </c>
      <c r="AK14" s="68">
        <f t="shared" si="0"/>
        <v>4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 t="s">
        <v>8</v>
      </c>
      <c r="V15" s="8"/>
      <c r="W15" s="8" t="s">
        <v>10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 t="s">
        <v>10</v>
      </c>
      <c r="Q18" s="8"/>
      <c r="R18" s="8"/>
      <c r="S18" s="8"/>
      <c r="T18" s="8"/>
      <c r="U18" s="8" t="s">
        <v>10</v>
      </c>
      <c r="V18" s="8"/>
      <c r="W18" s="8" t="s">
        <v>10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3</v>
      </c>
      <c r="AM18" s="67"/>
      <c r="AN18" s="67"/>
      <c r="AO18" s="67"/>
    </row>
    <row r="19" spans="1:41" s="36" customFormat="1" ht="30" customHeight="1">
      <c r="A19" s="73">
        <v>11</v>
      </c>
      <c r="B19" s="96" t="s">
        <v>529</v>
      </c>
      <c r="C19" s="97" t="s">
        <v>115</v>
      </c>
      <c r="D19" s="98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 t="s">
        <v>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8</v>
      </c>
      <c r="V20" s="8"/>
      <c r="W20" s="8" t="s">
        <v>10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 t="s">
        <v>874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120" t="s">
        <v>466</v>
      </c>
      <c r="C22" s="121" t="s">
        <v>467</v>
      </c>
      <c r="D22" s="122" t="s">
        <v>58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 t="s">
        <v>10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1</v>
      </c>
      <c r="AM22" s="133"/>
      <c r="AN22" s="134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1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 t="s">
        <v>10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18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1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/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 t="s">
        <v>10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 t="s">
        <v>8</v>
      </c>
      <c r="Q34" s="8"/>
      <c r="R34" s="8" t="s">
        <v>8</v>
      </c>
      <c r="S34" s="8"/>
      <c r="T34" s="8"/>
      <c r="U34" s="8" t="s">
        <v>8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4" s="36" customFormat="1" ht="48" customHeight="1">
      <c r="A35" s="135" t="s">
        <v>13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68">
        <f>SUM(AJ9:AJ34)</f>
        <v>16</v>
      </c>
      <c r="AK35" s="68">
        <f>SUM(AK9:AK34)</f>
        <v>9</v>
      </c>
      <c r="AL35" s="68">
        <f>SUM(AL9:AL34)</f>
        <v>12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37" t="s">
        <v>14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39" t="s">
        <v>7</v>
      </c>
      <c r="D38" s="140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3"/>
      <c r="AQ39" s="134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3"/>
      <c r="AQ52" s="134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35" t="s">
        <v>13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36"/>
      <c r="D66" s="136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36"/>
      <c r="D69" s="136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36"/>
      <c r="D70" s="136"/>
      <c r="E70" s="136"/>
      <c r="F70" s="136"/>
      <c r="G70" s="136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36"/>
      <c r="D71" s="136"/>
      <c r="E71" s="136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36"/>
      <c r="D72" s="136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X21" sqref="X21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740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2" t="s">
        <v>866</v>
      </c>
      <c r="AG6" s="142"/>
      <c r="AH6" s="142"/>
      <c r="AI6" s="142"/>
      <c r="AJ6" s="142"/>
      <c r="AK6" s="14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26" t="s">
        <v>704</v>
      </c>
      <c r="C9" s="126" t="s">
        <v>705</v>
      </c>
      <c r="D9" s="126" t="s">
        <v>39</v>
      </c>
      <c r="E9" s="83"/>
      <c r="F9" s="79"/>
      <c r="G9" s="79"/>
      <c r="H9" s="94"/>
      <c r="I9" s="79"/>
      <c r="J9" s="94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26" t="s">
        <v>706</v>
      </c>
      <c r="C10" s="126" t="s">
        <v>180</v>
      </c>
      <c r="D10" s="126" t="s">
        <v>50</v>
      </c>
      <c r="E10" s="83"/>
      <c r="F10" s="79"/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 t="s">
        <v>8</v>
      </c>
      <c r="V10" s="79"/>
      <c r="W10" s="79"/>
      <c r="X10" s="79" t="s">
        <v>8</v>
      </c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3" si="2">COUNTIF(E10:AI10,"K")+2*COUNTIF(E10:AI10,"2K")+COUNTIF(E10:AI10,"TK")+COUNTIF(E10:AI10,"KT")</f>
        <v>2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26" t="s">
        <v>707</v>
      </c>
      <c r="C11" s="126" t="s">
        <v>106</v>
      </c>
      <c r="D11" s="126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26" t="s">
        <v>708</v>
      </c>
      <c r="C12" s="126" t="s">
        <v>709</v>
      </c>
      <c r="D12" s="126" t="s">
        <v>83</v>
      </c>
      <c r="E12" s="83"/>
      <c r="F12" s="79"/>
      <c r="G12" s="79"/>
      <c r="H12" s="94"/>
      <c r="I12" s="79"/>
      <c r="J12" s="9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26" t="s">
        <v>710</v>
      </c>
      <c r="C13" s="126" t="s">
        <v>711</v>
      </c>
      <c r="D13" s="126" t="s">
        <v>712</v>
      </c>
      <c r="E13" s="83"/>
      <c r="F13" s="79"/>
      <c r="G13" s="79"/>
      <c r="H13" s="94"/>
      <c r="I13" s="79"/>
      <c r="J13" s="94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 t="s">
        <v>8</v>
      </c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1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26" t="s">
        <v>713</v>
      </c>
      <c r="C14" s="126" t="s">
        <v>714</v>
      </c>
      <c r="D14" s="126" t="s">
        <v>84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26" t="s">
        <v>715</v>
      </c>
      <c r="C15" s="126" t="s">
        <v>528</v>
      </c>
      <c r="D15" s="126" t="s">
        <v>37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26" t="s">
        <v>716</v>
      </c>
      <c r="C16" s="126" t="s">
        <v>717</v>
      </c>
      <c r="D16" s="126" t="s">
        <v>718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26" t="s">
        <v>719</v>
      </c>
      <c r="C17" s="126" t="s">
        <v>720</v>
      </c>
      <c r="D17" s="126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 t="s">
        <v>8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1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26" t="s">
        <v>721</v>
      </c>
      <c r="C18" s="126" t="s">
        <v>722</v>
      </c>
      <c r="D18" s="126" t="s">
        <v>723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 t="s">
        <v>8</v>
      </c>
      <c r="V18" s="8"/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2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26" t="s">
        <v>724</v>
      </c>
      <c r="C19" s="126" t="s">
        <v>725</v>
      </c>
      <c r="D19" s="126" t="s">
        <v>99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26" t="s">
        <v>726</v>
      </c>
      <c r="C20" s="126" t="s">
        <v>727</v>
      </c>
      <c r="D20" s="126" t="s">
        <v>96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26" t="s">
        <v>728</v>
      </c>
      <c r="C21" s="126" t="s">
        <v>729</v>
      </c>
      <c r="D21" s="126" t="s">
        <v>104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26" t="s">
        <v>730</v>
      </c>
      <c r="C22" s="126" t="s">
        <v>59</v>
      </c>
      <c r="D22" s="126" t="s">
        <v>104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 t="s">
        <v>8</v>
      </c>
      <c r="V22" s="8"/>
      <c r="W22" s="8" t="s">
        <v>8</v>
      </c>
      <c r="X22" s="8" t="s">
        <v>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4</v>
      </c>
      <c r="AK22" s="41">
        <f t="shared" si="0"/>
        <v>0</v>
      </c>
      <c r="AL22" s="41">
        <f t="shared" si="1"/>
        <v>0</v>
      </c>
      <c r="AM22" s="133"/>
      <c r="AN22" s="134"/>
      <c r="AO22" s="40"/>
    </row>
    <row r="23" spans="1:41" s="36" customFormat="1" ht="30" customHeight="1">
      <c r="A23" s="41">
        <v>15</v>
      </c>
      <c r="B23" s="126" t="s">
        <v>731</v>
      </c>
      <c r="C23" s="126" t="s">
        <v>108</v>
      </c>
      <c r="D23" s="126" t="s">
        <v>732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26" t="s">
        <v>733</v>
      </c>
      <c r="C24" s="126" t="s">
        <v>385</v>
      </c>
      <c r="D24" s="126" t="s">
        <v>78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26" t="s">
        <v>734</v>
      </c>
      <c r="C25" s="126" t="s">
        <v>735</v>
      </c>
      <c r="D25" s="126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2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26" t="s">
        <v>736</v>
      </c>
      <c r="C26" s="126" t="s">
        <v>737</v>
      </c>
      <c r="D26" s="126" t="s">
        <v>172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 t="s">
        <v>8</v>
      </c>
      <c r="T26" s="8"/>
      <c r="U26" s="8"/>
      <c r="V26" s="8"/>
      <c r="W26" s="8" t="s">
        <v>8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2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26" t="s">
        <v>738</v>
      </c>
      <c r="C27" s="126" t="s">
        <v>739</v>
      </c>
      <c r="D27" s="126" t="s">
        <v>98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 t="s">
        <v>9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 t="s">
        <v>876</v>
      </c>
      <c r="D28" s="6" t="s">
        <v>140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 t="s">
        <v>8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1">
        <f>SUM(AJ9:AJ53)</f>
        <v>15</v>
      </c>
      <c r="AK54" s="41">
        <f>SUM(AK9:AK53)</f>
        <v>1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1" t="s">
        <v>5</v>
      </c>
      <c r="B57" s="30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1">
        <v>1</v>
      </c>
      <c r="B58" s="126" t="s">
        <v>704</v>
      </c>
      <c r="C58" s="126" t="s">
        <v>705</v>
      </c>
      <c r="D58" s="126" t="s">
        <v>39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1">
        <v>2</v>
      </c>
      <c r="B59" s="126" t="s">
        <v>706</v>
      </c>
      <c r="C59" s="126" t="s">
        <v>180</v>
      </c>
      <c r="D59" s="126" t="s">
        <v>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76" si="3">COUNTIF(E59:AI59,"BT")</f>
        <v>0</v>
      </c>
      <c r="AK59" s="22">
        <f t="shared" ref="AK59:AK76" si="4">COUNTIF(F59:AJ59,"D")</f>
        <v>0</v>
      </c>
      <c r="AL59" s="22">
        <f t="shared" ref="AL59:AL76" si="5">COUNTIF(G59:AK59,"ĐP")</f>
        <v>0</v>
      </c>
      <c r="AM59" s="22">
        <f t="shared" ref="AM59:AM76" si="6">COUNTIF(H59:AL59,"CT")</f>
        <v>0</v>
      </c>
      <c r="AN59" s="22">
        <f t="shared" ref="AN59:AN76" si="7">COUNTIF(I59:AM59,"HT")</f>
        <v>0</v>
      </c>
      <c r="AO59" s="22">
        <f t="shared" ref="AO59:AO76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26" t="s">
        <v>707</v>
      </c>
      <c r="C60" s="126" t="s">
        <v>106</v>
      </c>
      <c r="D60" s="126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26" t="s">
        <v>708</v>
      </c>
      <c r="C61" s="126" t="s">
        <v>709</v>
      </c>
      <c r="D61" s="126" t="s">
        <v>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26" t="s">
        <v>710</v>
      </c>
      <c r="C62" s="126" t="s">
        <v>711</v>
      </c>
      <c r="D62" s="126" t="s">
        <v>712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26" t="s">
        <v>713</v>
      </c>
      <c r="C63" s="126" t="s">
        <v>714</v>
      </c>
      <c r="D63" s="126" t="s">
        <v>84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26" t="s">
        <v>715</v>
      </c>
      <c r="C64" s="126" t="s">
        <v>528</v>
      </c>
      <c r="D64" s="126" t="s">
        <v>37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26" t="s">
        <v>716</v>
      </c>
      <c r="C65" s="126" t="s">
        <v>717</v>
      </c>
      <c r="D65" s="126" t="s">
        <v>718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26" t="s">
        <v>719</v>
      </c>
      <c r="C66" s="126" t="s">
        <v>720</v>
      </c>
      <c r="D66" s="126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26" t="s">
        <v>721</v>
      </c>
      <c r="C67" s="126" t="s">
        <v>722</v>
      </c>
      <c r="D67" s="126" t="s">
        <v>723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26" t="s">
        <v>724</v>
      </c>
      <c r="C68" s="126" t="s">
        <v>725</v>
      </c>
      <c r="D68" s="126" t="s">
        <v>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26" t="s">
        <v>726</v>
      </c>
      <c r="C69" s="126" t="s">
        <v>727</v>
      </c>
      <c r="D69" s="126" t="s">
        <v>96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26" t="s">
        <v>728</v>
      </c>
      <c r="C70" s="126" t="s">
        <v>729</v>
      </c>
      <c r="D70" s="126" t="s">
        <v>104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26" t="s">
        <v>730</v>
      </c>
      <c r="C71" s="126" t="s">
        <v>59</v>
      </c>
      <c r="D71" s="126" t="s">
        <v>104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41">
        <v>15</v>
      </c>
      <c r="B72" s="126" t="s">
        <v>731</v>
      </c>
      <c r="C72" s="126" t="s">
        <v>108</v>
      </c>
      <c r="D72" s="126" t="s">
        <v>732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26" t="s">
        <v>733</v>
      </c>
      <c r="C73" s="126" t="s">
        <v>385</v>
      </c>
      <c r="D73" s="126" t="s">
        <v>78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26" t="s">
        <v>734</v>
      </c>
      <c r="C74" s="126" t="s">
        <v>735</v>
      </c>
      <c r="D74" s="126" t="s">
        <v>30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26" t="s">
        <v>736</v>
      </c>
      <c r="C75" s="126" t="s">
        <v>737</v>
      </c>
      <c r="D75" s="126" t="s">
        <v>172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26" t="s">
        <v>738</v>
      </c>
      <c r="C76" s="126" t="s">
        <v>739</v>
      </c>
      <c r="D76" s="126" t="s">
        <v>98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ht="51" customHeight="1">
      <c r="A77" s="135" t="s">
        <v>13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41">
        <f t="shared" ref="AJ77:AO77" si="9">SUM(AJ58:AJ76)</f>
        <v>0</v>
      </c>
      <c r="AK77" s="41">
        <f t="shared" si="9"/>
        <v>0</v>
      </c>
      <c r="AL77" s="41">
        <f t="shared" si="9"/>
        <v>0</v>
      </c>
      <c r="AM77" s="41">
        <f t="shared" si="9"/>
        <v>0</v>
      </c>
      <c r="AN77" s="41">
        <f t="shared" si="9"/>
        <v>0</v>
      </c>
      <c r="AO77" s="41">
        <f t="shared" si="9"/>
        <v>0</v>
      </c>
    </row>
    <row r="78" spans="1:43" ht="15.75" customHeight="1">
      <c r="A78" s="20"/>
      <c r="B78" s="20"/>
      <c r="C78" s="136"/>
      <c r="D78" s="136"/>
      <c r="H78" s="43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31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31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36"/>
      <c r="D81" s="136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36"/>
      <c r="D82" s="136"/>
      <c r="E82" s="136"/>
      <c r="F82" s="136"/>
      <c r="G82" s="136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36"/>
      <c r="D83" s="136"/>
      <c r="E83" s="136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36"/>
      <c r="D84" s="136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77:AI77"/>
    <mergeCell ref="C78:D78"/>
    <mergeCell ref="A5:AL5"/>
    <mergeCell ref="AF6:AK6"/>
    <mergeCell ref="C8:D8"/>
    <mergeCell ref="AM22:AN22"/>
    <mergeCell ref="A54:AI54"/>
    <mergeCell ref="A56:AI56"/>
    <mergeCell ref="C83:E83"/>
    <mergeCell ref="C84:D84"/>
    <mergeCell ref="C82:G82"/>
    <mergeCell ref="C57:D57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X11" sqref="X11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6.375" style="32" customWidth="1"/>
    <col min="4" max="4" width="14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864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2" t="s">
        <v>867</v>
      </c>
      <c r="AG6" s="142"/>
      <c r="AH6" s="142"/>
      <c r="AI6" s="142"/>
      <c r="AJ6" s="142"/>
      <c r="AK6" s="14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26" t="s">
        <v>810</v>
      </c>
      <c r="C9" s="126" t="s">
        <v>811</v>
      </c>
      <c r="D9" s="126" t="s">
        <v>603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26" t="s">
        <v>812</v>
      </c>
      <c r="C10" s="126" t="s">
        <v>813</v>
      </c>
      <c r="D10" s="126" t="s">
        <v>814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 t="s">
        <v>9</v>
      </c>
      <c r="V10" s="8"/>
      <c r="W10" s="8" t="s">
        <v>9</v>
      </c>
      <c r="X10" s="8" t="s">
        <v>10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2</v>
      </c>
      <c r="AL10" s="49">
        <f t="shared" si="2"/>
        <v>1</v>
      </c>
      <c r="AM10" s="48"/>
      <c r="AN10" s="48"/>
      <c r="AO10" s="48"/>
    </row>
    <row r="11" spans="1:41" s="56" customFormat="1" ht="30" customHeight="1">
      <c r="A11" s="26">
        <v>3</v>
      </c>
      <c r="B11" s="126" t="s">
        <v>815</v>
      </c>
      <c r="C11" s="126" t="s">
        <v>729</v>
      </c>
      <c r="D11" s="126" t="s">
        <v>816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26" t="s">
        <v>817</v>
      </c>
      <c r="C12" s="126" t="s">
        <v>818</v>
      </c>
      <c r="D12" s="126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1</v>
      </c>
      <c r="AM12" s="48"/>
      <c r="AN12" s="48"/>
      <c r="AO12" s="48"/>
    </row>
    <row r="13" spans="1:41" s="36" customFormat="1" ht="30" customHeight="1">
      <c r="A13" s="49">
        <v>5</v>
      </c>
      <c r="B13" s="126" t="s">
        <v>819</v>
      </c>
      <c r="C13" s="126" t="s">
        <v>820</v>
      </c>
      <c r="D13" s="126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26" t="s">
        <v>821</v>
      </c>
      <c r="C14" s="126" t="s">
        <v>822</v>
      </c>
      <c r="D14" s="126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26" t="s">
        <v>823</v>
      </c>
      <c r="C15" s="126" t="s">
        <v>824</v>
      </c>
      <c r="D15" s="126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26" t="s">
        <v>825</v>
      </c>
      <c r="C16" s="126" t="s">
        <v>826</v>
      </c>
      <c r="D16" s="126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26" t="s">
        <v>827</v>
      </c>
      <c r="C17" s="126" t="s">
        <v>828</v>
      </c>
      <c r="D17" s="126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26" t="s">
        <v>829</v>
      </c>
      <c r="C18" s="126" t="s">
        <v>830</v>
      </c>
      <c r="D18" s="126" t="s">
        <v>290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8</v>
      </c>
      <c r="S18" s="8" t="s">
        <v>8</v>
      </c>
      <c r="T18" s="8"/>
      <c r="U18" s="8" t="s">
        <v>8</v>
      </c>
      <c r="V18" s="8"/>
      <c r="W18" s="8" t="s">
        <v>8</v>
      </c>
      <c r="X18" s="8" t="s">
        <v>9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4</v>
      </c>
      <c r="AK18" s="49">
        <f t="shared" si="4"/>
        <v>1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26" t="s">
        <v>831</v>
      </c>
      <c r="C19" s="126" t="s">
        <v>832</v>
      </c>
      <c r="D19" s="126" t="s">
        <v>833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26" t="s">
        <v>834</v>
      </c>
      <c r="C20" s="126" t="s">
        <v>835</v>
      </c>
      <c r="D20" s="126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26" t="s">
        <v>836</v>
      </c>
      <c r="C21" s="126" t="s">
        <v>837</v>
      </c>
      <c r="D21" s="126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26" t="s">
        <v>838</v>
      </c>
      <c r="C22" s="126" t="s">
        <v>746</v>
      </c>
      <c r="D22" s="126" t="s">
        <v>99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 t="s">
        <v>9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1</v>
      </c>
      <c r="AL22" s="49">
        <f t="shared" si="5"/>
        <v>0</v>
      </c>
      <c r="AM22" s="133"/>
      <c r="AN22" s="134"/>
      <c r="AO22" s="48"/>
    </row>
    <row r="23" spans="1:41" s="36" customFormat="1" ht="30" customHeight="1">
      <c r="A23" s="49">
        <v>15</v>
      </c>
      <c r="B23" s="126" t="s">
        <v>839</v>
      </c>
      <c r="C23" s="126" t="s">
        <v>840</v>
      </c>
      <c r="D23" s="12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1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26" t="s">
        <v>841</v>
      </c>
      <c r="C24" s="126" t="s">
        <v>842</v>
      </c>
      <c r="D24" s="126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26" t="s">
        <v>843</v>
      </c>
      <c r="C25" s="126" t="s">
        <v>844</v>
      </c>
      <c r="D25" s="126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126" t="s">
        <v>845</v>
      </c>
      <c r="C26" s="126" t="s">
        <v>846</v>
      </c>
      <c r="D26" s="126" t="s">
        <v>847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8</v>
      </c>
      <c r="S26" s="8" t="s">
        <v>8</v>
      </c>
      <c r="T26" s="8"/>
      <c r="U26" s="8" t="s">
        <v>8</v>
      </c>
      <c r="V26" s="8"/>
      <c r="W26" s="8" t="s">
        <v>8</v>
      </c>
      <c r="X26" s="8" t="s">
        <v>9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4</v>
      </c>
      <c r="AK26" s="2">
        <f t="shared" si="4"/>
        <v>1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26" t="s">
        <v>848</v>
      </c>
      <c r="C27" s="126" t="s">
        <v>849</v>
      </c>
      <c r="D27" s="126" t="s">
        <v>100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26" t="s">
        <v>850</v>
      </c>
      <c r="C28" s="126" t="s">
        <v>851</v>
      </c>
      <c r="D28" s="126" t="s">
        <v>73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26" t="s">
        <v>852</v>
      </c>
      <c r="C29" s="126" t="s">
        <v>853</v>
      </c>
      <c r="D29" s="126" t="s">
        <v>48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26" t="s">
        <v>854</v>
      </c>
      <c r="C30" s="126" t="s">
        <v>855</v>
      </c>
      <c r="D30" s="126" t="s">
        <v>260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 t="s">
        <v>10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126" t="s">
        <v>856</v>
      </c>
      <c r="C31" s="126" t="s">
        <v>857</v>
      </c>
      <c r="D31" s="126" t="s">
        <v>103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26" t="s">
        <v>858</v>
      </c>
      <c r="C32" s="126" t="s">
        <v>859</v>
      </c>
      <c r="D32" s="126" t="s">
        <v>103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 t="s">
        <v>10</v>
      </c>
      <c r="X32" s="8" t="s">
        <v>10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2</v>
      </c>
      <c r="AM32" s="48"/>
      <c r="AN32" s="48"/>
      <c r="AO32" s="48"/>
    </row>
    <row r="33" spans="1:41" s="36" customFormat="1" ht="30" customHeight="1">
      <c r="A33" s="49">
        <v>25</v>
      </c>
      <c r="B33" s="126" t="s">
        <v>860</v>
      </c>
      <c r="C33" s="126" t="s">
        <v>861</v>
      </c>
      <c r="D33" s="126" t="s">
        <v>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26" t="s">
        <v>862</v>
      </c>
      <c r="C34" s="126" t="s">
        <v>863</v>
      </c>
      <c r="D34" s="126" t="s">
        <v>370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 t="s">
        <v>9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1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9">
        <f>SUM(AJ9:AJ53)</f>
        <v>10</v>
      </c>
      <c r="AK54" s="49">
        <f>SUM(AK9:AK53)</f>
        <v>6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810</v>
      </c>
      <c r="C58" s="126" t="s">
        <v>811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9">
        <v>2</v>
      </c>
      <c r="B59" s="126" t="s">
        <v>812</v>
      </c>
      <c r="C59" s="126" t="s">
        <v>813</v>
      </c>
      <c r="D59" s="126" t="s">
        <v>814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26" t="s">
        <v>815</v>
      </c>
      <c r="C60" s="126" t="s">
        <v>729</v>
      </c>
      <c r="D60" s="126" t="s">
        <v>816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26" t="s">
        <v>817</v>
      </c>
      <c r="C61" s="126" t="s">
        <v>818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26" t="s">
        <v>819</v>
      </c>
      <c r="C62" s="126" t="s">
        <v>820</v>
      </c>
      <c r="D62" s="126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26" t="s">
        <v>821</v>
      </c>
      <c r="C63" s="126" t="s">
        <v>822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26" t="s">
        <v>823</v>
      </c>
      <c r="C64" s="126" t="s">
        <v>824</v>
      </c>
      <c r="D64" s="126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26" t="s">
        <v>825</v>
      </c>
      <c r="C65" s="126" t="s">
        <v>826</v>
      </c>
      <c r="D65" s="126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26" t="s">
        <v>827</v>
      </c>
      <c r="C66" s="126" t="s">
        <v>828</v>
      </c>
      <c r="D66" s="126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26" t="s">
        <v>829</v>
      </c>
      <c r="C67" s="126" t="s">
        <v>830</v>
      </c>
      <c r="D67" s="126" t="s">
        <v>290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26" t="s">
        <v>831</v>
      </c>
      <c r="C68" s="126" t="s">
        <v>832</v>
      </c>
      <c r="D68" s="126" t="s">
        <v>833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26" t="s">
        <v>834</v>
      </c>
      <c r="C69" s="126" t="s">
        <v>835</v>
      </c>
      <c r="D69" s="126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26" t="s">
        <v>836</v>
      </c>
      <c r="C70" s="126" t="s">
        <v>837</v>
      </c>
      <c r="D70" s="126" t="s">
        <v>94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26" t="s">
        <v>838</v>
      </c>
      <c r="C71" s="126" t="s">
        <v>746</v>
      </c>
      <c r="D71" s="126" t="s">
        <v>99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3"/>
      <c r="AQ71" s="134"/>
    </row>
    <row r="72" spans="1:43" s="36" customFormat="1" ht="30" customHeight="1">
      <c r="A72" s="49">
        <v>15</v>
      </c>
      <c r="B72" s="126" t="s">
        <v>839</v>
      </c>
      <c r="C72" s="126" t="s">
        <v>840</v>
      </c>
      <c r="D72" s="12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26" t="s">
        <v>841</v>
      </c>
      <c r="C73" s="126" t="s">
        <v>842</v>
      </c>
      <c r="D73" s="126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26" t="s">
        <v>843</v>
      </c>
      <c r="C74" s="126" t="s">
        <v>844</v>
      </c>
      <c r="D74" s="126" t="s">
        <v>30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26" t="s">
        <v>845</v>
      </c>
      <c r="C75" s="126" t="s">
        <v>846</v>
      </c>
      <c r="D75" s="126" t="s">
        <v>847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26" t="s">
        <v>848</v>
      </c>
      <c r="C76" s="126" t="s">
        <v>849</v>
      </c>
      <c r="D76" s="126" t="s">
        <v>100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26" t="s">
        <v>850</v>
      </c>
      <c r="C77" s="126" t="s">
        <v>851</v>
      </c>
      <c r="D77" s="126" t="s">
        <v>73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26" t="s">
        <v>852</v>
      </c>
      <c r="C78" s="126" t="s">
        <v>853</v>
      </c>
      <c r="D78" s="126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26" t="s">
        <v>854</v>
      </c>
      <c r="C79" s="126" t="s">
        <v>855</v>
      </c>
      <c r="D79" s="126" t="s">
        <v>260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26" t="s">
        <v>856</v>
      </c>
      <c r="C80" s="126" t="s">
        <v>857</v>
      </c>
      <c r="D80" s="126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26" t="s">
        <v>858</v>
      </c>
      <c r="C81" s="126" t="s">
        <v>859</v>
      </c>
      <c r="D81" s="126" t="s">
        <v>103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26" t="s">
        <v>860</v>
      </c>
      <c r="C82" s="126" t="s">
        <v>861</v>
      </c>
      <c r="D82" s="126" t="s">
        <v>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26" t="s">
        <v>862</v>
      </c>
      <c r="C83" s="126" t="s">
        <v>863</v>
      </c>
      <c r="D83" s="126" t="s">
        <v>370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35" t="s">
        <v>13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36"/>
      <c r="D93" s="136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36"/>
      <c r="D96" s="136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36"/>
      <c r="D97" s="136"/>
      <c r="E97" s="136"/>
      <c r="F97" s="136"/>
      <c r="G97" s="136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36"/>
      <c r="D98" s="136"/>
      <c r="E98" s="136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36"/>
      <c r="D99" s="136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6" zoomScale="55" zoomScaleNormal="55" workbookViewId="0">
      <selection activeCell="X25" sqref="X2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3.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41" t="s">
        <v>809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2" t="s">
        <v>868</v>
      </c>
      <c r="AG6" s="142"/>
      <c r="AH6" s="142"/>
      <c r="AI6" s="142"/>
      <c r="AJ6" s="142"/>
      <c r="AK6" s="14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26" t="s">
        <v>741</v>
      </c>
      <c r="C9" s="126" t="s">
        <v>742</v>
      </c>
      <c r="D9" s="126" t="s">
        <v>732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75"/>
      <c r="AN9" s="76"/>
      <c r="AO9" s="74"/>
    </row>
    <row r="10" spans="1:42" s="53" customFormat="1" ht="30" customHeight="1">
      <c r="A10" s="2">
        <v>2</v>
      </c>
      <c r="B10" s="126" t="s">
        <v>743</v>
      </c>
      <c r="C10" s="126" t="s">
        <v>744</v>
      </c>
      <c r="D10" s="126" t="s">
        <v>53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10</v>
      </c>
      <c r="S10" s="8"/>
      <c r="T10" s="8"/>
      <c r="U10" s="8"/>
      <c r="V10" s="8"/>
      <c r="W10" s="8"/>
      <c r="X10" s="8" t="s">
        <v>10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2</v>
      </c>
      <c r="AM10" s="52"/>
      <c r="AN10" s="52"/>
      <c r="AO10" s="52"/>
    </row>
    <row r="11" spans="1:42" s="53" customFormat="1" ht="30" customHeight="1">
      <c r="A11" s="58">
        <v>3</v>
      </c>
      <c r="B11" s="126" t="s">
        <v>745</v>
      </c>
      <c r="C11" s="126" t="s">
        <v>746</v>
      </c>
      <c r="D11" s="126" t="s">
        <v>747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">
        <v>8</v>
      </c>
      <c r="S11" s="8"/>
      <c r="T11" s="8" t="s">
        <v>8</v>
      </c>
      <c r="U11" s="8"/>
      <c r="V11" s="8"/>
      <c r="W11" s="8" t="s">
        <v>8</v>
      </c>
      <c r="X11" s="8" t="s">
        <v>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4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126" t="s">
        <v>748</v>
      </c>
      <c r="C12" s="126" t="s">
        <v>749</v>
      </c>
      <c r="D12" s="126" t="s">
        <v>27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26" t="s">
        <v>750</v>
      </c>
      <c r="C13" s="126" t="s">
        <v>526</v>
      </c>
      <c r="D13" s="126" t="s">
        <v>751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10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1</v>
      </c>
      <c r="AM13" s="55"/>
      <c r="AN13" s="55"/>
      <c r="AO13" s="55"/>
    </row>
    <row r="14" spans="1:42" s="56" customFormat="1" ht="30" customHeight="1">
      <c r="A14" s="2">
        <v>6</v>
      </c>
      <c r="B14" s="126" t="s">
        <v>752</v>
      </c>
      <c r="C14" s="126" t="s">
        <v>753</v>
      </c>
      <c r="D14" s="126" t="s">
        <v>68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10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1</v>
      </c>
      <c r="AM14" s="55"/>
      <c r="AN14" s="55"/>
      <c r="AO14" s="55"/>
    </row>
    <row r="15" spans="1:42" s="56" customFormat="1" ht="30" customHeight="1">
      <c r="A15" s="58">
        <v>7</v>
      </c>
      <c r="B15" s="126" t="s">
        <v>754</v>
      </c>
      <c r="C15" s="126" t="s">
        <v>755</v>
      </c>
      <c r="D15" s="126" t="s">
        <v>140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126" t="s">
        <v>756</v>
      </c>
      <c r="C16" s="126" t="s">
        <v>245</v>
      </c>
      <c r="D16" s="126" t="s">
        <v>549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26" t="s">
        <v>757</v>
      </c>
      <c r="C17" s="126" t="s">
        <v>758</v>
      </c>
      <c r="D17" s="126" t="s">
        <v>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126" t="s">
        <v>759</v>
      </c>
      <c r="C18" s="126" t="s">
        <v>80</v>
      </c>
      <c r="D18" s="126" t="s">
        <v>70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26" t="s">
        <v>760</v>
      </c>
      <c r="C19" s="126" t="s">
        <v>88</v>
      </c>
      <c r="D19" s="126" t="s">
        <v>57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26" t="s">
        <v>761</v>
      </c>
      <c r="C20" s="126" t="s">
        <v>111</v>
      </c>
      <c r="D20" s="126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 t="s">
        <v>9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2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26" t="s">
        <v>762</v>
      </c>
      <c r="C21" s="126" t="s">
        <v>113</v>
      </c>
      <c r="D21" s="126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26" t="s">
        <v>763</v>
      </c>
      <c r="C22" s="126" t="s">
        <v>764</v>
      </c>
      <c r="D22" s="126" t="s">
        <v>96</v>
      </c>
      <c r="E22" s="102"/>
      <c r="F22" s="102"/>
      <c r="G22" s="10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126" t="s">
        <v>765</v>
      </c>
      <c r="C23" s="126" t="s">
        <v>766</v>
      </c>
      <c r="D23" s="126" t="s">
        <v>348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 t="s">
        <v>8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1</v>
      </c>
      <c r="AK23" s="26">
        <f t="shared" si="0"/>
        <v>0</v>
      </c>
      <c r="AL23" s="26">
        <f t="shared" si="1"/>
        <v>0</v>
      </c>
      <c r="AM23" s="145"/>
      <c r="AN23" s="146"/>
      <c r="AO23" s="55"/>
    </row>
    <row r="24" spans="1:41" s="56" customFormat="1" ht="30" customHeight="1">
      <c r="A24" s="2">
        <v>16</v>
      </c>
      <c r="B24" s="126" t="s">
        <v>767</v>
      </c>
      <c r="C24" s="126" t="s">
        <v>34</v>
      </c>
      <c r="D24" s="126" t="s">
        <v>348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10</v>
      </c>
      <c r="X24" s="8" t="s">
        <v>10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2</v>
      </c>
      <c r="AM24" s="55"/>
      <c r="AN24" s="55"/>
      <c r="AO24" s="55"/>
    </row>
    <row r="25" spans="1:41" s="36" customFormat="1" ht="30" customHeight="1">
      <c r="A25" s="58">
        <v>17</v>
      </c>
      <c r="B25" s="126" t="s">
        <v>768</v>
      </c>
      <c r="C25" s="126" t="s">
        <v>769</v>
      </c>
      <c r="D25" s="126" t="s">
        <v>770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126" t="s">
        <v>771</v>
      </c>
      <c r="C26" s="126" t="s">
        <v>772</v>
      </c>
      <c r="D26" s="126" t="s">
        <v>104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26" t="s">
        <v>773</v>
      </c>
      <c r="C27" s="126" t="s">
        <v>774</v>
      </c>
      <c r="D27" s="126" t="s">
        <v>29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26" t="s">
        <v>775</v>
      </c>
      <c r="C28" s="126" t="s">
        <v>378</v>
      </c>
      <c r="D28" s="126" t="s">
        <v>208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26" t="s">
        <v>776</v>
      </c>
      <c r="C29" s="126" t="s">
        <v>777</v>
      </c>
      <c r="D29" s="126" t="s">
        <v>162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26" t="s">
        <v>778</v>
      </c>
      <c r="C30" s="126" t="s">
        <v>779</v>
      </c>
      <c r="D30" s="126" t="s">
        <v>30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10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1</v>
      </c>
      <c r="AM30" s="39"/>
      <c r="AN30" s="39"/>
      <c r="AO30" s="39"/>
    </row>
    <row r="31" spans="1:41" s="36" customFormat="1" ht="30" customHeight="1">
      <c r="A31" s="58">
        <v>23</v>
      </c>
      <c r="B31" s="126" t="s">
        <v>780</v>
      </c>
      <c r="C31" s="126" t="s">
        <v>781</v>
      </c>
      <c r="D31" s="126" t="s">
        <v>98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 t="s">
        <v>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1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26" t="s">
        <v>782</v>
      </c>
      <c r="C32" s="126" t="s">
        <v>783</v>
      </c>
      <c r="D32" s="126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26" t="s">
        <v>784</v>
      </c>
      <c r="C33" s="126" t="s">
        <v>785</v>
      </c>
      <c r="D33" s="126" t="s">
        <v>98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26" t="s">
        <v>786</v>
      </c>
      <c r="C34" s="126" t="s">
        <v>787</v>
      </c>
      <c r="D34" s="126" t="s">
        <v>32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26" t="s">
        <v>788</v>
      </c>
      <c r="C35" s="126" t="s">
        <v>789</v>
      </c>
      <c r="D35" s="126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26" t="s">
        <v>790</v>
      </c>
      <c r="C36" s="126" t="s">
        <v>791</v>
      </c>
      <c r="D36" s="126" t="s">
        <v>33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/>
      <c r="W36" s="8"/>
      <c r="X36" s="8" t="s">
        <v>9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2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26" t="s">
        <v>792</v>
      </c>
      <c r="C37" s="126" t="s">
        <v>793</v>
      </c>
      <c r="D37" s="126" t="s">
        <v>73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26" t="s">
        <v>794</v>
      </c>
      <c r="C38" s="126" t="s">
        <v>795</v>
      </c>
      <c r="D38" s="126" t="s">
        <v>73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 t="s">
        <v>9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26" t="s">
        <v>796</v>
      </c>
      <c r="C39" s="126" t="s">
        <v>74</v>
      </c>
      <c r="D39" s="126" t="s">
        <v>797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 t="s">
        <v>10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1</v>
      </c>
      <c r="AM39" s="39"/>
      <c r="AN39" s="39"/>
      <c r="AO39" s="39"/>
    </row>
    <row r="40" spans="1:41" s="56" customFormat="1" ht="30" customHeight="1">
      <c r="A40" s="77">
        <v>32</v>
      </c>
      <c r="B40" s="126" t="s">
        <v>798</v>
      </c>
      <c r="C40" s="126" t="s">
        <v>799</v>
      </c>
      <c r="D40" s="126" t="s">
        <v>800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 t="s">
        <v>9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1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26" t="s">
        <v>801</v>
      </c>
      <c r="C41" s="126" t="s">
        <v>774</v>
      </c>
      <c r="D41" s="126" t="s">
        <v>367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8</v>
      </c>
      <c r="S41" s="8" t="s">
        <v>8</v>
      </c>
      <c r="T41" s="8" t="s">
        <v>8</v>
      </c>
      <c r="U41" s="8" t="s">
        <v>8</v>
      </c>
      <c r="V41" s="8"/>
      <c r="W41" s="8" t="s">
        <v>8</v>
      </c>
      <c r="X41" s="8" t="s">
        <v>8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6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26" t="s">
        <v>802</v>
      </c>
      <c r="C42" s="126" t="s">
        <v>803</v>
      </c>
      <c r="D42" s="126" t="s">
        <v>804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126" t="s">
        <v>805</v>
      </c>
      <c r="C43" s="126" t="s">
        <v>806</v>
      </c>
      <c r="D43" s="126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26" t="s">
        <v>807</v>
      </c>
      <c r="C44" s="126" t="s">
        <v>808</v>
      </c>
      <c r="D44" s="126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28" t="s">
        <v>741</v>
      </c>
      <c r="C45" s="129" t="s">
        <v>742</v>
      </c>
      <c r="D45" s="130" t="s">
        <v>732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 t="s">
        <v>8</v>
      </c>
      <c r="S45" s="8"/>
      <c r="T45" s="8"/>
      <c r="U45" s="8" t="s">
        <v>8</v>
      </c>
      <c r="V45" s="8"/>
      <c r="W45" s="8" t="s">
        <v>8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3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35" t="s">
        <v>13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">
        <f>SUM(AJ9:AJ59)</f>
        <v>15</v>
      </c>
      <c r="AK60" s="1">
        <f>SUM(AK9:AK59)</f>
        <v>8</v>
      </c>
      <c r="AL60" s="1">
        <f>SUM(AL9:AL59)</f>
        <v>8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37" t="s">
        <v>14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8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39" t="s">
        <v>7</v>
      </c>
      <c r="D63" s="140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741</v>
      </c>
      <c r="C64" s="126" t="s">
        <v>742</v>
      </c>
      <c r="D64" s="126" t="s">
        <v>732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3"/>
      <c r="AQ64" s="134"/>
    </row>
    <row r="65" spans="1:43" s="36" customFormat="1" ht="30" customHeight="1">
      <c r="A65" s="1">
        <v>2</v>
      </c>
      <c r="B65" s="126" t="s">
        <v>743</v>
      </c>
      <c r="C65" s="126" t="s">
        <v>744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745</v>
      </c>
      <c r="C66" s="126" t="s">
        <v>746</v>
      </c>
      <c r="D66" s="126" t="s">
        <v>747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748</v>
      </c>
      <c r="C67" s="126" t="s">
        <v>749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750</v>
      </c>
      <c r="C68" s="126" t="s">
        <v>526</v>
      </c>
      <c r="D68" s="126" t="s">
        <v>751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752</v>
      </c>
      <c r="C69" s="126" t="s">
        <v>753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754</v>
      </c>
      <c r="C70" s="126" t="s">
        <v>755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756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757</v>
      </c>
      <c r="C72" s="126" t="s">
        <v>758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759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760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761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762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763</v>
      </c>
      <c r="C77" s="126" t="s">
        <v>764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3"/>
      <c r="AQ77" s="134"/>
    </row>
    <row r="78" spans="1:43" s="36" customFormat="1" ht="30" customHeight="1">
      <c r="A78" s="1">
        <v>15</v>
      </c>
      <c r="B78" s="126" t="s">
        <v>765</v>
      </c>
      <c r="C78" s="126" t="s">
        <v>766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767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768</v>
      </c>
      <c r="C80" s="126" t="s">
        <v>769</v>
      </c>
      <c r="D80" s="126" t="s">
        <v>770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771</v>
      </c>
      <c r="C81" s="126" t="s">
        <v>772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773</v>
      </c>
      <c r="C82" s="126" t="s">
        <v>774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775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776</v>
      </c>
      <c r="C84" s="126" t="s">
        <v>777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778</v>
      </c>
      <c r="C85" s="126" t="s">
        <v>779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780</v>
      </c>
      <c r="C86" s="126" t="s">
        <v>781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782</v>
      </c>
      <c r="C87" s="126" t="s">
        <v>783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784</v>
      </c>
      <c r="C88" s="126" t="s">
        <v>785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786</v>
      </c>
      <c r="C89" s="126" t="s">
        <v>787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788</v>
      </c>
      <c r="C90" s="126" t="s">
        <v>789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790</v>
      </c>
      <c r="C91" s="126" t="s">
        <v>791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792</v>
      </c>
      <c r="C92" s="126" t="s">
        <v>793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794</v>
      </c>
      <c r="C93" s="126" t="s">
        <v>795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796</v>
      </c>
      <c r="C94" s="126" t="s">
        <v>74</v>
      </c>
      <c r="D94" s="126" t="s">
        <v>797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798</v>
      </c>
      <c r="C95" s="126" t="s">
        <v>799</v>
      </c>
      <c r="D95" s="126" t="s">
        <v>800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801</v>
      </c>
      <c r="C96" s="126" t="s">
        <v>774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802</v>
      </c>
      <c r="C97" s="126" t="s">
        <v>803</v>
      </c>
      <c r="D97" s="126" t="s">
        <v>804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805</v>
      </c>
      <c r="C98" s="126" t="s">
        <v>806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807</v>
      </c>
      <c r="C99" s="126" t="s">
        <v>808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35" t="s">
        <v>13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36"/>
      <c r="D103" s="136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36"/>
      <c r="D106" s="136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36"/>
      <c r="D107" s="136"/>
      <c r="E107" s="136"/>
      <c r="F107" s="136"/>
      <c r="G107" s="136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36"/>
      <c r="D108" s="136"/>
      <c r="E108" s="13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36"/>
      <c r="D109" s="136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Z23" sqref="Z23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3" style="32" customWidth="1"/>
    <col min="4" max="4" width="13.125" style="32" bestFit="1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600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2" t="s">
        <v>869</v>
      </c>
      <c r="AG6" s="142"/>
      <c r="AH6" s="142"/>
      <c r="AI6" s="142"/>
      <c r="AJ6" s="142"/>
      <c r="AK6" s="14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25" t="s">
        <v>530</v>
      </c>
      <c r="C9" s="125" t="s">
        <v>531</v>
      </c>
      <c r="D9" s="125" t="s">
        <v>40</v>
      </c>
      <c r="E9" s="83"/>
      <c r="F9" s="79"/>
      <c r="G9" s="79"/>
      <c r="H9" s="79"/>
      <c r="I9" s="94"/>
      <c r="J9" s="79"/>
      <c r="K9" s="79"/>
      <c r="L9" s="79"/>
      <c r="M9" s="79"/>
      <c r="N9" s="79"/>
      <c r="O9" s="79"/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25" t="s">
        <v>532</v>
      </c>
      <c r="C10" s="125" t="s">
        <v>533</v>
      </c>
      <c r="D10" s="125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25" t="s">
        <v>534</v>
      </c>
      <c r="C11" s="125" t="s">
        <v>535</v>
      </c>
      <c r="D11" s="125" t="s">
        <v>49</v>
      </c>
      <c r="E11" s="83"/>
      <c r="F11" s="79"/>
      <c r="G11" s="79"/>
      <c r="H11" s="79"/>
      <c r="I11" s="94"/>
      <c r="J11" s="79"/>
      <c r="K11" s="79"/>
      <c r="L11" s="79"/>
      <c r="M11" s="79"/>
      <c r="N11" s="79"/>
      <c r="O11" s="79"/>
      <c r="P11" s="79" t="s">
        <v>8</v>
      </c>
      <c r="Q11" s="94"/>
      <c r="R11" s="79"/>
      <c r="S11" s="79"/>
      <c r="T11" s="79"/>
      <c r="U11" s="79"/>
      <c r="V11" s="94"/>
      <c r="W11" s="79"/>
      <c r="X11" s="79" t="s">
        <v>8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25" t="s">
        <v>536</v>
      </c>
      <c r="C12" s="125" t="s">
        <v>537</v>
      </c>
      <c r="D12" s="125" t="s">
        <v>85</v>
      </c>
      <c r="E12" s="83"/>
      <c r="F12" s="79"/>
      <c r="G12" s="79"/>
      <c r="H12" s="79"/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25" t="s">
        <v>538</v>
      </c>
      <c r="C13" s="125" t="s">
        <v>539</v>
      </c>
      <c r="D13" s="125" t="s">
        <v>60</v>
      </c>
      <c r="E13" s="83"/>
      <c r="F13" s="79"/>
      <c r="G13" s="79"/>
      <c r="H13" s="79"/>
      <c r="I13" s="94"/>
      <c r="J13" s="79"/>
      <c r="K13" s="79"/>
      <c r="L13" s="79"/>
      <c r="M13" s="79"/>
      <c r="N13" s="79"/>
      <c r="O13" s="79"/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125" t="s">
        <v>540</v>
      </c>
      <c r="C14" s="125" t="s">
        <v>541</v>
      </c>
      <c r="D14" s="125" t="s">
        <v>542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/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25" t="s">
        <v>543</v>
      </c>
      <c r="C15" s="125" t="s">
        <v>544</v>
      </c>
      <c r="D15" s="125" t="s">
        <v>83</v>
      </c>
      <c r="E15" s="79"/>
      <c r="F15" s="79"/>
      <c r="G15" s="79"/>
      <c r="H15" s="79"/>
      <c r="I15" s="94"/>
      <c r="J15" s="79"/>
      <c r="K15" s="79"/>
      <c r="L15" s="79"/>
      <c r="M15" s="79"/>
      <c r="N15" s="79"/>
      <c r="O15" s="79"/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125" t="s">
        <v>545</v>
      </c>
      <c r="C16" s="125" t="s">
        <v>546</v>
      </c>
      <c r="D16" s="125" t="s">
        <v>68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 t="s">
        <v>8</v>
      </c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25" t="s">
        <v>547</v>
      </c>
      <c r="C17" s="125" t="s">
        <v>548</v>
      </c>
      <c r="D17" s="125" t="s">
        <v>549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 t="s">
        <v>8</v>
      </c>
      <c r="S17" s="79"/>
      <c r="T17" s="79"/>
      <c r="U17" s="79"/>
      <c r="V17" s="94"/>
      <c r="W17" s="79" t="s">
        <v>8</v>
      </c>
      <c r="X17" s="79" t="s">
        <v>10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2</v>
      </c>
      <c r="AK17" s="1">
        <f t="shared" si="0"/>
        <v>0</v>
      </c>
      <c r="AL17" s="1">
        <f t="shared" si="1"/>
        <v>1</v>
      </c>
      <c r="AM17" s="39"/>
      <c r="AN17" s="39"/>
      <c r="AO17" s="39"/>
    </row>
    <row r="18" spans="1:41" s="36" customFormat="1" ht="30" customHeight="1">
      <c r="A18" s="1">
        <v>10</v>
      </c>
      <c r="B18" s="125" t="s">
        <v>550</v>
      </c>
      <c r="C18" s="125" t="s">
        <v>551</v>
      </c>
      <c r="D18" s="125" t="s">
        <v>55</v>
      </c>
      <c r="E18" s="79"/>
      <c r="F18" s="79"/>
      <c r="G18" s="79"/>
      <c r="H18" s="79"/>
      <c r="I18" s="94"/>
      <c r="J18" s="79"/>
      <c r="K18" s="79"/>
      <c r="L18" s="79"/>
      <c r="M18" s="79"/>
      <c r="N18" s="79"/>
      <c r="O18" s="79"/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25" t="s">
        <v>552</v>
      </c>
      <c r="C19" s="125" t="s">
        <v>553</v>
      </c>
      <c r="D19" s="125" t="s">
        <v>28</v>
      </c>
      <c r="E19" s="79"/>
      <c r="F19" s="79"/>
      <c r="G19" s="79"/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 t="s">
        <v>8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125" t="s">
        <v>554</v>
      </c>
      <c r="C20" s="125" t="s">
        <v>555</v>
      </c>
      <c r="D20" s="125" t="s">
        <v>193</v>
      </c>
      <c r="E20" s="79"/>
      <c r="F20" s="79"/>
      <c r="G20" s="79"/>
      <c r="H20" s="79"/>
      <c r="I20" s="94"/>
      <c r="J20" s="79"/>
      <c r="K20" s="79"/>
      <c r="L20" s="79"/>
      <c r="M20" s="79"/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25" t="s">
        <v>556</v>
      </c>
      <c r="C21" s="125" t="s">
        <v>557</v>
      </c>
      <c r="D21" s="125" t="s">
        <v>558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25" t="s">
        <v>559</v>
      </c>
      <c r="C22" s="125" t="s">
        <v>560</v>
      </c>
      <c r="D22" s="125" t="s">
        <v>84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3"/>
      <c r="AN22" s="134"/>
      <c r="AO22" s="39"/>
    </row>
    <row r="23" spans="1:41" s="36" customFormat="1" ht="30" customHeight="1">
      <c r="A23" s="1">
        <v>15</v>
      </c>
      <c r="B23" s="125" t="s">
        <v>561</v>
      </c>
      <c r="C23" s="125" t="s">
        <v>562</v>
      </c>
      <c r="D23" s="125" t="s">
        <v>84</v>
      </c>
      <c r="E23" s="79"/>
      <c r="F23" s="79"/>
      <c r="G23" s="79"/>
      <c r="H23" s="79"/>
      <c r="I23" s="94"/>
      <c r="J23" s="79"/>
      <c r="K23" s="79"/>
      <c r="L23" s="79"/>
      <c r="M23" s="79"/>
      <c r="N23" s="79"/>
      <c r="O23" s="79"/>
      <c r="P23" s="79"/>
      <c r="Q23" s="94"/>
      <c r="R23" s="79"/>
      <c r="S23" s="79"/>
      <c r="T23" s="79"/>
      <c r="U23" s="79"/>
      <c r="V23" s="94"/>
      <c r="W23" s="79"/>
      <c r="X23" s="79"/>
      <c r="Y23" s="79" t="s">
        <v>9</v>
      </c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25" t="s">
        <v>563</v>
      </c>
      <c r="C24" s="125" t="s">
        <v>564</v>
      </c>
      <c r="D24" s="125" t="s">
        <v>65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25" t="s">
        <v>565</v>
      </c>
      <c r="C25" s="125" t="s">
        <v>566</v>
      </c>
      <c r="D25" s="125" t="s">
        <v>94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25" t="s">
        <v>567</v>
      </c>
      <c r="C26" s="125" t="s">
        <v>59</v>
      </c>
      <c r="D26" s="125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25" t="s">
        <v>568</v>
      </c>
      <c r="C27" s="125" t="s">
        <v>569</v>
      </c>
      <c r="D27" s="125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 t="s">
        <v>8</v>
      </c>
      <c r="Q27" s="94"/>
      <c r="R27" s="79"/>
      <c r="S27" s="79"/>
      <c r="T27" s="79"/>
      <c r="U27" s="79"/>
      <c r="V27" s="94"/>
      <c r="W27" s="79" t="s">
        <v>8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2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25" t="s">
        <v>570</v>
      </c>
      <c r="C28" s="125" t="s">
        <v>571</v>
      </c>
      <c r="D28" s="125" t="s">
        <v>94</v>
      </c>
      <c r="E28" s="79"/>
      <c r="F28" s="79"/>
      <c r="G28" s="79"/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125" t="s">
        <v>572</v>
      </c>
      <c r="C29" s="125" t="s">
        <v>200</v>
      </c>
      <c r="D29" s="125" t="s">
        <v>99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/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25" t="s">
        <v>573</v>
      </c>
      <c r="C30" s="125" t="s">
        <v>574</v>
      </c>
      <c r="D30" s="125" t="s">
        <v>43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 t="s">
        <v>8</v>
      </c>
      <c r="S30" s="79" t="s">
        <v>8</v>
      </c>
      <c r="T30" s="79"/>
      <c r="U30" s="79"/>
      <c r="V30" s="94"/>
      <c r="W30" s="79" t="s">
        <v>8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3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25" t="s">
        <v>575</v>
      </c>
      <c r="C31" s="125" t="s">
        <v>576</v>
      </c>
      <c r="D31" s="125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25" t="s">
        <v>577</v>
      </c>
      <c r="C32" s="125" t="s">
        <v>34</v>
      </c>
      <c r="D32" s="125" t="s">
        <v>114</v>
      </c>
      <c r="E32" s="83"/>
      <c r="F32" s="79"/>
      <c r="G32" s="79"/>
      <c r="H32" s="79"/>
      <c r="I32" s="94"/>
      <c r="J32" s="79"/>
      <c r="K32" s="79"/>
      <c r="L32" s="79"/>
      <c r="M32" s="79"/>
      <c r="N32" s="79"/>
      <c r="O32" s="79"/>
      <c r="P32" s="79" t="s">
        <v>8</v>
      </c>
      <c r="Q32" s="94"/>
      <c r="R32" s="79" t="s">
        <v>8</v>
      </c>
      <c r="S32" s="79" t="s">
        <v>10</v>
      </c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2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25" t="s">
        <v>578</v>
      </c>
      <c r="C33" s="125" t="s">
        <v>579</v>
      </c>
      <c r="D33" s="125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/>
      <c r="O33" s="79"/>
      <c r="P33" s="79"/>
      <c r="Q33" s="94"/>
      <c r="R33" s="79"/>
      <c r="S33" s="79" t="s">
        <v>8</v>
      </c>
      <c r="T33" s="79"/>
      <c r="U33" s="79"/>
      <c r="V33" s="94"/>
      <c r="W33" s="79"/>
      <c r="X33" s="79" t="s">
        <v>8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25" t="s">
        <v>580</v>
      </c>
      <c r="C34" s="125" t="s">
        <v>108</v>
      </c>
      <c r="D34" s="125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25" t="s">
        <v>581</v>
      </c>
      <c r="C35" s="125" t="s">
        <v>582</v>
      </c>
      <c r="D35" s="125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25" t="s">
        <v>583</v>
      </c>
      <c r="C36" s="125" t="s">
        <v>285</v>
      </c>
      <c r="D36" s="125" t="s">
        <v>30</v>
      </c>
      <c r="E36" s="83"/>
      <c r="F36" s="79"/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25" t="s">
        <v>584</v>
      </c>
      <c r="C37" s="125" t="s">
        <v>585</v>
      </c>
      <c r="D37" s="125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25" t="s">
        <v>586</v>
      </c>
      <c r="C38" s="125" t="s">
        <v>587</v>
      </c>
      <c r="D38" s="125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25" t="s">
        <v>588</v>
      </c>
      <c r="C39" s="125" t="s">
        <v>81</v>
      </c>
      <c r="D39" s="125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25" t="s">
        <v>589</v>
      </c>
      <c r="C40" s="125" t="s">
        <v>590</v>
      </c>
      <c r="D40" s="125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 t="s">
        <v>8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0</v>
      </c>
      <c r="AL40" s="26">
        <f t="shared" si="1"/>
        <v>0</v>
      </c>
      <c r="AM40" s="78"/>
      <c r="AN40" s="78"/>
      <c r="AO40" s="78"/>
    </row>
    <row r="41" spans="1:44" s="36" customFormat="1" ht="30" customHeight="1">
      <c r="A41" s="1">
        <v>33</v>
      </c>
      <c r="B41" s="125" t="s">
        <v>591</v>
      </c>
      <c r="C41" s="125" t="s">
        <v>444</v>
      </c>
      <c r="D41" s="125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25" t="s">
        <v>592</v>
      </c>
      <c r="C42" s="125" t="s">
        <v>593</v>
      </c>
      <c r="D42" s="125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25" t="s">
        <v>594</v>
      </c>
      <c r="C43" s="125" t="s">
        <v>595</v>
      </c>
      <c r="D43" s="125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25" t="s">
        <v>596</v>
      </c>
      <c r="C44" s="125" t="s">
        <v>597</v>
      </c>
      <c r="D44" s="125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25" t="s">
        <v>598</v>
      </c>
      <c r="C45" s="125" t="s">
        <v>599</v>
      </c>
      <c r="D45" s="125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35" t="s">
        <v>13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">
        <f>SUM(AJ9:AJ52)</f>
        <v>17</v>
      </c>
      <c r="AK53" s="1">
        <f>SUM(AK9:AK52)</f>
        <v>1</v>
      </c>
      <c r="AL53" s="1">
        <f>SUM(AL9:AL52)</f>
        <v>2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37" t="s">
        <v>14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8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39" t="s">
        <v>7</v>
      </c>
      <c r="D56" s="140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3"/>
      <c r="AQ57" s="134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3"/>
      <c r="AQ70" s="134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35" t="s">
        <v>13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36"/>
      <c r="D98" s="136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36"/>
      <c r="D101" s="13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36"/>
      <c r="D102" s="136"/>
      <c r="E102" s="136"/>
      <c r="F102" s="136"/>
      <c r="G102" s="13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36"/>
      <c r="D103" s="136"/>
      <c r="E103" s="136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36"/>
      <c r="D104" s="136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6"/>
  <sheetViews>
    <sheetView topLeftCell="A4" zoomScale="55" zoomScaleNormal="55" workbookViewId="0">
      <selection activeCell="X35" sqref="X35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2.125" style="32" customWidth="1"/>
    <col min="4" max="4" width="15.3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2" t="s">
        <v>870</v>
      </c>
      <c r="AG6" s="142"/>
      <c r="AH6" s="142"/>
      <c r="AI6" s="142"/>
      <c r="AJ6" s="142"/>
      <c r="AK6" s="14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26" t="s">
        <v>601</v>
      </c>
      <c r="C9" s="126" t="s">
        <v>602</v>
      </c>
      <c r="D9" s="126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26" t="s">
        <v>604</v>
      </c>
      <c r="C10" s="126" t="s">
        <v>605</v>
      </c>
      <c r="D10" s="126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/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26" t="s">
        <v>606</v>
      </c>
      <c r="C11" s="126" t="s">
        <v>607</v>
      </c>
      <c r="D11" s="126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26" t="s">
        <v>608</v>
      </c>
      <c r="C12" s="126" t="s">
        <v>609</v>
      </c>
      <c r="D12" s="126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 t="s">
        <v>10</v>
      </c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1</v>
      </c>
      <c r="AM12" s="48"/>
      <c r="AN12" s="48"/>
      <c r="AO12" s="48"/>
    </row>
    <row r="13" spans="1:41" s="36" customFormat="1" ht="30" customHeight="1">
      <c r="A13" s="49">
        <v>5</v>
      </c>
      <c r="B13" s="126" t="s">
        <v>611</v>
      </c>
      <c r="C13" s="126" t="s">
        <v>372</v>
      </c>
      <c r="D13" s="126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26" t="s">
        <v>612</v>
      </c>
      <c r="C14" s="126" t="s">
        <v>81</v>
      </c>
      <c r="D14" s="126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/>
      <c r="P14" s="79" t="s">
        <v>8</v>
      </c>
      <c r="Q14" s="79" t="s">
        <v>8</v>
      </c>
      <c r="R14" s="79"/>
      <c r="S14" s="79"/>
      <c r="T14" s="79"/>
      <c r="U14" s="79"/>
      <c r="V14" s="94"/>
      <c r="W14" s="94" t="s">
        <v>8</v>
      </c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3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26" t="s">
        <v>613</v>
      </c>
      <c r="C15" s="126" t="s">
        <v>614</v>
      </c>
      <c r="D15" s="126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26" t="s">
        <v>615</v>
      </c>
      <c r="C16" s="126" t="s">
        <v>59</v>
      </c>
      <c r="D16" s="126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26" t="s">
        <v>616</v>
      </c>
      <c r="C17" s="126" t="s">
        <v>81</v>
      </c>
      <c r="D17" s="126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26" t="s">
        <v>617</v>
      </c>
      <c r="C18" s="126" t="s">
        <v>618</v>
      </c>
      <c r="D18" s="126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 t="s">
        <v>8</v>
      </c>
      <c r="Q18" s="79" t="s">
        <v>8</v>
      </c>
      <c r="R18" s="79"/>
      <c r="S18" s="79"/>
      <c r="T18" s="79"/>
      <c r="U18" s="79"/>
      <c r="V18" s="94"/>
      <c r="W18" s="94" t="s">
        <v>8</v>
      </c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3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26" t="s">
        <v>619</v>
      </c>
      <c r="C19" s="126" t="s">
        <v>620</v>
      </c>
      <c r="D19" s="126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26" t="s">
        <v>621</v>
      </c>
      <c r="C20" s="126" t="s">
        <v>622</v>
      </c>
      <c r="D20" s="126" t="s">
        <v>339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 t="s">
        <v>8</v>
      </c>
      <c r="Q20" s="8" t="s">
        <v>8</v>
      </c>
      <c r="R20" s="8" t="s">
        <v>8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3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26" t="s">
        <v>623</v>
      </c>
      <c r="C21" s="126" t="s">
        <v>624</v>
      </c>
      <c r="D21" s="126" t="s">
        <v>42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26" t="s">
        <v>625</v>
      </c>
      <c r="C22" s="126" t="s">
        <v>81</v>
      </c>
      <c r="D22" s="126" t="s">
        <v>626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47"/>
      <c r="AN22" s="148"/>
      <c r="AO22" s="52"/>
    </row>
    <row r="23" spans="1:41" s="53" customFormat="1" ht="30" customHeight="1">
      <c r="A23" s="2">
        <v>15</v>
      </c>
      <c r="B23" s="126" t="s">
        <v>627</v>
      </c>
      <c r="C23" s="126" t="s">
        <v>628</v>
      </c>
      <c r="D23" s="126" t="s">
        <v>94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26" t="s">
        <v>629</v>
      </c>
      <c r="C24" s="126" t="s">
        <v>630</v>
      </c>
      <c r="D24" s="126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26" t="s">
        <v>631</v>
      </c>
      <c r="C25" s="126" t="s">
        <v>569</v>
      </c>
      <c r="D25" s="126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26" t="s">
        <v>632</v>
      </c>
      <c r="C26" s="126" t="s">
        <v>633</v>
      </c>
      <c r="D26" s="126" t="s">
        <v>99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 t="s">
        <v>10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1</v>
      </c>
      <c r="AM26" s="48"/>
      <c r="AN26" s="48"/>
      <c r="AO26" s="48"/>
    </row>
    <row r="27" spans="1:41" s="36" customFormat="1" ht="30" customHeight="1">
      <c r="A27" s="49">
        <v>19</v>
      </c>
      <c r="B27" s="126" t="s">
        <v>634</v>
      </c>
      <c r="C27" s="126" t="s">
        <v>635</v>
      </c>
      <c r="D27" s="126" t="s">
        <v>43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26" t="s">
        <v>636</v>
      </c>
      <c r="C28" s="126" t="s">
        <v>637</v>
      </c>
      <c r="D28" s="126" t="s">
        <v>69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 t="s">
        <v>8</v>
      </c>
      <c r="Q28" s="8"/>
      <c r="R28" s="8"/>
      <c r="S28" s="8"/>
      <c r="T28" s="8"/>
      <c r="U28" s="8"/>
      <c r="V28" s="8"/>
      <c r="W28" s="8" t="s">
        <v>10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1</v>
      </c>
      <c r="AK28" s="49">
        <f t="shared" si="0"/>
        <v>0</v>
      </c>
      <c r="AL28" s="49">
        <f t="shared" si="1"/>
        <v>1</v>
      </c>
      <c r="AM28" s="48"/>
      <c r="AN28" s="48"/>
      <c r="AO28" s="48"/>
    </row>
    <row r="29" spans="1:41" s="36" customFormat="1" ht="30" customHeight="1">
      <c r="A29" s="49">
        <v>21</v>
      </c>
      <c r="B29" s="126" t="s">
        <v>638</v>
      </c>
      <c r="C29" s="126" t="s">
        <v>510</v>
      </c>
      <c r="D29" s="126" t="s">
        <v>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26" t="s">
        <v>639</v>
      </c>
      <c r="C30" s="126" t="s">
        <v>640</v>
      </c>
      <c r="D30" s="126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 t="s">
        <v>8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1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26" t="s">
        <v>641</v>
      </c>
      <c r="C31" s="126" t="s">
        <v>81</v>
      </c>
      <c r="D31" s="126" t="s">
        <v>642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 t="s">
        <v>10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1</v>
      </c>
      <c r="AM31" s="48"/>
      <c r="AN31" s="48"/>
      <c r="AO31" s="48"/>
    </row>
    <row r="32" spans="1:41" s="36" customFormat="1" ht="30" customHeight="1">
      <c r="A32" s="49">
        <v>24</v>
      </c>
      <c r="B32" s="126" t="s">
        <v>643</v>
      </c>
      <c r="C32" s="126" t="s">
        <v>644</v>
      </c>
      <c r="D32" s="126" t="s">
        <v>78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 t="s">
        <v>10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1</v>
      </c>
      <c r="AM32" s="48"/>
      <c r="AN32" s="48"/>
      <c r="AO32" s="48"/>
    </row>
    <row r="33" spans="1:41" s="36" customFormat="1" ht="30" customHeight="1">
      <c r="A33" s="49">
        <v>25</v>
      </c>
      <c r="B33" s="126" t="s">
        <v>645</v>
      </c>
      <c r="C33" s="126" t="s">
        <v>646</v>
      </c>
      <c r="D33" s="126" t="s">
        <v>30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26" t="s">
        <v>647</v>
      </c>
      <c r="C34" s="126" t="s">
        <v>51</v>
      </c>
      <c r="D34" s="126" t="s">
        <v>30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/>
      <c r="S34" s="8"/>
      <c r="T34" s="8"/>
      <c r="U34" s="8"/>
      <c r="V34" s="8"/>
      <c r="W34" s="8" t="s">
        <v>8</v>
      </c>
      <c r="X34" s="8" t="s">
        <v>8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4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26" t="s">
        <v>648</v>
      </c>
      <c r="C35" s="126" t="s">
        <v>649</v>
      </c>
      <c r="D35" s="126" t="s">
        <v>357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26" t="s">
        <v>650</v>
      </c>
      <c r="C36" s="126" t="s">
        <v>205</v>
      </c>
      <c r="D36" s="126" t="s">
        <v>32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26" t="s">
        <v>651</v>
      </c>
      <c r="C37" s="126" t="s">
        <v>652</v>
      </c>
      <c r="D37" s="126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26" t="s">
        <v>653</v>
      </c>
      <c r="C38" s="126" t="s">
        <v>654</v>
      </c>
      <c r="D38" s="126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26" t="s">
        <v>655</v>
      </c>
      <c r="C39" s="126" t="s">
        <v>656</v>
      </c>
      <c r="D39" s="126" t="s">
        <v>33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26" t="s">
        <v>657</v>
      </c>
      <c r="C40" s="126" t="s">
        <v>31</v>
      </c>
      <c r="D40" s="126" t="s">
        <v>658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26" t="s">
        <v>659</v>
      </c>
      <c r="C41" s="126" t="s">
        <v>660</v>
      </c>
      <c r="D41" s="126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26" t="s">
        <v>661</v>
      </c>
      <c r="C42" s="126" t="s">
        <v>662</v>
      </c>
      <c r="D42" s="126" t="s">
        <v>90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26" t="s">
        <v>663</v>
      </c>
      <c r="C43" s="126" t="s">
        <v>664</v>
      </c>
      <c r="D43" s="126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26" t="s">
        <v>665</v>
      </c>
      <c r="C44" s="126" t="s">
        <v>666</v>
      </c>
      <c r="D44" s="126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5" t="s">
        <v>13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49">
        <f>SUM(AJ9:AJ53)</f>
        <v>15</v>
      </c>
      <c r="AK54" s="49">
        <f>SUM(AK9:AK53)</f>
        <v>0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37" t="s">
        <v>14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8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39" t="s">
        <v>7</v>
      </c>
      <c r="D57" s="140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3"/>
      <c r="AQ58" s="134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3"/>
      <c r="AQ71" s="134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35" t="s">
        <v>13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36"/>
      <c r="D100" s="136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36"/>
      <c r="D103" s="136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36"/>
      <c r="D104" s="136"/>
      <c r="E104" s="136"/>
      <c r="F104" s="136"/>
      <c r="G104" s="136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36"/>
      <c r="D105" s="136"/>
      <c r="E105" s="136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36"/>
      <c r="D106" s="136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18" zoomScale="55" zoomScaleNormal="55" workbookViewId="0">
      <selection activeCell="X33" sqref="X33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31.5" style="32" customWidth="1"/>
    <col min="4" max="4" width="13.87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116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872</v>
      </c>
      <c r="S9" s="8" t="s">
        <v>9</v>
      </c>
      <c r="T9" s="8" t="s">
        <v>9</v>
      </c>
      <c r="U9" s="8"/>
      <c r="V9" s="8"/>
      <c r="W9" s="8" t="s">
        <v>9</v>
      </c>
      <c r="X9" s="8" t="s">
        <v>9</v>
      </c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4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 t="s">
        <v>8</v>
      </c>
      <c r="Q10" s="8"/>
      <c r="R10" s="8"/>
      <c r="S10" s="8"/>
      <c r="T10" s="8" t="s">
        <v>10</v>
      </c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07" t="s">
        <v>524</v>
      </c>
      <c r="C14" s="108" t="s">
        <v>51</v>
      </c>
      <c r="D14" s="109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9</v>
      </c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 t="s">
        <v>8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1</v>
      </c>
      <c r="AK15" s="77">
        <f t="shared" si="0"/>
        <v>0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10" t="s">
        <v>141</v>
      </c>
      <c r="C16" s="111" t="s">
        <v>142</v>
      </c>
      <c r="D16" s="112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 t="s">
        <v>9</v>
      </c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3"/>
      <c r="AN21" s="134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09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13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14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 t="s">
        <v>9</v>
      </c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35" t="s">
        <v>13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68">
        <f>SUM(AJ9:AJ33)</f>
        <v>2</v>
      </c>
      <c r="AK34" s="68">
        <f>SUM(AK9:AK33)</f>
        <v>7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37" t="s">
        <v>14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8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39" t="s">
        <v>7</v>
      </c>
      <c r="D37" s="140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3"/>
      <c r="AQ38" s="134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3"/>
      <c r="AQ51" s="134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35" t="s">
        <v>13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36"/>
      <c r="D73" s="136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36"/>
      <c r="D76" s="136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36"/>
      <c r="D77" s="136"/>
      <c r="E77" s="136"/>
      <c r="F77" s="136"/>
      <c r="G77" s="136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36"/>
      <c r="D78" s="136"/>
      <c r="E78" s="136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36"/>
      <c r="D79" s="136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5" zoomScale="55" zoomScaleNormal="55" workbookViewId="0">
      <selection activeCell="X12" sqref="X12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117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17" t="s">
        <v>181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</v>
      </c>
      <c r="U9" s="8"/>
      <c r="V9" s="8"/>
      <c r="W9" s="8" t="s">
        <v>9</v>
      </c>
      <c r="X9" s="8" t="s">
        <v>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32" si="0">COUNTIF(E9:AI9,"P")+2*COUNTIF(F9:AJ9,"2P")</f>
        <v>1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17" t="s">
        <v>38</v>
      </c>
      <c r="E10" s="7"/>
      <c r="F10" s="8"/>
      <c r="G10" s="8"/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17" t="s">
        <v>91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 t="s">
        <v>8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17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 t="s">
        <v>8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16" t="s">
        <v>189</v>
      </c>
      <c r="D13" s="117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 t="s">
        <v>9</v>
      </c>
      <c r="X13" s="8" t="s">
        <v>8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1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190</v>
      </c>
      <c r="C14" s="116" t="s">
        <v>191</v>
      </c>
      <c r="D14" s="117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 t="s">
        <v>8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525</v>
      </c>
      <c r="C15" s="116" t="s">
        <v>526</v>
      </c>
      <c r="D15" s="117" t="s">
        <v>41</v>
      </c>
      <c r="E15" s="8"/>
      <c r="F15" s="8"/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 t="s">
        <v>9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0" t="s">
        <v>194</v>
      </c>
      <c r="C16" s="111" t="s">
        <v>195</v>
      </c>
      <c r="D16" s="118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17" t="s">
        <v>198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873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17" t="s">
        <v>99</v>
      </c>
      <c r="E18" s="8"/>
      <c r="F18" s="8"/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17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17" t="s">
        <v>58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 t="s">
        <v>9</v>
      </c>
      <c r="S20" s="8" t="s">
        <v>8</v>
      </c>
      <c r="T20" s="8" t="s">
        <v>8</v>
      </c>
      <c r="U20" s="8"/>
      <c r="V20" s="8"/>
      <c r="W20" s="8" t="s">
        <v>9</v>
      </c>
      <c r="X20" s="8" t="s">
        <v>8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3</v>
      </c>
      <c r="AK20" s="68">
        <f t="shared" si="0"/>
        <v>2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17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17" t="s">
        <v>93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17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17" t="s">
        <v>208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17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17" t="s">
        <v>30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17" t="s">
        <v>30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 t="s">
        <v>9</v>
      </c>
      <c r="Q27" s="8"/>
      <c r="R27" s="8"/>
      <c r="S27" s="8"/>
      <c r="T27" s="8" t="s">
        <v>8</v>
      </c>
      <c r="U27" s="8"/>
      <c r="V27" s="8"/>
      <c r="W27" s="8" t="s">
        <v>9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2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17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17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 t="s">
        <v>9</v>
      </c>
      <c r="Q29" s="8"/>
      <c r="R29" s="8"/>
      <c r="S29" s="8"/>
      <c r="T29" s="8"/>
      <c r="U29" s="8"/>
      <c r="V29" s="8"/>
      <c r="W29" s="8" t="s">
        <v>9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2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17" t="s">
        <v>221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17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17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35" t="s">
        <v>13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68">
        <f>SUM(AJ9:AJ32)</f>
        <v>11</v>
      </c>
      <c r="AK33" s="68">
        <f>SUM(AK9:AK32)</f>
        <v>11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37" t="s">
        <v>14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8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39" t="s">
        <v>7</v>
      </c>
      <c r="D36" s="140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3"/>
      <c r="AQ37" s="134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3"/>
      <c r="AQ50" s="134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35" t="s">
        <v>13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36"/>
      <c r="D62" s="136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36"/>
      <c r="D65" s="136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36"/>
      <c r="D66" s="136"/>
      <c r="E66" s="136"/>
      <c r="F66" s="136"/>
      <c r="G66" s="136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36"/>
      <c r="D67" s="136"/>
      <c r="E67" s="136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36"/>
      <c r="D68" s="136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8" zoomScale="55" zoomScaleNormal="55" workbookViewId="0">
      <selection activeCell="X9" sqref="X9"/>
    </sheetView>
  </sheetViews>
  <sheetFormatPr defaultColWidth="9.375" defaultRowHeight="17.399999999999999"/>
  <cols>
    <col min="1" max="1" width="8.625" style="32" customWidth="1"/>
    <col min="2" max="2" width="26.875" style="32" customWidth="1"/>
    <col min="3" max="3" width="29.625" style="32" customWidth="1"/>
    <col min="4" max="4" width="11.625" style="32" customWidth="1"/>
    <col min="5" max="35" width="7" style="32" customWidth="1"/>
    <col min="36" max="38" width="8.375" style="32" customWidth="1"/>
    <col min="39" max="39" width="10.875" style="32" customWidth="1"/>
    <col min="40" max="40" width="12.125" style="32" customWidth="1"/>
    <col min="41" max="41" width="10.875" style="32" customWidth="1"/>
    <col min="42" max="16384" width="9.37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41" t="s">
        <v>667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2" t="s">
        <v>118</v>
      </c>
      <c r="AG6" s="142"/>
      <c r="AH6" s="142"/>
      <c r="AI6" s="142"/>
      <c r="AJ6" s="142"/>
      <c r="AK6" s="142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39" t="s">
        <v>7</v>
      </c>
      <c r="D8" s="140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8</v>
      </c>
      <c r="Q9" s="8"/>
      <c r="R9" s="8" t="s">
        <v>872</v>
      </c>
      <c r="S9" s="8"/>
      <c r="T9" s="8" t="s">
        <v>8</v>
      </c>
      <c r="U9" s="8"/>
      <c r="V9" s="8"/>
      <c r="W9" s="8" t="s">
        <v>8</v>
      </c>
      <c r="X9" s="8" t="s">
        <v>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8</v>
      </c>
      <c r="Q11" s="8"/>
      <c r="R11" s="8"/>
      <c r="S11" s="8"/>
      <c r="T11" s="8" t="s">
        <v>8</v>
      </c>
      <c r="U11" s="8" t="s">
        <v>8</v>
      </c>
      <c r="V11" s="8"/>
      <c r="W11" s="8" t="s">
        <v>871</v>
      </c>
      <c r="X11" s="8" t="s">
        <v>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6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 t="s">
        <v>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 t="s">
        <v>8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8</v>
      </c>
      <c r="Q16" s="8"/>
      <c r="R16" s="8"/>
      <c r="S16" s="8"/>
      <c r="T16" s="8"/>
      <c r="U16" s="8"/>
      <c r="V16" s="8"/>
      <c r="W16" s="8"/>
      <c r="X16" s="8" t="s">
        <v>8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2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 t="s">
        <v>8</v>
      </c>
      <c r="Q18" s="8"/>
      <c r="R18" s="8"/>
      <c r="S18" s="8"/>
      <c r="T18" s="8"/>
      <c r="U18" s="8" t="s">
        <v>8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2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 t="s">
        <v>8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3"/>
      <c r="AN22" s="134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 t="s">
        <v>8</v>
      </c>
      <c r="Q23" s="8"/>
      <c r="R23" s="8"/>
      <c r="S23" s="8"/>
      <c r="T23" s="8"/>
      <c r="U23" s="8"/>
      <c r="V23" s="8"/>
      <c r="W23" s="8"/>
      <c r="X23" s="8" t="s">
        <v>8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8</v>
      </c>
      <c r="Q24" s="8"/>
      <c r="R24" s="8"/>
      <c r="S24" s="8"/>
      <c r="T24" s="8"/>
      <c r="U24" s="8" t="s">
        <v>8</v>
      </c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3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/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32">
        <f t="shared" ref="AJ26" si="3">COUNTIF(E26:AI26,"K")+2*COUNTIF(E26:AI26,"2K")+COUNTIF(E26:AI26,"TK")+COUNTIF(E26:AI26,"KT")</f>
        <v>0</v>
      </c>
      <c r="AK26" s="132">
        <f t="shared" ref="AK26" si="4">COUNTIF(E26:AI26,"P")+2*COUNTIF(F26:AJ26,"2P")</f>
        <v>0</v>
      </c>
      <c r="AL26" s="132">
        <f t="shared" ref="AL26" si="5">COUNTIF(E26:AI26,"T")+2*COUNTIF(E26:AI26,"2T")+COUNTIF(E26:AI26,"TK")+COUNTIF(E26:AI26,"KT")</f>
        <v>0</v>
      </c>
      <c r="AM26" s="131"/>
      <c r="AN26" s="131"/>
      <c r="AO26" s="131"/>
    </row>
    <row r="27" spans="1:44" s="36" customFormat="1" ht="30" customHeight="1">
      <c r="A27" s="86">
        <v>18</v>
      </c>
      <c r="B27" s="115"/>
      <c r="C27" s="116" t="s">
        <v>464</v>
      </c>
      <c r="D27" s="117" t="s">
        <v>61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35" t="s">
        <v>13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68">
        <f>SUM(AJ9:AJ27)</f>
        <v>21</v>
      </c>
      <c r="AK28" s="68">
        <f>SUM(AK9:AK27)</f>
        <v>3</v>
      </c>
      <c r="AL28" s="68">
        <f>SUM(AL9:AL27)</f>
        <v>0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37" t="s">
        <v>14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8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39" t="s">
        <v>7</v>
      </c>
      <c r="D31" s="140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3"/>
      <c r="AQ32" s="134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3"/>
      <c r="AQ45" s="134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35" t="s">
        <v>13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36"/>
      <c r="D51" s="136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36"/>
      <c r="D54" s="13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36"/>
      <c r="D55" s="136"/>
      <c r="E55" s="136"/>
      <c r="F55" s="136"/>
      <c r="G55" s="136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36"/>
      <c r="D56" s="136"/>
      <c r="E56" s="13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36"/>
      <c r="D57" s="136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2020-10-20T12:01:19Z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